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ntonio.mireles\Desktop\2020\ESTADOS FINANCIEROS TRANSPARENCIA 2020\12.- DICIEMBRE 2020\Datos Abiertos\"/>
    </mc:Choice>
  </mc:AlternateContent>
  <bookViews>
    <workbookView xWindow="0" yWindow="0" windowWidth="20490" windowHeight="7650" tabRatio="757" firstSheet="5" activeTab="5"/>
  </bookViews>
  <sheets>
    <sheet name="TABLA RESUMEN" sheetId="75" state="hidden" r:id="rId1"/>
    <sheet name="REPORTE OBRAS" sheetId="73" state="hidden" r:id="rId2"/>
    <sheet name="DIRECTO 2013" sheetId="48" state="hidden" r:id="rId3"/>
    <sheet name="FISM 2012" sheetId="41" state="hidden" r:id="rId4"/>
    <sheet name="FISM 2013" sheetId="49" state="hidden" r:id="rId5"/>
    <sheet name="EMPRESTITO" sheetId="53" r:id="rId6"/>
    <sheet name="DIRECTO 2014" sheetId="51" state="hidden" r:id="rId7"/>
    <sheet name="FISM 2014" sheetId="52" state="hidden" r:id="rId8"/>
    <sheet name="F CULTURA 2014" sheetId="54" state="hidden" r:id="rId9"/>
    <sheet name="D REGIONAL 2014" sheetId="55" state="hidden" r:id="rId10"/>
    <sheet name="RESUMEN DEPURADO (2)" sheetId="77" state="hidden" r:id="rId11"/>
    <sheet name="CONACULT 2013" sheetId="50" state="hidden" r:id="rId12"/>
    <sheet name="CONT ECONO II 2014" sheetId="56" state="hidden" r:id="rId13"/>
    <sheet name="CONT ECONO I 2014" sheetId="57" state="hidden" r:id="rId14"/>
    <sheet name="DIRECTO 2015" sheetId="103" state="hidden" r:id="rId15"/>
    <sheet name="DIRECTO" sheetId="66" state="hidden" r:id="rId16"/>
    <sheet name="DIR 2015" sheetId="80" state="hidden" r:id="rId17"/>
    <sheet name="GEQ 2014" sheetId="58" state="hidden" r:id="rId18"/>
    <sheet name="fism" sheetId="99" state="hidden" r:id="rId19"/>
    <sheet name="FORTALECE 2017" sheetId="113" state="hidden" r:id="rId20"/>
    <sheet name="FORTAFIN 2a ET" sheetId="119" state="hidden" r:id="rId21"/>
    <sheet name="HCH 3 PAQ" sheetId="115" state="hidden" r:id="rId22"/>
    <sheet name="FAFEF 2018" sheetId="122" state="hidden" r:id="rId23"/>
    <sheet name="PARTICIPACIONES 2019 D." sheetId="147" r:id="rId24"/>
    <sheet name="FEIEF 2019 (PARTICIPACIONES)" sheetId="145" r:id="rId25"/>
    <sheet name="FEIEF 2020" sheetId="155" r:id="rId26"/>
    <sheet name="DIRECTO 2020 D. (2)" sheetId="154" r:id="rId27"/>
    <sheet name="GEQ IC" sheetId="153" r:id="rId28"/>
    <sheet name="FINALIZADAS" sheetId="133" r:id="rId29"/>
    <sheet name="DIR 2019" sheetId="126" state="hidden" r:id="rId30"/>
    <sheet name="Hoja3" sheetId="125" state="hidden" r:id="rId31"/>
    <sheet name="FAFEF" sheetId="106" state="hidden" r:id="rId32"/>
    <sheet name="PROG REG 2017 (2)" sheetId="118" state="hidden" r:id="rId33"/>
    <sheet name="PROG REG 2017" sheetId="111" state="hidden" r:id="rId34"/>
    <sheet name="FORTAFIN 2017" sheetId="112" state="hidden" r:id="rId35"/>
    <sheet name="HCH GEQ PA 2" sheetId="110" state="hidden" r:id="rId36"/>
    <sheet name="FISM 2017" sheetId="105" state="hidden" r:id="rId37"/>
    <sheet name="DESASTRES" sheetId="120" state="hidden" r:id="rId38"/>
    <sheet name="fism 12" sheetId="98" state="hidden" r:id="rId39"/>
    <sheet name="fism 13" sheetId="97" state="hidden" r:id="rId40"/>
    <sheet name="fism 14" sheetId="96" state="hidden" r:id="rId41"/>
    <sheet name="FISM 2015" sheetId="59" state="hidden" r:id="rId42"/>
    <sheet name="FOPADEM 2015" sheetId="67" state="hidden" r:id="rId43"/>
    <sheet name="INF DEPOR 2015" sheetId="61" state="hidden" r:id="rId44"/>
    <sheet name="F DE CULTURA 2015" sheetId="60" state="hidden" r:id="rId45"/>
    <sheet name="HABITAT 2015" sheetId="62" state="hidden" r:id="rId46"/>
    <sheet name="HABITAT 2015 MUNICIPAL" sheetId="78" state="hidden" r:id="rId47"/>
    <sheet name="PRONAPRED 2015" sheetId="63" state="hidden" r:id="rId48"/>
    <sheet name="CONT ECONO 2015" sheetId="64" state="hidden" r:id="rId49"/>
    <sheet name="PREP 2015" sheetId="70" state="hidden" r:id="rId50"/>
    <sheet name="FISM 2016" sheetId="79" state="hidden" r:id="rId51"/>
    <sheet name="FAIP 2015" sheetId="81" state="hidden" r:id="rId52"/>
    <sheet name="SECTUR 2015" sheetId="76" state="hidden" r:id="rId53"/>
    <sheet name="FORTALEZA 2016" sheetId="82" state="hidden" r:id="rId54"/>
    <sheet name="RESUMEN DEPURADO" sheetId="69" state="hidden" r:id="rId55"/>
    <sheet name="BACHEO 2014" sheetId="65" state="hidden" r:id="rId56"/>
    <sheet name="BACHEO 2015" sheetId="68" state="hidden" r:id="rId57"/>
    <sheet name="Hoja2" sheetId="71" state="hidden" r:id="rId58"/>
    <sheet name="Hoja1" sheetId="72" state="hidden" r:id="rId59"/>
    <sheet name="FISE" sheetId="83" state="hidden" r:id="rId60"/>
    <sheet name="FISE 2016" sheetId="84" state="hidden" r:id="rId61"/>
    <sheet name="DES REG" sheetId="85" state="hidden" r:id="rId62"/>
    <sheet name="PROG REG" sheetId="86" state="hidden" r:id="rId63"/>
    <sheet name="PRONAPRED" sheetId="87" state="hidden" r:id="rId64"/>
    <sheet name="HABITAT" sheetId="88" state="hidden" r:id="rId65"/>
    <sheet name="HABITAT MUNI" sheetId="92" state="hidden" r:id="rId66"/>
    <sheet name="PREP" sheetId="89" state="hidden" r:id="rId67"/>
    <sheet name="PREP MUNICI" sheetId="93" state="hidden" r:id="rId68"/>
    <sheet name="INFRA BASICA" sheetId="91" state="hidden" r:id="rId69"/>
    <sheet name="INFRA BASICA MUNI" sheetId="94" state="hidden" r:id="rId70"/>
    <sheet name="PROYECTO 3X1 MIGRANTE" sheetId="90" state="hidden" r:id="rId71"/>
    <sheet name="GEQ 2016" sheetId="95" state="hidden" r:id="rId72"/>
    <sheet name="FORTAFIN" sheetId="100" state="hidden" r:id="rId73"/>
    <sheet name="MAGICO EST" sheetId="107" state="hidden" r:id="rId74"/>
    <sheet name="MAGICO FED" sheetId="108" state="hidden" r:id="rId75"/>
    <sheet name="MAGICO MUN" sheetId="109" state="hidden" r:id="rId76"/>
  </sheets>
  <definedNames>
    <definedName name="_xlnm.Print_Area" localSheetId="16">'DIR 2015'!$A$1:$R$79</definedName>
    <definedName name="_xlnm.Print_Area" localSheetId="28">FINALIZADAS!$A$1:$W$53</definedName>
  </definedNames>
  <calcPr calcId="162913"/>
</workbook>
</file>

<file path=xl/calcChain.xml><?xml version="1.0" encoding="utf-8"?>
<calcChain xmlns="http://schemas.openxmlformats.org/spreadsheetml/2006/main">
  <c r="J7" i="53" l="1"/>
  <c r="N29" i="133" l="1"/>
  <c r="M9" i="147" l="1"/>
  <c r="J6" i="145"/>
  <c r="M9" i="153"/>
  <c r="M10" i="145"/>
  <c r="N9" i="154" l="1"/>
  <c r="M9" i="154"/>
  <c r="N10" i="145"/>
  <c r="O29" i="133" l="1"/>
  <c r="N9" i="153" l="1"/>
  <c r="K10" i="133" l="1"/>
  <c r="K12" i="133"/>
  <c r="K13" i="133"/>
  <c r="K14" i="133"/>
  <c r="L16" i="133"/>
  <c r="K22" i="133"/>
  <c r="K23" i="133"/>
  <c r="K24" i="133"/>
  <c r="K25" i="133"/>
  <c r="K27" i="133"/>
  <c r="J8" i="154" l="1"/>
  <c r="J6" i="147"/>
  <c r="N7" i="155" l="1"/>
  <c r="M7" i="155"/>
  <c r="J9" i="145" l="1"/>
  <c r="J8" i="153" l="1"/>
  <c r="J7" i="153"/>
  <c r="J6" i="153"/>
  <c r="J6" i="154"/>
  <c r="J7" i="147"/>
  <c r="J6" i="53"/>
  <c r="N9" i="147" l="1"/>
  <c r="J7" i="154" l="1"/>
  <c r="N8" i="53" l="1"/>
  <c r="M8" i="53"/>
  <c r="J8" i="145" l="1"/>
  <c r="J7" i="145"/>
  <c r="E9" i="77" l="1"/>
  <c r="P7" i="80"/>
  <c r="O7" i="80"/>
  <c r="F6" i="133"/>
  <c r="L14" i="126"/>
  <c r="Q14" i="126"/>
  <c r="Q6" i="126"/>
  <c r="M13" i="109"/>
  <c r="L13" i="109"/>
  <c r="L13" i="108"/>
  <c r="M13" i="107"/>
  <c r="L13" i="107"/>
  <c r="M12" i="100"/>
  <c r="L12" i="100"/>
  <c r="M13" i="95"/>
  <c r="L13" i="95"/>
  <c r="M13" i="90"/>
  <c r="L13" i="90"/>
  <c r="Q12" i="90"/>
  <c r="I12" i="90"/>
  <c r="M14" i="94"/>
  <c r="L14" i="94"/>
  <c r="I13" i="94"/>
  <c r="I12" i="94"/>
  <c r="M14" i="91"/>
  <c r="L14" i="91"/>
  <c r="Q13" i="91"/>
  <c r="I13" i="91"/>
  <c r="Q12" i="91"/>
  <c r="I12" i="91"/>
  <c r="M15" i="93"/>
  <c r="L15" i="93"/>
  <c r="Q14" i="93"/>
  <c r="I14" i="93"/>
  <c r="Q13" i="93"/>
  <c r="I13" i="93"/>
  <c r="Q12" i="93"/>
  <c r="I12" i="93"/>
  <c r="M15" i="89"/>
  <c r="L15" i="89"/>
  <c r="S14" i="89"/>
  <c r="R14" i="89"/>
  <c r="Q14" i="89"/>
  <c r="I14" i="89"/>
  <c r="S13" i="89"/>
  <c r="R13" i="89"/>
  <c r="Q13" i="89"/>
  <c r="I13" i="89"/>
  <c r="S12" i="89"/>
  <c r="R12" i="89"/>
  <c r="Q12" i="89"/>
  <c r="I12" i="89"/>
  <c r="M14" i="92"/>
  <c r="L14" i="92"/>
  <c r="Q13" i="92"/>
  <c r="S13" i="92"/>
  <c r="I13" i="92"/>
  <c r="Q12" i="92"/>
  <c r="S12" i="92"/>
  <c r="I12" i="92"/>
  <c r="M14" i="88"/>
  <c r="L14" i="88"/>
  <c r="R13" i="88"/>
  <c r="Q13" i="88"/>
  <c r="T13" i="88"/>
  <c r="I13" i="88"/>
  <c r="R12" i="88"/>
  <c r="Q12" i="88"/>
  <c r="T12" i="88"/>
  <c r="I12" i="88"/>
  <c r="M13" i="87"/>
  <c r="L13" i="87"/>
  <c r="T12" i="87"/>
  <c r="Q12" i="87"/>
  <c r="Q13" i="87"/>
  <c r="I12" i="87"/>
  <c r="M14" i="86"/>
  <c r="L14" i="86"/>
  <c r="Q13" i="86"/>
  <c r="I13" i="86"/>
  <c r="Q12" i="86"/>
  <c r="I12" i="86"/>
  <c r="R16" i="85"/>
  <c r="M16" i="85"/>
  <c r="L16" i="85"/>
  <c r="S15" i="85"/>
  <c r="Q15" i="85"/>
  <c r="I15" i="85"/>
  <c r="S14" i="85"/>
  <c r="Q14" i="85"/>
  <c r="I14" i="85"/>
  <c r="S13" i="85"/>
  <c r="Q13" i="85"/>
  <c r="I13" i="85"/>
  <c r="S12" i="85"/>
  <c r="Q12" i="85"/>
  <c r="I12" i="85"/>
  <c r="M15" i="84"/>
  <c r="L15" i="84"/>
  <c r="S14" i="84"/>
  <c r="Q14" i="84"/>
  <c r="I14" i="84"/>
  <c r="S13" i="84"/>
  <c r="Q13" i="84"/>
  <c r="I13" i="84"/>
  <c r="S12" i="84"/>
  <c r="Q12" i="84"/>
  <c r="Q15" i="84"/>
  <c r="I12" i="84"/>
  <c r="F45" i="72"/>
  <c r="F39" i="72"/>
  <c r="F33" i="72"/>
  <c r="M13" i="71"/>
  <c r="L13" i="71"/>
  <c r="I12" i="71"/>
  <c r="K17" i="68"/>
  <c r="L16" i="68"/>
  <c r="H16" i="68"/>
  <c r="H15" i="68"/>
  <c r="L22" i="65"/>
  <c r="K21" i="65"/>
  <c r="H21" i="65"/>
  <c r="H20" i="65"/>
  <c r="H19" i="65"/>
  <c r="H18" i="65"/>
  <c r="H17" i="65"/>
  <c r="H16" i="65"/>
  <c r="H15" i="65"/>
  <c r="D30" i="69"/>
  <c r="F29" i="69"/>
  <c r="G29" i="69"/>
  <c r="E29" i="69"/>
  <c r="C29" i="69"/>
  <c r="F28" i="69"/>
  <c r="E28" i="69"/>
  <c r="C28" i="69"/>
  <c r="F27" i="69"/>
  <c r="E27" i="69"/>
  <c r="C27" i="69"/>
  <c r="F26" i="69"/>
  <c r="E26" i="69"/>
  <c r="C26" i="69"/>
  <c r="F25" i="69"/>
  <c r="E25" i="69"/>
  <c r="C25" i="69"/>
  <c r="F24" i="69"/>
  <c r="E24" i="69"/>
  <c r="C24" i="69"/>
  <c r="F23" i="69"/>
  <c r="E23" i="69"/>
  <c r="C23" i="69"/>
  <c r="F22" i="69"/>
  <c r="E22" i="69"/>
  <c r="C22" i="69"/>
  <c r="F21" i="69"/>
  <c r="E21" i="69"/>
  <c r="C21" i="69"/>
  <c r="F20" i="69"/>
  <c r="E20" i="69"/>
  <c r="C20" i="69"/>
  <c r="F19" i="69"/>
  <c r="E19" i="69"/>
  <c r="C19" i="69"/>
  <c r="F18" i="69"/>
  <c r="E18" i="69"/>
  <c r="C18" i="69"/>
  <c r="F17" i="69"/>
  <c r="E17" i="69"/>
  <c r="C17" i="69"/>
  <c r="F16" i="69"/>
  <c r="E16" i="69"/>
  <c r="C16" i="69"/>
  <c r="F15" i="69"/>
  <c r="E15" i="69"/>
  <c r="C15" i="69"/>
  <c r="F14" i="69"/>
  <c r="E14" i="69"/>
  <c r="C14" i="69"/>
  <c r="F13" i="69"/>
  <c r="E13" i="69"/>
  <c r="C13" i="69"/>
  <c r="F12" i="69"/>
  <c r="E12" i="69"/>
  <c r="C12" i="69"/>
  <c r="F11" i="69"/>
  <c r="E11" i="69"/>
  <c r="C11" i="69"/>
  <c r="F10" i="69"/>
  <c r="E10" i="69"/>
  <c r="C10" i="69"/>
  <c r="F9" i="69"/>
  <c r="E9" i="69"/>
  <c r="C9" i="69"/>
  <c r="F8" i="69"/>
  <c r="E8" i="69"/>
  <c r="C8" i="69"/>
  <c r="F7" i="69"/>
  <c r="E7" i="69"/>
  <c r="C7" i="69"/>
  <c r="M21" i="82"/>
  <c r="L21" i="82"/>
  <c r="S20" i="82"/>
  <c r="R20" i="82"/>
  <c r="I20" i="82"/>
  <c r="S19" i="82"/>
  <c r="R19" i="82"/>
  <c r="I19" i="82"/>
  <c r="S18" i="82"/>
  <c r="R18" i="82"/>
  <c r="I18" i="82"/>
  <c r="S17" i="82"/>
  <c r="T17" i="82"/>
  <c r="R17" i="82"/>
  <c r="I17" i="82"/>
  <c r="S16" i="82"/>
  <c r="R16" i="82"/>
  <c r="I16" i="82"/>
  <c r="S15" i="82"/>
  <c r="T15" i="82"/>
  <c r="R15" i="82"/>
  <c r="I15" i="82"/>
  <c r="M13" i="76"/>
  <c r="L13" i="76"/>
  <c r="Q12" i="76"/>
  <c r="Q13" i="76"/>
  <c r="I12" i="76"/>
  <c r="M13" i="81"/>
  <c r="L13" i="81"/>
  <c r="R13" i="81"/>
  <c r="Q12" i="81"/>
  <c r="Q13" i="81"/>
  <c r="I12" i="81"/>
  <c r="M21" i="79"/>
  <c r="L21" i="79"/>
  <c r="Q20" i="79"/>
  <c r="Q19" i="79"/>
  <c r="I19" i="79"/>
  <c r="I18" i="79"/>
  <c r="Q17" i="79"/>
  <c r="I17" i="79"/>
  <c r="Q16" i="79"/>
  <c r="I16" i="79"/>
  <c r="I15" i="79"/>
  <c r="M13" i="70"/>
  <c r="I13" i="70"/>
  <c r="L13" i="70"/>
  <c r="F13" i="70"/>
  <c r="M12" i="70"/>
  <c r="L12" i="70"/>
  <c r="F12" i="70"/>
  <c r="L15" i="64"/>
  <c r="L16" i="64"/>
  <c r="E7" i="77"/>
  <c r="K15" i="64"/>
  <c r="J15" i="64"/>
  <c r="F15" i="64"/>
  <c r="M18" i="63"/>
  <c r="L18" i="63"/>
  <c r="F18" i="63"/>
  <c r="M17" i="63"/>
  <c r="L17" i="63"/>
  <c r="F17" i="63"/>
  <c r="M16" i="63"/>
  <c r="L16" i="63"/>
  <c r="F16" i="63"/>
  <c r="M15" i="63"/>
  <c r="L15" i="63"/>
  <c r="I15" i="63"/>
  <c r="F15" i="63"/>
  <c r="M18" i="78"/>
  <c r="L18" i="78"/>
  <c r="F18" i="78"/>
  <c r="M17" i="78"/>
  <c r="L17" i="78"/>
  <c r="P17" i="78"/>
  <c r="M16" i="78"/>
  <c r="L16" i="78"/>
  <c r="I16" i="78"/>
  <c r="M15" i="78"/>
  <c r="L15" i="78"/>
  <c r="F15" i="78"/>
  <c r="M23" i="62"/>
  <c r="L23" i="62"/>
  <c r="F23" i="62"/>
  <c r="M22" i="62"/>
  <c r="L22" i="62"/>
  <c r="I22" i="62"/>
  <c r="K22" i="62"/>
  <c r="J22" i="62"/>
  <c r="F22" i="62"/>
  <c r="M21" i="62"/>
  <c r="L21" i="62"/>
  <c r="K21" i="62"/>
  <c r="J21" i="62"/>
  <c r="F21" i="62"/>
  <c r="M20" i="62"/>
  <c r="L20" i="62"/>
  <c r="K20" i="62"/>
  <c r="J20" i="62"/>
  <c r="F20" i="62"/>
  <c r="M19" i="62"/>
  <c r="L19" i="62"/>
  <c r="K19" i="62"/>
  <c r="J19" i="62"/>
  <c r="F19" i="62"/>
  <c r="M18" i="62"/>
  <c r="L18" i="62"/>
  <c r="I18" i="62"/>
  <c r="K18" i="62"/>
  <c r="J18" i="62"/>
  <c r="F18" i="62"/>
  <c r="M17" i="62"/>
  <c r="I17" i="62"/>
  <c r="L17" i="62"/>
  <c r="K17" i="62"/>
  <c r="J17" i="62"/>
  <c r="F17" i="62"/>
  <c r="M16" i="62"/>
  <c r="L16" i="62"/>
  <c r="K16" i="62"/>
  <c r="J16" i="62"/>
  <c r="F16" i="62"/>
  <c r="M15" i="62"/>
  <c r="L15" i="62"/>
  <c r="P15" i="62"/>
  <c r="K15" i="62"/>
  <c r="J15" i="62"/>
  <c r="F15" i="62"/>
  <c r="Q15" i="60"/>
  <c r="L18" i="61"/>
  <c r="F18" i="61"/>
  <c r="M17" i="61"/>
  <c r="L17" i="61"/>
  <c r="F17" i="61"/>
  <c r="L16" i="61"/>
  <c r="F16" i="61"/>
  <c r="L15" i="61"/>
  <c r="F15" i="61"/>
  <c r="M17" i="67"/>
  <c r="L17" i="67"/>
  <c r="I17" i="67"/>
  <c r="K17" i="67"/>
  <c r="J17" i="67"/>
  <c r="F17" i="67"/>
  <c r="M16" i="67"/>
  <c r="L16" i="67"/>
  <c r="K16" i="67"/>
  <c r="J16" i="67"/>
  <c r="F16" i="67"/>
  <c r="L15" i="67"/>
  <c r="K15" i="67"/>
  <c r="J15" i="67"/>
  <c r="F15" i="67"/>
  <c r="L28" i="59"/>
  <c r="M27" i="59"/>
  <c r="M28" i="59"/>
  <c r="F12" i="77"/>
  <c r="R26" i="59"/>
  <c r="P26" i="59"/>
  <c r="M25" i="59"/>
  <c r="Q25" i="59"/>
  <c r="K25" i="59"/>
  <c r="J25" i="59"/>
  <c r="M24" i="59"/>
  <c r="Q24" i="59"/>
  <c r="K24" i="59"/>
  <c r="J24" i="59"/>
  <c r="Q23" i="59"/>
  <c r="K23" i="59"/>
  <c r="J23" i="59"/>
  <c r="I23" i="59"/>
  <c r="M22" i="59"/>
  <c r="Q22" i="59"/>
  <c r="K22" i="59"/>
  <c r="J22" i="59"/>
  <c r="Q21" i="59"/>
  <c r="K21" i="59"/>
  <c r="J21" i="59"/>
  <c r="I21" i="59"/>
  <c r="M20" i="59"/>
  <c r="Q20" i="59"/>
  <c r="K20" i="59"/>
  <c r="J20" i="59"/>
  <c r="M19" i="59"/>
  <c r="Q19" i="59"/>
  <c r="K19" i="59"/>
  <c r="J19" i="59"/>
  <c r="M18" i="59"/>
  <c r="Q18" i="59"/>
  <c r="K18" i="59"/>
  <c r="J18" i="59"/>
  <c r="M17" i="59"/>
  <c r="Q17" i="59"/>
  <c r="K17" i="59"/>
  <c r="J17" i="59"/>
  <c r="M16" i="59"/>
  <c r="Q16" i="59"/>
  <c r="K16" i="59"/>
  <c r="J16" i="59"/>
  <c r="M15" i="59"/>
  <c r="Q15" i="59"/>
  <c r="K15" i="59"/>
  <c r="J15" i="59"/>
  <c r="M29" i="96"/>
  <c r="L29" i="96"/>
  <c r="I27" i="96"/>
  <c r="P26" i="96"/>
  <c r="K26" i="96"/>
  <c r="J26" i="96"/>
  <c r="Q25" i="96"/>
  <c r="K25" i="96"/>
  <c r="J25" i="96"/>
  <c r="I25" i="96"/>
  <c r="Q24" i="96"/>
  <c r="K24" i="96"/>
  <c r="J24" i="96"/>
  <c r="I24" i="96"/>
  <c r="Q23" i="96"/>
  <c r="K23" i="96"/>
  <c r="J23" i="96"/>
  <c r="I23" i="96"/>
  <c r="Q22" i="96"/>
  <c r="K22" i="96"/>
  <c r="J22" i="96"/>
  <c r="I22" i="96"/>
  <c r="Q21" i="96"/>
  <c r="K21" i="96"/>
  <c r="J21" i="96"/>
  <c r="I21" i="96"/>
  <c r="Q20" i="96"/>
  <c r="K20" i="96"/>
  <c r="J20" i="96"/>
  <c r="I20" i="96"/>
  <c r="Q19" i="96"/>
  <c r="K19" i="96"/>
  <c r="J19" i="96"/>
  <c r="I19" i="96"/>
  <c r="Q18" i="96"/>
  <c r="K18" i="96"/>
  <c r="J18" i="96"/>
  <c r="I18" i="96"/>
  <c r="Q17" i="96"/>
  <c r="K17" i="96"/>
  <c r="J17" i="96"/>
  <c r="I17" i="96"/>
  <c r="Q16" i="96"/>
  <c r="K16" i="96"/>
  <c r="J16" i="96"/>
  <c r="I16" i="96"/>
  <c r="Q15" i="96"/>
  <c r="K15" i="96"/>
  <c r="J15" i="96"/>
  <c r="I15" i="96"/>
  <c r="M28" i="97"/>
  <c r="L28" i="97"/>
  <c r="R27" i="97"/>
  <c r="I27" i="97"/>
  <c r="R26" i="97"/>
  <c r="P26" i="97"/>
  <c r="K26" i="97"/>
  <c r="J26" i="97"/>
  <c r="M25" i="97"/>
  <c r="Q25" i="97"/>
  <c r="K25" i="97"/>
  <c r="J25" i="97"/>
  <c r="M24" i="97"/>
  <c r="Q24" i="97"/>
  <c r="K24" i="97"/>
  <c r="J24" i="97"/>
  <c r="Q23" i="97"/>
  <c r="K23" i="97"/>
  <c r="J23" i="97"/>
  <c r="I23" i="97"/>
  <c r="M22" i="97"/>
  <c r="Q22" i="97"/>
  <c r="K22" i="97"/>
  <c r="J22" i="97"/>
  <c r="Q21" i="97"/>
  <c r="K21" i="97"/>
  <c r="J21" i="97"/>
  <c r="I21" i="97"/>
  <c r="M20" i="97"/>
  <c r="Q20" i="97"/>
  <c r="K20" i="97"/>
  <c r="J20" i="97"/>
  <c r="M19" i="97"/>
  <c r="Q19" i="97"/>
  <c r="K19" i="97"/>
  <c r="J19" i="97"/>
  <c r="M18" i="97"/>
  <c r="Q18" i="97"/>
  <c r="K18" i="97"/>
  <c r="J18" i="97"/>
  <c r="M17" i="97"/>
  <c r="Q17" i="97"/>
  <c r="K17" i="97"/>
  <c r="J17" i="97"/>
  <c r="M16" i="97"/>
  <c r="Q16" i="97"/>
  <c r="K16" i="97"/>
  <c r="J16" i="97"/>
  <c r="M15" i="97"/>
  <c r="Q15" i="97"/>
  <c r="K15" i="97"/>
  <c r="J15" i="97"/>
  <c r="M27" i="98"/>
  <c r="L27" i="98"/>
  <c r="I26" i="98"/>
  <c r="M25" i="98"/>
  <c r="Q25" i="98"/>
  <c r="K25" i="98"/>
  <c r="J25" i="98"/>
  <c r="M24" i="98"/>
  <c r="Q24" i="98"/>
  <c r="K24" i="98"/>
  <c r="J24" i="98"/>
  <c r="Q23" i="98"/>
  <c r="K23" i="98"/>
  <c r="J23" i="98"/>
  <c r="I23" i="98"/>
  <c r="M22" i="98"/>
  <c r="Q22" i="98"/>
  <c r="K22" i="98"/>
  <c r="J22" i="98"/>
  <c r="Q21" i="98"/>
  <c r="K21" i="98"/>
  <c r="J21" i="98"/>
  <c r="I21" i="98"/>
  <c r="M20" i="98"/>
  <c r="Q20" i="98"/>
  <c r="K20" i="98"/>
  <c r="J20" i="98"/>
  <c r="M19" i="98"/>
  <c r="Q19" i="98"/>
  <c r="K19" i="98"/>
  <c r="J19" i="98"/>
  <c r="M18" i="98"/>
  <c r="Q18" i="98"/>
  <c r="K18" i="98"/>
  <c r="J18" i="98"/>
  <c r="M17" i="98"/>
  <c r="Q17" i="98"/>
  <c r="K17" i="98"/>
  <c r="J17" i="98"/>
  <c r="M16" i="98"/>
  <c r="Q16" i="98"/>
  <c r="K16" i="98"/>
  <c r="J16" i="98"/>
  <c r="M15" i="98"/>
  <c r="Q15" i="98"/>
  <c r="K15" i="98"/>
  <c r="J15" i="98"/>
  <c r="M17" i="120"/>
  <c r="L17" i="120"/>
  <c r="Q16" i="120"/>
  <c r="J16" i="120"/>
  <c r="I16" i="120"/>
  <c r="Q15" i="120"/>
  <c r="J15" i="120"/>
  <c r="I15" i="120"/>
  <c r="Q14" i="120"/>
  <c r="J14" i="120"/>
  <c r="I14" i="120"/>
  <c r="Q13" i="120"/>
  <c r="J13" i="120"/>
  <c r="I13" i="120"/>
  <c r="Q12" i="120"/>
  <c r="Q17" i="120"/>
  <c r="J12" i="120"/>
  <c r="I12" i="120"/>
  <c r="F8" i="120"/>
  <c r="M24" i="105"/>
  <c r="L23" i="105"/>
  <c r="P23" i="105"/>
  <c r="J23" i="105"/>
  <c r="I23" i="105"/>
  <c r="L22" i="105"/>
  <c r="P22" i="105"/>
  <c r="L21" i="105"/>
  <c r="P21" i="105"/>
  <c r="J21" i="105"/>
  <c r="I21" i="105"/>
  <c r="L20" i="105"/>
  <c r="P20" i="105"/>
  <c r="J20" i="105"/>
  <c r="L19" i="105"/>
  <c r="P19" i="105"/>
  <c r="J19" i="105"/>
  <c r="L18" i="105"/>
  <c r="P18" i="105"/>
  <c r="L17" i="105"/>
  <c r="I17" i="105"/>
  <c r="J17" i="105"/>
  <c r="P16" i="105"/>
  <c r="L16" i="105"/>
  <c r="I16" i="105"/>
  <c r="J16" i="105"/>
  <c r="L15" i="105"/>
  <c r="I15" i="105"/>
  <c r="J15" i="105"/>
  <c r="F11" i="105"/>
  <c r="P21" i="110"/>
  <c r="J21" i="110"/>
  <c r="I21" i="110"/>
  <c r="P20" i="110"/>
  <c r="J20" i="110"/>
  <c r="I20" i="110"/>
  <c r="P19" i="110"/>
  <c r="J19" i="110"/>
  <c r="I19" i="110"/>
  <c r="P18" i="110"/>
  <c r="J18" i="110"/>
  <c r="I18" i="110"/>
  <c r="P17" i="110"/>
  <c r="J17" i="110"/>
  <c r="I17" i="110"/>
  <c r="P16" i="110"/>
  <c r="J16" i="110"/>
  <c r="I16" i="110"/>
  <c r="L15" i="110"/>
  <c r="L22" i="110"/>
  <c r="J15" i="110"/>
  <c r="M14" i="110"/>
  <c r="M22" i="110"/>
  <c r="J14" i="110"/>
  <c r="P13" i="110"/>
  <c r="J13" i="110"/>
  <c r="I13" i="110"/>
  <c r="P12" i="110"/>
  <c r="J12" i="110"/>
  <c r="I12" i="110"/>
  <c r="F8" i="110"/>
  <c r="M22" i="112"/>
  <c r="L22" i="112"/>
  <c r="P21" i="112"/>
  <c r="J21" i="112"/>
  <c r="I21" i="112"/>
  <c r="P20" i="112"/>
  <c r="J20" i="112"/>
  <c r="I20" i="112"/>
  <c r="P19" i="112"/>
  <c r="J19" i="112"/>
  <c r="I19" i="112"/>
  <c r="P18" i="112"/>
  <c r="J18" i="112"/>
  <c r="I18" i="112"/>
  <c r="P17" i="112"/>
  <c r="J17" i="112"/>
  <c r="I17" i="112"/>
  <c r="P16" i="112"/>
  <c r="J16" i="112"/>
  <c r="I16" i="112"/>
  <c r="P15" i="112"/>
  <c r="J15" i="112"/>
  <c r="I15" i="112"/>
  <c r="P14" i="112"/>
  <c r="J14" i="112"/>
  <c r="I14" i="112"/>
  <c r="P13" i="112"/>
  <c r="J13" i="112"/>
  <c r="I13" i="112"/>
  <c r="P12" i="112"/>
  <c r="J12" i="112"/>
  <c r="I12" i="112"/>
  <c r="F8" i="112"/>
  <c r="L19" i="111"/>
  <c r="S18" i="111"/>
  <c r="Q18" i="111"/>
  <c r="J18" i="111"/>
  <c r="I18" i="111"/>
  <c r="Q17" i="111"/>
  <c r="J17" i="111"/>
  <c r="I17" i="111"/>
  <c r="Q16" i="111"/>
  <c r="J16" i="111"/>
  <c r="I16" i="111"/>
  <c r="Q15" i="111"/>
  <c r="J15" i="111"/>
  <c r="I15" i="111"/>
  <c r="Q14" i="111"/>
  <c r="J14" i="111"/>
  <c r="I14" i="111"/>
  <c r="Q13" i="111"/>
  <c r="J13" i="111"/>
  <c r="I13" i="111"/>
  <c r="M12" i="111"/>
  <c r="I12" i="111"/>
  <c r="J12" i="111"/>
  <c r="F8" i="111"/>
  <c r="M13" i="118"/>
  <c r="L12" i="118"/>
  <c r="L13" i="118"/>
  <c r="J12" i="118"/>
  <c r="I12" i="118"/>
  <c r="F8" i="118"/>
  <c r="M21" i="106"/>
  <c r="L20" i="106"/>
  <c r="P20" i="106"/>
  <c r="J20" i="106"/>
  <c r="I20" i="106"/>
  <c r="P19" i="106"/>
  <c r="I19" i="106"/>
  <c r="L18" i="106"/>
  <c r="L21" i="106"/>
  <c r="J18" i="106"/>
  <c r="P17" i="106"/>
  <c r="J17" i="106"/>
  <c r="I17" i="106"/>
  <c r="P16" i="106"/>
  <c r="J16" i="106"/>
  <c r="I16" i="106"/>
  <c r="P15" i="106"/>
  <c r="J15" i="106"/>
  <c r="I15" i="106"/>
  <c r="P14" i="106"/>
  <c r="J14" i="106"/>
  <c r="I14" i="106"/>
  <c r="P13" i="106"/>
  <c r="J13" i="106"/>
  <c r="I13" i="106"/>
  <c r="P12" i="106"/>
  <c r="I12" i="106"/>
  <c r="F8" i="106"/>
  <c r="J29" i="125"/>
  <c r="J28" i="125"/>
  <c r="J27" i="125"/>
  <c r="J26" i="125"/>
  <c r="J25" i="125"/>
  <c r="J24" i="125"/>
  <c r="J23" i="125"/>
  <c r="J22" i="125"/>
  <c r="J21" i="125"/>
  <c r="M20" i="125"/>
  <c r="L20" i="125"/>
  <c r="L19" i="125"/>
  <c r="J19" i="125"/>
  <c r="J18" i="125"/>
  <c r="J17" i="125"/>
  <c r="O16" i="125"/>
  <c r="N16" i="125"/>
  <c r="M16" i="125"/>
  <c r="J16" i="125"/>
  <c r="J15" i="125"/>
  <c r="J14" i="125"/>
  <c r="J13" i="125"/>
  <c r="J12" i="125"/>
  <c r="J11" i="125"/>
  <c r="J10" i="125"/>
  <c r="J9" i="125"/>
  <c r="J8" i="125"/>
  <c r="J7" i="125"/>
  <c r="J6" i="125"/>
  <c r="J5" i="125"/>
  <c r="K4" i="125"/>
  <c r="J4" i="125"/>
  <c r="M13" i="122"/>
  <c r="L13" i="122"/>
  <c r="P12" i="122"/>
  <c r="P13" i="122"/>
  <c r="I12" i="122"/>
  <c r="M26" i="115"/>
  <c r="L26" i="115"/>
  <c r="L27" i="115"/>
  <c r="J26" i="115"/>
  <c r="M25" i="115"/>
  <c r="J25" i="115"/>
  <c r="Q24" i="115"/>
  <c r="J24" i="115"/>
  <c r="I24" i="115"/>
  <c r="Q23" i="115"/>
  <c r="J23" i="115"/>
  <c r="I23" i="115"/>
  <c r="Q22" i="115"/>
  <c r="J22" i="115"/>
  <c r="I22" i="115"/>
  <c r="Q21" i="115"/>
  <c r="J21" i="115"/>
  <c r="I21" i="115"/>
  <c r="Q20" i="115"/>
  <c r="S20" i="115"/>
  <c r="J20" i="115"/>
  <c r="I20" i="115"/>
  <c r="Q19" i="115"/>
  <c r="S19" i="115"/>
  <c r="J19" i="115"/>
  <c r="I19" i="115"/>
  <c r="Q18" i="115"/>
  <c r="J18" i="115"/>
  <c r="I18" i="115"/>
  <c r="Q17" i="115"/>
  <c r="J17" i="115"/>
  <c r="I17" i="115"/>
  <c r="Q16" i="115"/>
  <c r="J16" i="115"/>
  <c r="I16" i="115"/>
  <c r="Q15" i="115"/>
  <c r="S15" i="115"/>
  <c r="J15" i="115"/>
  <c r="I15" i="115"/>
  <c r="Q14" i="115"/>
  <c r="J14" i="115"/>
  <c r="I14" i="115"/>
  <c r="Q13" i="115"/>
  <c r="J13" i="115"/>
  <c r="I13" i="115"/>
  <c r="B13" i="115"/>
  <c r="B14" i="115"/>
  <c r="B15" i="115"/>
  <c r="B16" i="115"/>
  <c r="B17" i="115"/>
  <c r="B18" i="115"/>
  <c r="B19" i="115"/>
  <c r="B20" i="115"/>
  <c r="B21" i="115"/>
  <c r="B22" i="115"/>
  <c r="B23" i="115"/>
  <c r="B24" i="115"/>
  <c r="B25" i="115"/>
  <c r="Q12" i="115"/>
  <c r="J12" i="115"/>
  <c r="I12" i="115"/>
  <c r="F8" i="115"/>
  <c r="M13" i="119"/>
  <c r="L12" i="119"/>
  <c r="S12" i="119"/>
  <c r="J12" i="119"/>
  <c r="I12" i="119"/>
  <c r="F8" i="119"/>
  <c r="M19" i="113"/>
  <c r="Q18" i="113"/>
  <c r="J18" i="113"/>
  <c r="I18" i="113"/>
  <c r="L17" i="113"/>
  <c r="I17" i="113"/>
  <c r="J17" i="113"/>
  <c r="L16" i="113"/>
  <c r="I16" i="113"/>
  <c r="J16" i="113"/>
  <c r="L15" i="113"/>
  <c r="I15" i="113"/>
  <c r="J15" i="113"/>
  <c r="F11" i="113"/>
  <c r="M27" i="99"/>
  <c r="L27" i="99"/>
  <c r="P26" i="99"/>
  <c r="K26" i="99"/>
  <c r="J26" i="99"/>
  <c r="M25" i="99"/>
  <c r="Q25" i="99"/>
  <c r="K25" i="99"/>
  <c r="J25" i="99"/>
  <c r="M24" i="99"/>
  <c r="Q24" i="99"/>
  <c r="K24" i="99"/>
  <c r="J24" i="99"/>
  <c r="Q23" i="99"/>
  <c r="K23" i="99"/>
  <c r="J23" i="99"/>
  <c r="I23" i="99"/>
  <c r="M22" i="99"/>
  <c r="Q22" i="99"/>
  <c r="K22" i="99"/>
  <c r="J22" i="99"/>
  <c r="Q21" i="99"/>
  <c r="K21" i="99"/>
  <c r="J21" i="99"/>
  <c r="I21" i="99"/>
  <c r="M20" i="99"/>
  <c r="Q20" i="99"/>
  <c r="K20" i="99"/>
  <c r="J20" i="99"/>
  <c r="M19" i="99"/>
  <c r="Q19" i="99"/>
  <c r="K19" i="99"/>
  <c r="J19" i="99"/>
  <c r="M18" i="99"/>
  <c r="Q18" i="99"/>
  <c r="K18" i="99"/>
  <c r="J18" i="99"/>
  <c r="M17" i="99"/>
  <c r="Q17" i="99"/>
  <c r="K17" i="99"/>
  <c r="J17" i="99"/>
  <c r="M16" i="99"/>
  <c r="Q16" i="99"/>
  <c r="K16" i="99"/>
  <c r="J16" i="99"/>
  <c r="M15" i="99"/>
  <c r="Q15" i="99"/>
  <c r="K15" i="99"/>
  <c r="J15" i="99"/>
  <c r="N7" i="80"/>
  <c r="U85" i="66"/>
  <c r="I85" i="66"/>
  <c r="W84" i="66"/>
  <c r="I84" i="66"/>
  <c r="L83" i="66"/>
  <c r="V83" i="66"/>
  <c r="I82" i="66"/>
  <c r="I81" i="66"/>
  <c r="I80" i="66"/>
  <c r="U79" i="66"/>
  <c r="I79" i="66"/>
  <c r="I78" i="66"/>
  <c r="I77" i="66"/>
  <c r="I76" i="66"/>
  <c r="U75" i="66"/>
  <c r="I75" i="66"/>
  <c r="X74" i="66"/>
  <c r="U74" i="66"/>
  <c r="I74" i="66"/>
  <c r="I73" i="66"/>
  <c r="I72" i="66"/>
  <c r="X71" i="66"/>
  <c r="Q71" i="66"/>
  <c r="I71" i="66"/>
  <c r="Q70" i="66"/>
  <c r="P70" i="66"/>
  <c r="I70" i="66"/>
  <c r="E70" i="66"/>
  <c r="C70" i="66"/>
  <c r="Q69" i="66"/>
  <c r="I69" i="66"/>
  <c r="E69" i="66"/>
  <c r="C69" i="66"/>
  <c r="Q68" i="66"/>
  <c r="O68" i="66"/>
  <c r="I68" i="66"/>
  <c r="C68" i="66"/>
  <c r="Q67" i="66"/>
  <c r="O67" i="66"/>
  <c r="I67" i="66"/>
  <c r="C67" i="66"/>
  <c r="Q66" i="66"/>
  <c r="I66" i="66"/>
  <c r="E66" i="66"/>
  <c r="C66" i="66"/>
  <c r="Q65" i="66"/>
  <c r="P65" i="66"/>
  <c r="I65" i="66"/>
  <c r="Q64" i="66"/>
  <c r="P64" i="66"/>
  <c r="K64" i="66"/>
  <c r="I64" i="66"/>
  <c r="Q63" i="66"/>
  <c r="I63" i="66"/>
  <c r="Q62" i="66"/>
  <c r="I62" i="66"/>
  <c r="Q61" i="66"/>
  <c r="I61" i="66"/>
  <c r="U60" i="66"/>
  <c r="Q60" i="66"/>
  <c r="I60" i="66"/>
  <c r="Q59" i="66"/>
  <c r="K59" i="66"/>
  <c r="I59" i="66"/>
  <c r="Q58" i="66"/>
  <c r="K58" i="66"/>
  <c r="I58" i="66"/>
  <c r="Q57" i="66"/>
  <c r="K57" i="66"/>
  <c r="I57" i="66"/>
  <c r="Q56" i="66"/>
  <c r="K56" i="66"/>
  <c r="I56" i="66"/>
  <c r="Q55" i="66"/>
  <c r="K55" i="66"/>
  <c r="I55" i="66"/>
  <c r="Q54" i="66"/>
  <c r="P54" i="66"/>
  <c r="I54" i="66"/>
  <c r="Q53" i="66"/>
  <c r="K53" i="66"/>
  <c r="I53" i="66"/>
  <c r="Q52" i="66"/>
  <c r="K52" i="66"/>
  <c r="I52" i="66"/>
  <c r="Q51" i="66"/>
  <c r="P51" i="66"/>
  <c r="I51" i="66"/>
  <c r="Q50" i="66"/>
  <c r="P50" i="66"/>
  <c r="K50" i="66"/>
  <c r="I50" i="66"/>
  <c r="Q49" i="66"/>
  <c r="K49" i="66"/>
  <c r="I49" i="66"/>
  <c r="Q48" i="66"/>
  <c r="K48" i="66"/>
  <c r="I48" i="66"/>
  <c r="Q47" i="66"/>
  <c r="K47" i="66"/>
  <c r="I47" i="66"/>
  <c r="Q46" i="66"/>
  <c r="I46" i="66"/>
  <c r="Q45" i="66"/>
  <c r="P45" i="66"/>
  <c r="I45" i="66"/>
  <c r="Q44" i="66"/>
  <c r="I44" i="66"/>
  <c r="W43" i="66"/>
  <c r="U43" i="66"/>
  <c r="Q43" i="66"/>
  <c r="P43" i="66"/>
  <c r="I43" i="66"/>
  <c r="X42" i="66"/>
  <c r="Q42" i="66"/>
  <c r="P42" i="66"/>
  <c r="I42" i="66"/>
  <c r="Q41" i="66"/>
  <c r="K41" i="66"/>
  <c r="I41" i="66"/>
  <c r="Q40" i="66"/>
  <c r="P40" i="66"/>
  <c r="I40" i="66"/>
  <c r="Q39" i="66"/>
  <c r="P39" i="66"/>
  <c r="I39" i="66"/>
  <c r="Q38" i="66"/>
  <c r="P38" i="66"/>
  <c r="I38" i="66"/>
  <c r="Q37" i="66"/>
  <c r="K37" i="66"/>
  <c r="I37" i="66"/>
  <c r="Q36" i="66"/>
  <c r="K36" i="66"/>
  <c r="I36" i="66"/>
  <c r="Q35" i="66"/>
  <c r="K35" i="66"/>
  <c r="I35" i="66"/>
  <c r="Q34" i="66"/>
  <c r="K34" i="66"/>
  <c r="I34" i="66"/>
  <c r="Q33" i="66"/>
  <c r="K33" i="66"/>
  <c r="I33" i="66"/>
  <c r="Q32" i="66"/>
  <c r="K32" i="66"/>
  <c r="I32" i="66"/>
  <c r="Q31" i="66"/>
  <c r="K31" i="66"/>
  <c r="I31" i="66"/>
  <c r="Q30" i="66"/>
  <c r="P30" i="66"/>
  <c r="I30" i="66"/>
  <c r="Q29" i="66"/>
  <c r="N29" i="66"/>
  <c r="K29" i="66"/>
  <c r="I29" i="66"/>
  <c r="N28" i="66"/>
  <c r="I28" i="66"/>
  <c r="Q27" i="66"/>
  <c r="K27" i="66"/>
  <c r="I27" i="66"/>
  <c r="Q26" i="66"/>
  <c r="K26" i="66"/>
  <c r="I26" i="66"/>
  <c r="Q25" i="66"/>
  <c r="P25" i="66"/>
  <c r="K25" i="66"/>
  <c r="I25" i="66"/>
  <c r="Q24" i="66"/>
  <c r="P24" i="66"/>
  <c r="I24" i="66"/>
  <c r="Q23" i="66"/>
  <c r="I23" i="66"/>
  <c r="Q22" i="66"/>
  <c r="I22" i="66"/>
  <c r="W21" i="66"/>
  <c r="Q21" i="66"/>
  <c r="I21" i="66"/>
  <c r="Q20" i="66"/>
  <c r="I20" i="66"/>
  <c r="W19" i="66"/>
  <c r="Q19" i="66"/>
  <c r="P19" i="66"/>
  <c r="I19" i="66"/>
  <c r="Q18" i="66"/>
  <c r="I18" i="66"/>
  <c r="Q17" i="66"/>
  <c r="I17" i="66"/>
  <c r="Q16" i="66"/>
  <c r="Q15" i="66"/>
  <c r="M16" i="103"/>
  <c r="L16" i="103"/>
  <c r="U15" i="103"/>
  <c r="I15" i="103"/>
  <c r="AA14" i="103"/>
  <c r="AC14" i="103"/>
  <c r="U14" i="103"/>
  <c r="Q14" i="103"/>
  <c r="P14" i="103"/>
  <c r="J14" i="103"/>
  <c r="I14" i="103"/>
  <c r="AA13" i="103"/>
  <c r="AC13" i="103"/>
  <c r="U13" i="103"/>
  <c r="Q13" i="103"/>
  <c r="P13" i="103"/>
  <c r="I13" i="103"/>
  <c r="F9" i="103"/>
  <c r="D22" i="77"/>
  <c r="F21" i="77"/>
  <c r="E21" i="77"/>
  <c r="C21" i="77"/>
  <c r="C20" i="77"/>
  <c r="C19" i="77"/>
  <c r="C18" i="77"/>
  <c r="C17" i="77"/>
  <c r="C16" i="77"/>
  <c r="F15" i="77"/>
  <c r="E15" i="77"/>
  <c r="C15" i="77"/>
  <c r="F14" i="77"/>
  <c r="G14" i="77"/>
  <c r="E14" i="77"/>
  <c r="C14" i="77"/>
  <c r="C13" i="77"/>
  <c r="E12" i="77"/>
  <c r="H12" i="77"/>
  <c r="I12" i="77"/>
  <c r="C12" i="77"/>
  <c r="C11" i="77"/>
  <c r="C10" i="77"/>
  <c r="C9" i="77"/>
  <c r="C8" i="77"/>
  <c r="C7" i="77"/>
  <c r="M16" i="55"/>
  <c r="F8" i="77"/>
  <c r="L16" i="55"/>
  <c r="E8" i="77"/>
  <c r="S15" i="55"/>
  <c r="Q15" i="55"/>
  <c r="I15" i="55"/>
  <c r="C11" i="54"/>
  <c r="C11" i="55" s="1"/>
  <c r="C11" i="56" s="1"/>
  <c r="C11" i="57" s="1"/>
  <c r="C11" i="58" s="1"/>
  <c r="L5" i="54"/>
  <c r="L5" i="55" s="1"/>
  <c r="L5" i="56" s="1"/>
  <c r="L5" i="57" s="1"/>
  <c r="L5" i="58" s="1"/>
  <c r="M20" i="52"/>
  <c r="L20" i="52"/>
  <c r="E11" i="77"/>
  <c r="S19" i="52"/>
  <c r="I19" i="52"/>
  <c r="S18" i="52"/>
  <c r="I18" i="52"/>
  <c r="S17" i="52"/>
  <c r="Q17" i="52"/>
  <c r="I17" i="52"/>
  <c r="S16" i="52"/>
  <c r="Q16" i="52"/>
  <c r="I16" i="52"/>
  <c r="S15" i="52"/>
  <c r="Q15" i="52"/>
  <c r="I15" i="52"/>
  <c r="M27" i="51"/>
  <c r="L27" i="51"/>
  <c r="I25" i="51"/>
  <c r="N24" i="51"/>
  <c r="I24" i="51"/>
  <c r="I23" i="51"/>
  <c r="I22" i="51"/>
  <c r="I21" i="51"/>
  <c r="Q20" i="51"/>
  <c r="N20" i="51"/>
  <c r="I20" i="51"/>
  <c r="N19" i="51"/>
  <c r="I19" i="51"/>
  <c r="Q18" i="51"/>
  <c r="N18" i="51"/>
  <c r="I18" i="51"/>
  <c r="N17" i="51"/>
  <c r="I17" i="51"/>
  <c r="N16" i="51"/>
  <c r="I16" i="51"/>
  <c r="Q15" i="51"/>
  <c r="N15" i="51"/>
  <c r="I15" i="51"/>
  <c r="F11" i="51"/>
  <c r="C11" i="51"/>
  <c r="C11" i="52" s="1"/>
  <c r="L5" i="51"/>
  <c r="L5" i="52" s="1"/>
  <c r="F9" i="77"/>
  <c r="F22" i="77" s="1"/>
  <c r="L16" i="49"/>
  <c r="E10" i="77"/>
  <c r="M15" i="49"/>
  <c r="L25" i="48"/>
  <c r="S21" i="48"/>
  <c r="N21" i="48"/>
  <c r="I21" i="48"/>
  <c r="F21" i="48"/>
  <c r="S20" i="48"/>
  <c r="N20" i="48"/>
  <c r="I20" i="48"/>
  <c r="F20" i="48"/>
  <c r="S19" i="48"/>
  <c r="Q19" i="48"/>
  <c r="N19" i="48"/>
  <c r="J19" i="48"/>
  <c r="I19" i="48"/>
  <c r="F19" i="48"/>
  <c r="Q18" i="48"/>
  <c r="N18" i="48"/>
  <c r="I18" i="48"/>
  <c r="F18" i="48"/>
  <c r="M17" i="48"/>
  <c r="I17" i="48"/>
  <c r="F17" i="48"/>
  <c r="M16" i="48"/>
  <c r="Q16" i="48"/>
  <c r="J16" i="48"/>
  <c r="F16" i="48"/>
  <c r="M15" i="48"/>
  <c r="Q15" i="48"/>
  <c r="F15" i="48"/>
  <c r="C12" i="48"/>
  <c r="C11" i="49"/>
  <c r="C11" i="50"/>
  <c r="M6" i="48"/>
  <c r="L5" i="49"/>
  <c r="L5" i="50"/>
  <c r="P180" i="73"/>
  <c r="P176" i="73"/>
  <c r="P178" i="73"/>
  <c r="P173" i="73"/>
  <c r="P172" i="73"/>
  <c r="R170" i="73"/>
  <c r="N170" i="73"/>
  <c r="R169" i="73"/>
  <c r="N169" i="73"/>
  <c r="K169" i="73"/>
  <c r="R168" i="73"/>
  <c r="N168" i="73"/>
  <c r="K168" i="73"/>
  <c r="R167" i="73"/>
  <c r="N167" i="73"/>
  <c r="K167" i="73"/>
  <c r="R166" i="73"/>
  <c r="N166" i="73"/>
  <c r="K166" i="73"/>
  <c r="R165" i="73"/>
  <c r="N165" i="73"/>
  <c r="K165" i="73"/>
  <c r="R164" i="73"/>
  <c r="N164" i="73"/>
  <c r="K164" i="73"/>
  <c r="R163" i="73"/>
  <c r="N163" i="73"/>
  <c r="K163" i="73"/>
  <c r="R162" i="73"/>
  <c r="N162" i="73"/>
  <c r="K162" i="73"/>
  <c r="R161" i="73"/>
  <c r="N161" i="73"/>
  <c r="K161" i="73"/>
  <c r="R160" i="73"/>
  <c r="N160" i="73"/>
  <c r="K160" i="73"/>
  <c r="R159" i="73"/>
  <c r="N159" i="73"/>
  <c r="K159" i="73"/>
  <c r="R158" i="73"/>
  <c r="N158" i="73"/>
  <c r="K158" i="73"/>
  <c r="R157" i="73"/>
  <c r="N157" i="73"/>
  <c r="K157" i="73"/>
  <c r="R156" i="73"/>
  <c r="N156" i="73"/>
  <c r="K156" i="73"/>
  <c r="R155" i="73"/>
  <c r="N155" i="73"/>
  <c r="O155" i="73" s="1"/>
  <c r="K155" i="73"/>
  <c r="R154" i="73"/>
  <c r="N154" i="73"/>
  <c r="O154" i="73" s="1"/>
  <c r="K154" i="73"/>
  <c r="R153" i="73"/>
  <c r="N153" i="73"/>
  <c r="O153" i="73" s="1"/>
  <c r="K153" i="73"/>
  <c r="R152" i="73"/>
  <c r="N152" i="73"/>
  <c r="O152" i="73" s="1"/>
  <c r="K152" i="73"/>
  <c r="Q151" i="73"/>
  <c r="R151" i="73"/>
  <c r="N151" i="73"/>
  <c r="O151" i="73" s="1"/>
  <c r="R150" i="73"/>
  <c r="N150" i="73"/>
  <c r="O150" i="73" s="1"/>
  <c r="K150" i="73"/>
  <c r="R149" i="73"/>
  <c r="N149" i="73"/>
  <c r="O149" i="73" s="1"/>
  <c r="K149" i="73"/>
  <c r="R148" i="73"/>
  <c r="N148" i="73"/>
  <c r="K148" i="73"/>
  <c r="Q147" i="73"/>
  <c r="R147" i="73"/>
  <c r="N147" i="73"/>
  <c r="O147" i="73" s="1"/>
  <c r="Q146" i="73"/>
  <c r="R146" i="73"/>
  <c r="N146" i="73"/>
  <c r="O146" i="73" s="1"/>
  <c r="Q145" i="73"/>
  <c r="K145" i="73"/>
  <c r="N145" i="73"/>
  <c r="O145" i="73" s="1"/>
  <c r="Q144" i="73"/>
  <c r="R144" i="73"/>
  <c r="N144" i="73"/>
  <c r="O144" i="73" s="1"/>
  <c r="Q143" i="73"/>
  <c r="R143" i="73"/>
  <c r="N143" i="73"/>
  <c r="O143" i="73" s="1"/>
  <c r="K143" i="73"/>
  <c r="R142" i="73"/>
  <c r="N142" i="73"/>
  <c r="K142" i="73"/>
  <c r="R141" i="73"/>
  <c r="N141" i="73"/>
  <c r="K141" i="73"/>
  <c r="R140" i="73"/>
  <c r="N140" i="73"/>
  <c r="K140" i="73"/>
  <c r="R139" i="73"/>
  <c r="N139" i="73"/>
  <c r="R138" i="73"/>
  <c r="N138" i="73"/>
  <c r="O138" i="73" s="1"/>
  <c r="K138" i="73"/>
  <c r="R137" i="73"/>
  <c r="N137" i="73"/>
  <c r="K137" i="73"/>
  <c r="Z136" i="73"/>
  <c r="Q136" i="73"/>
  <c r="M15" i="64"/>
  <c r="N136" i="73"/>
  <c r="O136" i="73" s="1"/>
  <c r="K136" i="73"/>
  <c r="Z135" i="73"/>
  <c r="R135" i="73"/>
  <c r="N135" i="73"/>
  <c r="O135" i="73" s="1"/>
  <c r="K135" i="73"/>
  <c r="Z134" i="73"/>
  <c r="R134" i="73"/>
  <c r="N134" i="73"/>
  <c r="O134" i="73" s="1"/>
  <c r="K134" i="73"/>
  <c r="R133" i="73"/>
  <c r="N133" i="73"/>
  <c r="O133" i="73" s="1"/>
  <c r="K133" i="73"/>
  <c r="R132" i="73"/>
  <c r="N132" i="73"/>
  <c r="O132" i="73" s="1"/>
  <c r="K132" i="73"/>
  <c r="R131" i="73"/>
  <c r="N131" i="73"/>
  <c r="O131" i="73" s="1"/>
  <c r="K131" i="73"/>
  <c r="Q130" i="73"/>
  <c r="K130" i="73"/>
  <c r="N130" i="73"/>
  <c r="O130" i="73" s="1"/>
  <c r="R129" i="73"/>
  <c r="N129" i="73"/>
  <c r="O129" i="73" s="1"/>
  <c r="K129" i="73"/>
  <c r="R128" i="73"/>
  <c r="N128" i="73"/>
  <c r="K128" i="73"/>
  <c r="R127" i="73"/>
  <c r="N127" i="73"/>
  <c r="K127" i="73"/>
  <c r="R126" i="73"/>
  <c r="N126" i="73"/>
  <c r="K126" i="73"/>
  <c r="R125" i="73"/>
  <c r="N125" i="73"/>
  <c r="K125" i="73"/>
  <c r="R124" i="73"/>
  <c r="N124" i="73"/>
  <c r="K124" i="73"/>
  <c r="R123" i="73"/>
  <c r="N123" i="73"/>
  <c r="O123" i="73" s="1"/>
  <c r="K123" i="73"/>
  <c r="R122" i="73"/>
  <c r="N122" i="73"/>
  <c r="K122" i="73"/>
  <c r="R121" i="73"/>
  <c r="N121" i="73"/>
  <c r="K121" i="73"/>
  <c r="R120" i="73"/>
  <c r="N120" i="73"/>
  <c r="K120" i="73"/>
  <c r="R119" i="73"/>
  <c r="N119" i="73"/>
  <c r="R118" i="73"/>
  <c r="N118" i="73"/>
  <c r="R117" i="73"/>
  <c r="N117" i="73"/>
  <c r="R116" i="73"/>
  <c r="N116" i="73"/>
  <c r="R115" i="73"/>
  <c r="N115" i="73"/>
  <c r="R114" i="73"/>
  <c r="N114" i="73"/>
  <c r="R113" i="73"/>
  <c r="N113" i="73"/>
  <c r="R112" i="73"/>
  <c r="N112" i="73"/>
  <c r="R111" i="73"/>
  <c r="N111" i="73"/>
  <c r="R110" i="73"/>
  <c r="N110" i="73"/>
  <c r="Q109" i="73"/>
  <c r="R109" i="73"/>
  <c r="N109" i="73"/>
  <c r="R108" i="73"/>
  <c r="N108" i="73"/>
  <c r="R107" i="73"/>
  <c r="N107" i="73"/>
  <c r="R106" i="73"/>
  <c r="N106" i="73"/>
  <c r="R105" i="73"/>
  <c r="N105" i="73"/>
  <c r="R104" i="73"/>
  <c r="N104" i="73"/>
  <c r="Q103" i="73"/>
  <c r="R103" i="73"/>
  <c r="N103" i="73"/>
  <c r="Q102" i="73"/>
  <c r="R102" i="73"/>
  <c r="N102" i="73"/>
  <c r="O102" i="73" s="1"/>
  <c r="R101" i="73"/>
  <c r="N101" i="73"/>
  <c r="O101" i="73" s="1"/>
  <c r="K101" i="73"/>
  <c r="Q100" i="73"/>
  <c r="R100" i="73"/>
  <c r="N100" i="73"/>
  <c r="O100" i="73" s="1"/>
  <c r="K100" i="73"/>
  <c r="Q99" i="73"/>
  <c r="M18" i="61"/>
  <c r="N99" i="73"/>
  <c r="O99" i="73" s="1"/>
  <c r="R98" i="73"/>
  <c r="N98" i="73"/>
  <c r="O98" i="73" s="1"/>
  <c r="K98" i="73"/>
  <c r="Q97" i="73"/>
  <c r="M16" i="61"/>
  <c r="N97" i="73"/>
  <c r="O97" i="73" s="1"/>
  <c r="K97" i="73"/>
  <c r="Q96" i="73"/>
  <c r="M15" i="61"/>
  <c r="N96" i="73"/>
  <c r="O96" i="73" s="1"/>
  <c r="R94" i="73"/>
  <c r="N94" i="73"/>
  <c r="O94" i="73" s="1"/>
  <c r="K94" i="73"/>
  <c r="Q93" i="73"/>
  <c r="M15" i="67"/>
  <c r="N93" i="73"/>
  <c r="O93" i="73" s="1"/>
  <c r="R92" i="73"/>
  <c r="N92" i="73"/>
  <c r="O92" i="73" s="1"/>
  <c r="K92" i="73"/>
  <c r="R91" i="73"/>
  <c r="N91" i="73"/>
  <c r="R90" i="73"/>
  <c r="N90" i="73"/>
  <c r="R89" i="73"/>
  <c r="N89" i="73"/>
  <c r="R88" i="73"/>
  <c r="N88" i="73"/>
  <c r="R87" i="73"/>
  <c r="N87" i="73"/>
  <c r="R86" i="73"/>
  <c r="N86" i="73"/>
  <c r="Q85" i="73"/>
  <c r="R85" i="73"/>
  <c r="N85" i="73"/>
  <c r="O85" i="73" s="1"/>
  <c r="Q84" i="73"/>
  <c r="R84" i="73"/>
  <c r="N84" i="73"/>
  <c r="O84" i="73" s="1"/>
  <c r="R83" i="73"/>
  <c r="N83" i="73"/>
  <c r="O83" i="73" s="1"/>
  <c r="Q82" i="73"/>
  <c r="R82" i="73"/>
  <c r="N82" i="73"/>
  <c r="O82" i="73" s="1"/>
  <c r="R81" i="73"/>
  <c r="N81" i="73"/>
  <c r="O81" i="73" s="1"/>
  <c r="K81" i="73"/>
  <c r="Q80" i="73"/>
  <c r="R80" i="73"/>
  <c r="N80" i="73"/>
  <c r="O80" i="73" s="1"/>
  <c r="Q79" i="73"/>
  <c r="R79" i="73"/>
  <c r="N79" i="73"/>
  <c r="O79" i="73" s="1"/>
  <c r="Q78" i="73"/>
  <c r="R78" i="73"/>
  <c r="N78" i="73"/>
  <c r="O78" i="73" s="1"/>
  <c r="Q77" i="73"/>
  <c r="R77" i="73"/>
  <c r="N77" i="73"/>
  <c r="O77" i="73" s="1"/>
  <c r="Q76" i="73"/>
  <c r="R76" i="73"/>
  <c r="N76" i="73"/>
  <c r="O76" i="73" s="1"/>
  <c r="Q75" i="73"/>
  <c r="R75" i="73"/>
  <c r="N75" i="73"/>
  <c r="O75" i="73" s="1"/>
  <c r="R74" i="73"/>
  <c r="N74" i="73"/>
  <c r="R73" i="73"/>
  <c r="N73" i="73"/>
  <c r="K73" i="73"/>
  <c r="R72" i="73"/>
  <c r="N72" i="73"/>
  <c r="R71" i="73"/>
  <c r="N71" i="73"/>
  <c r="K71" i="73"/>
  <c r="R70" i="73"/>
  <c r="N70" i="73"/>
  <c r="K70" i="73"/>
  <c r="R69" i="73"/>
  <c r="N69" i="73"/>
  <c r="K69" i="73"/>
  <c r="R68" i="73"/>
  <c r="N68" i="73"/>
  <c r="O68" i="73" s="1"/>
  <c r="R67" i="73"/>
  <c r="N67" i="73"/>
  <c r="O67" i="73" s="1"/>
  <c r="K67" i="73"/>
  <c r="Q66" i="73"/>
  <c r="R66" i="73"/>
  <c r="N66" i="73"/>
  <c r="O66" i="73" s="1"/>
  <c r="R65" i="73"/>
  <c r="N65" i="73"/>
  <c r="O65" i="73" s="1"/>
  <c r="K65" i="73"/>
  <c r="Q64" i="73"/>
  <c r="R64" i="73"/>
  <c r="N64" i="73"/>
  <c r="O64" i="73" s="1"/>
  <c r="R63" i="73"/>
  <c r="N63" i="73"/>
  <c r="O63" i="73" s="1"/>
  <c r="K63" i="73"/>
  <c r="Q62" i="73"/>
  <c r="P62" i="73"/>
  <c r="N62" i="73"/>
  <c r="O62" i="73" s="1"/>
  <c r="R61" i="73"/>
  <c r="N61" i="73"/>
  <c r="O61" i="73" s="1"/>
  <c r="K61" i="73"/>
  <c r="Q60" i="73"/>
  <c r="R60" i="73"/>
  <c r="N60" i="73"/>
  <c r="O60" i="73" s="1"/>
  <c r="Q59" i="73"/>
  <c r="R59" i="73"/>
  <c r="N59" i="73"/>
  <c r="O59" i="73" s="1"/>
  <c r="R58" i="73"/>
  <c r="N58" i="73"/>
  <c r="O58" i="73" s="1"/>
  <c r="K58" i="73"/>
  <c r="R57" i="73"/>
  <c r="N57" i="73"/>
  <c r="O57" i="73" s="1"/>
  <c r="K57" i="73"/>
  <c r="R56" i="73"/>
  <c r="N56" i="73"/>
  <c r="O56" i="73" s="1"/>
  <c r="K56" i="73"/>
  <c r="R55" i="73"/>
  <c r="N55" i="73"/>
  <c r="O55" i="73" s="1"/>
  <c r="K55" i="73"/>
  <c r="Q54" i="73"/>
  <c r="R54" i="73"/>
  <c r="N54" i="73"/>
  <c r="O54" i="73" s="1"/>
  <c r="R53" i="73"/>
  <c r="N53" i="73"/>
  <c r="O53" i="73" s="1"/>
  <c r="K53" i="73"/>
  <c r="R52" i="73"/>
  <c r="N52" i="73"/>
  <c r="O52" i="73" s="1"/>
  <c r="K52" i="73"/>
  <c r="Q51" i="73"/>
  <c r="R51" i="73"/>
  <c r="N51" i="73"/>
  <c r="O51" i="73" s="1"/>
  <c r="Q50" i="73"/>
  <c r="R50" i="73"/>
  <c r="N50" i="73"/>
  <c r="O50" i="73" s="1"/>
  <c r="Q49" i="73"/>
  <c r="R49" i="73"/>
  <c r="N49" i="73"/>
  <c r="O49" i="73" s="1"/>
  <c r="R48" i="73"/>
  <c r="R47" i="73"/>
  <c r="O47" i="73"/>
  <c r="R46" i="73"/>
  <c r="N46" i="73"/>
  <c r="K46" i="73"/>
  <c r="Q45" i="73"/>
  <c r="R45" i="73"/>
  <c r="N45" i="73"/>
  <c r="O45" i="73" s="1"/>
  <c r="Q44" i="73"/>
  <c r="R44" i="73"/>
  <c r="N44" i="73"/>
  <c r="O44" i="73" s="1"/>
  <c r="R43" i="73"/>
  <c r="N43" i="73"/>
  <c r="O43" i="73" s="1"/>
  <c r="K43" i="73"/>
  <c r="R42" i="73"/>
  <c r="N42" i="73"/>
  <c r="O42" i="73" s="1"/>
  <c r="K42" i="73"/>
  <c r="R41" i="73"/>
  <c r="N41" i="73"/>
  <c r="O41" i="73" s="1"/>
  <c r="K41" i="73"/>
  <c r="R40" i="73"/>
  <c r="N40" i="73"/>
  <c r="O40" i="73" s="1"/>
  <c r="K40" i="73"/>
  <c r="R39" i="73"/>
  <c r="N39" i="73"/>
  <c r="O39" i="73" s="1"/>
  <c r="K39" i="73"/>
  <c r="Q38" i="73"/>
  <c r="R38" i="73"/>
  <c r="N38" i="73"/>
  <c r="O38" i="73" s="1"/>
  <c r="R37" i="73"/>
  <c r="N37" i="73"/>
  <c r="O37" i="73" s="1"/>
  <c r="K37" i="73"/>
  <c r="Q36" i="73"/>
  <c r="R36" i="73"/>
  <c r="N36" i="73"/>
  <c r="Q35" i="73"/>
  <c r="R35" i="73"/>
  <c r="N35" i="73"/>
  <c r="O35" i="73" s="1"/>
  <c r="K35" i="73"/>
  <c r="Q34" i="73"/>
  <c r="R34" i="73"/>
  <c r="N34" i="73"/>
  <c r="O34" i="73" s="1"/>
  <c r="R33" i="73"/>
  <c r="N33" i="73"/>
  <c r="K33" i="73"/>
  <c r="R32" i="73"/>
  <c r="N32" i="73"/>
  <c r="O32" i="73" s="1"/>
  <c r="K32" i="73"/>
  <c r="R31" i="73"/>
  <c r="N31" i="73"/>
  <c r="K31" i="73"/>
  <c r="R30" i="73"/>
  <c r="N30" i="73"/>
  <c r="Q29" i="73"/>
  <c r="K29" i="73"/>
  <c r="N29" i="73"/>
  <c r="O29" i="73" s="1"/>
  <c r="Q28" i="73"/>
  <c r="R28" i="73"/>
  <c r="N28" i="73"/>
  <c r="O28" i="73" s="1"/>
  <c r="Q27" i="73"/>
  <c r="K27" i="73"/>
  <c r="N27" i="73"/>
  <c r="O27" i="73" s="1"/>
  <c r="R26" i="73"/>
  <c r="N26" i="73"/>
  <c r="O26" i="73" s="1"/>
  <c r="R25" i="73"/>
  <c r="N25" i="73"/>
  <c r="O25" i="73" s="1"/>
  <c r="K25" i="73"/>
  <c r="R24" i="73"/>
  <c r="N24" i="73"/>
  <c r="O24" i="73" s="1"/>
  <c r="K24" i="73"/>
  <c r="Q23" i="73"/>
  <c r="K23" i="73"/>
  <c r="N23" i="73"/>
  <c r="O23" i="73" s="1"/>
  <c r="Q22" i="73"/>
  <c r="R22" i="73"/>
  <c r="N22" i="73"/>
  <c r="O22" i="73" s="1"/>
  <c r="Q21" i="73"/>
  <c r="R21" i="73"/>
  <c r="N21" i="73"/>
  <c r="Q20" i="73"/>
  <c r="R20" i="73"/>
  <c r="N20" i="73"/>
  <c r="Q19" i="73"/>
  <c r="R19" i="73"/>
  <c r="N19" i="73"/>
  <c r="O19" i="73" s="1"/>
  <c r="M19" i="73"/>
  <c r="L19" i="73"/>
  <c r="K19" i="73"/>
  <c r="Q18" i="73"/>
  <c r="R18" i="73"/>
  <c r="N18" i="73"/>
  <c r="O18" i="73" s="1"/>
  <c r="R17" i="73"/>
  <c r="N17" i="73"/>
  <c r="O17" i="73" s="1"/>
  <c r="K17" i="73"/>
  <c r="Q16" i="73"/>
  <c r="R16" i="73"/>
  <c r="N16" i="73"/>
  <c r="O16" i="73" s="1"/>
  <c r="K16" i="73"/>
  <c r="Q15" i="73"/>
  <c r="R15" i="73"/>
  <c r="N15" i="73"/>
  <c r="O15" i="73" s="1"/>
  <c r="Q14" i="73"/>
  <c r="K14" i="73"/>
  <c r="N14" i="73"/>
  <c r="O14" i="73" s="1"/>
  <c r="Q13" i="73"/>
  <c r="R13" i="73"/>
  <c r="N13" i="73"/>
  <c r="O13" i="73" s="1"/>
  <c r="R12" i="73"/>
  <c r="N12" i="73"/>
  <c r="O12" i="73" s="1"/>
  <c r="Q11" i="73"/>
  <c r="R11" i="73"/>
  <c r="N11" i="73"/>
  <c r="O11" i="73" s="1"/>
  <c r="Q10" i="73"/>
  <c r="R10" i="73"/>
  <c r="N10" i="73"/>
  <c r="O10" i="73" s="1"/>
  <c r="K10" i="73"/>
  <c r="Q9" i="73"/>
  <c r="R9" i="73"/>
  <c r="N9" i="73"/>
  <c r="O9" i="73" s="1"/>
  <c r="M9" i="73"/>
  <c r="L9" i="73"/>
  <c r="R8" i="73"/>
  <c r="N8" i="73"/>
  <c r="O8" i="73" s="1"/>
  <c r="R7" i="73"/>
  <c r="N7" i="73"/>
  <c r="O7" i="73" s="1"/>
  <c r="K7" i="73"/>
  <c r="R6" i="73"/>
  <c r="N6" i="73"/>
  <c r="K6" i="73"/>
  <c r="R5" i="73"/>
  <c r="N5" i="73"/>
  <c r="O5" i="73" s="1"/>
  <c r="K5" i="73"/>
  <c r="B2" i="73"/>
  <c r="R14" i="73"/>
  <c r="R145" i="73"/>
  <c r="M14" i="70"/>
  <c r="F19" i="77"/>
  <c r="P15" i="105"/>
  <c r="P24" i="105"/>
  <c r="I17" i="61"/>
  <c r="R23" i="73"/>
  <c r="R27" i="73"/>
  <c r="K59" i="73"/>
  <c r="K80" i="73"/>
  <c r="R93" i="73"/>
  <c r="R130" i="73"/>
  <c r="I16" i="48"/>
  <c r="I26" i="115"/>
  <c r="I18" i="63"/>
  <c r="K22" i="65"/>
  <c r="K49" i="73"/>
  <c r="K93" i="73"/>
  <c r="M27" i="115"/>
  <c r="I18" i="106"/>
  <c r="P17" i="105"/>
  <c r="I21" i="62"/>
  <c r="P23" i="62"/>
  <c r="P16" i="63"/>
  <c r="G10" i="69"/>
  <c r="G14" i="69"/>
  <c r="G18" i="69"/>
  <c r="G22" i="69"/>
  <c r="G26" i="69"/>
  <c r="H29" i="69"/>
  <c r="I29" i="69"/>
  <c r="S16" i="85"/>
  <c r="Q14" i="86"/>
  <c r="R29" i="73"/>
  <c r="K44" i="73"/>
  <c r="K51" i="73"/>
  <c r="K76" i="73"/>
  <c r="K84" i="73"/>
  <c r="Q15" i="113"/>
  <c r="Q16" i="113"/>
  <c r="Q17" i="113"/>
  <c r="L19" i="113"/>
  <c r="I25" i="115"/>
  <c r="Q19" i="111"/>
  <c r="E30" i="69"/>
  <c r="G8" i="69"/>
  <c r="G12" i="69"/>
  <c r="G16" i="69"/>
  <c r="G20" i="69"/>
  <c r="G24" i="69"/>
  <c r="K36" i="73"/>
  <c r="K62" i="73"/>
  <c r="K64" i="73"/>
  <c r="K78" i="73"/>
  <c r="K147" i="73"/>
  <c r="K151" i="73"/>
  <c r="L19" i="61"/>
  <c r="E18" i="77"/>
  <c r="L19" i="78"/>
  <c r="M83" i="66"/>
  <c r="M19" i="111"/>
  <c r="P22" i="112"/>
  <c r="P14" i="110"/>
  <c r="P15" i="110"/>
  <c r="I20" i="105"/>
  <c r="R136" i="73"/>
  <c r="S20" i="52"/>
  <c r="M22" i="52"/>
  <c r="C22" i="77"/>
  <c r="I14" i="110"/>
  <c r="I15" i="110"/>
  <c r="I19" i="105"/>
  <c r="G12" i="77"/>
  <c r="R17" i="61"/>
  <c r="P19" i="62"/>
  <c r="I15" i="48"/>
  <c r="N15" i="48"/>
  <c r="R62" i="73"/>
  <c r="R97" i="73"/>
  <c r="Q17" i="48"/>
  <c r="N17" i="48"/>
  <c r="G15" i="77"/>
  <c r="G21" i="77"/>
  <c r="L86" i="66"/>
  <c r="E16" i="77"/>
  <c r="I16" i="99"/>
  <c r="I18" i="99"/>
  <c r="I20" i="99"/>
  <c r="I24" i="99"/>
  <c r="G28" i="69"/>
  <c r="Q16" i="85"/>
  <c r="H8" i="77"/>
  <c r="I8" i="77"/>
  <c r="J20" i="125"/>
  <c r="P22" i="110"/>
  <c r="L24" i="105"/>
  <c r="L25" i="105"/>
  <c r="L26" i="105"/>
  <c r="I22" i="105"/>
  <c r="I15" i="98"/>
  <c r="I17" i="98"/>
  <c r="I19" i="98"/>
  <c r="I22" i="98"/>
  <c r="I25" i="98"/>
  <c r="I15" i="97"/>
  <c r="I17" i="97"/>
  <c r="I19" i="97"/>
  <c r="I22" i="97"/>
  <c r="I25" i="97"/>
  <c r="I16" i="59"/>
  <c r="I18" i="59"/>
  <c r="I20" i="59"/>
  <c r="I24" i="59"/>
  <c r="I27" i="59"/>
  <c r="T27" i="59"/>
  <c r="I16" i="67"/>
  <c r="R17" i="67"/>
  <c r="P17" i="61"/>
  <c r="I15" i="62"/>
  <c r="M24" i="62"/>
  <c r="F17" i="77"/>
  <c r="I16" i="62"/>
  <c r="P17" i="62"/>
  <c r="I19" i="62"/>
  <c r="I20" i="62"/>
  <c r="P21" i="62"/>
  <c r="I23" i="62"/>
  <c r="I15" i="78"/>
  <c r="M19" i="78"/>
  <c r="P16" i="78"/>
  <c r="I17" i="78"/>
  <c r="I18" i="78"/>
  <c r="M19" i="63"/>
  <c r="F20" i="77"/>
  <c r="I16" i="63"/>
  <c r="I17" i="63"/>
  <c r="P18" i="63"/>
  <c r="I12" i="70"/>
  <c r="Q13" i="70"/>
  <c r="C30" i="69"/>
  <c r="F30" i="69"/>
  <c r="G30" i="69"/>
  <c r="G9" i="69"/>
  <c r="G11" i="69"/>
  <c r="G13" i="69"/>
  <c r="G15" i="69"/>
  <c r="G17" i="69"/>
  <c r="G19" i="69"/>
  <c r="G21" i="69"/>
  <c r="G23" i="69"/>
  <c r="G25" i="69"/>
  <c r="G27" i="69"/>
  <c r="M19" i="61"/>
  <c r="F18" i="77"/>
  <c r="G18" i="77"/>
  <c r="R15" i="61"/>
  <c r="I15" i="61"/>
  <c r="R18" i="61"/>
  <c r="I18" i="61"/>
  <c r="M16" i="64"/>
  <c r="F7" i="77"/>
  <c r="I15" i="64"/>
  <c r="M16" i="49"/>
  <c r="F10" i="77"/>
  <c r="G10" i="77"/>
  <c r="Q15" i="49"/>
  <c r="K144" i="73"/>
  <c r="K146" i="73"/>
  <c r="N16" i="48"/>
  <c r="M25" i="48"/>
  <c r="P20" i="49"/>
  <c r="F11" i="77"/>
  <c r="G11" i="77"/>
  <c r="D23" i="77"/>
  <c r="R15" i="67"/>
  <c r="M18" i="67"/>
  <c r="F13" i="77"/>
  <c r="I15" i="67"/>
  <c r="R16" i="61"/>
  <c r="I16" i="61"/>
  <c r="K9" i="73"/>
  <c r="K11" i="73"/>
  <c r="K13" i="73"/>
  <c r="K15" i="73"/>
  <c r="K18" i="73"/>
  <c r="K22" i="73"/>
  <c r="K28" i="73"/>
  <c r="K34" i="73"/>
  <c r="K38" i="73"/>
  <c r="K45" i="73"/>
  <c r="K50" i="73"/>
  <c r="K54" i="73"/>
  <c r="K60" i="73"/>
  <c r="K66" i="73"/>
  <c r="K75" i="73"/>
  <c r="K77" i="73"/>
  <c r="K79" i="73"/>
  <c r="K85" i="73"/>
  <c r="K96" i="73"/>
  <c r="R96" i="73"/>
  <c r="K99" i="73"/>
  <c r="R99" i="73"/>
  <c r="K102" i="73"/>
  <c r="I15" i="49"/>
  <c r="G8" i="77"/>
  <c r="P16" i="61"/>
  <c r="P18" i="61"/>
  <c r="Q15" i="64"/>
  <c r="D31" i="69"/>
  <c r="R14" i="86"/>
  <c r="H14" i="77"/>
  <c r="I14" i="77"/>
  <c r="H15" i="77"/>
  <c r="I15" i="77"/>
  <c r="H21" i="77"/>
  <c r="I21" i="77"/>
  <c r="I15" i="99"/>
  <c r="I17" i="99"/>
  <c r="I19" i="99"/>
  <c r="I22" i="99"/>
  <c r="I25" i="99"/>
  <c r="Q12" i="119"/>
  <c r="L13" i="119"/>
  <c r="S12" i="115"/>
  <c r="Q25" i="115"/>
  <c r="P18" i="106"/>
  <c r="P21" i="106"/>
  <c r="Q12" i="118"/>
  <c r="Q13" i="118"/>
  <c r="R13" i="118"/>
  <c r="I18" i="105"/>
  <c r="R16" i="67"/>
  <c r="L18" i="67"/>
  <c r="E13" i="77"/>
  <c r="H13" i="77"/>
  <c r="I13" i="77"/>
  <c r="P16" i="62"/>
  <c r="P18" i="62"/>
  <c r="P20" i="62"/>
  <c r="P22" i="62"/>
  <c r="L24" i="62"/>
  <c r="E17" i="77"/>
  <c r="H17" i="77"/>
  <c r="I17" i="77"/>
  <c r="P18" i="78"/>
  <c r="P15" i="63"/>
  <c r="P17" i="63"/>
  <c r="L19" i="63"/>
  <c r="E20" i="77"/>
  <c r="H20" i="77"/>
  <c r="I20" i="77"/>
  <c r="Q12" i="70"/>
  <c r="L14" i="70"/>
  <c r="E19" i="77"/>
  <c r="H19" i="77"/>
  <c r="I19" i="77"/>
  <c r="S21" i="82"/>
  <c r="H7" i="69"/>
  <c r="H8" i="69"/>
  <c r="I8" i="69"/>
  <c r="H9" i="69"/>
  <c r="I9" i="69"/>
  <c r="H10" i="69"/>
  <c r="I10" i="69"/>
  <c r="H11" i="69"/>
  <c r="I11" i="69"/>
  <c r="H12" i="69"/>
  <c r="I12" i="69"/>
  <c r="H13" i="69"/>
  <c r="I13" i="69"/>
  <c r="H14" i="69"/>
  <c r="I14" i="69"/>
  <c r="H15" i="69"/>
  <c r="I15" i="69"/>
  <c r="H16" i="69"/>
  <c r="I16" i="69"/>
  <c r="H17" i="69"/>
  <c r="I17" i="69"/>
  <c r="H18" i="69"/>
  <c r="I18" i="69"/>
  <c r="H19" i="69"/>
  <c r="I19" i="69"/>
  <c r="H20" i="69"/>
  <c r="I20" i="69"/>
  <c r="H21" i="69"/>
  <c r="I21" i="69"/>
  <c r="H22" i="69"/>
  <c r="I22" i="69"/>
  <c r="H23" i="69"/>
  <c r="I23" i="69"/>
  <c r="H24" i="69"/>
  <c r="I24" i="69"/>
  <c r="H25" i="69"/>
  <c r="I25" i="69"/>
  <c r="H26" i="69"/>
  <c r="I26" i="69"/>
  <c r="H27" i="69"/>
  <c r="I27" i="69"/>
  <c r="H28" i="69"/>
  <c r="I28" i="69"/>
  <c r="L17" i="68"/>
  <c r="Q26" i="115"/>
  <c r="S26" i="115"/>
  <c r="I16" i="98"/>
  <c r="I18" i="98"/>
  <c r="I20" i="98"/>
  <c r="I24" i="98"/>
  <c r="I16" i="97"/>
  <c r="I18" i="97"/>
  <c r="I20" i="97"/>
  <c r="I24" i="97"/>
  <c r="I15" i="59"/>
  <c r="I17" i="59"/>
  <c r="I19" i="59"/>
  <c r="I22" i="59"/>
  <c r="I25" i="59"/>
  <c r="P15" i="61"/>
  <c r="P15" i="78"/>
  <c r="R21" i="82"/>
  <c r="R30" i="82"/>
  <c r="G7" i="69"/>
  <c r="P19" i="61"/>
  <c r="Q14" i="70"/>
  <c r="Q19" i="113"/>
  <c r="Q27" i="115"/>
  <c r="M86" i="66"/>
  <c r="F16" i="77"/>
  <c r="I83" i="66"/>
  <c r="P19" i="78"/>
  <c r="P24" i="62"/>
  <c r="H18" i="77"/>
  <c r="I18" i="77"/>
  <c r="H30" i="69"/>
  <c r="I30" i="69"/>
  <c r="I7" i="69"/>
  <c r="G7" i="77"/>
  <c r="H7" i="77"/>
  <c r="P19" i="63"/>
  <c r="G19" i="77"/>
  <c r="G13" i="77"/>
  <c r="G17" i="77"/>
  <c r="H11" i="77"/>
  <c r="I11" i="77"/>
  <c r="H10" i="77"/>
  <c r="I10" i="77"/>
  <c r="M7" i="80"/>
  <c r="G20" i="77"/>
  <c r="R18" i="67"/>
  <c r="G16" i="77"/>
  <c r="H16" i="77"/>
  <c r="I16" i="77"/>
  <c r="I7" i="77"/>
  <c r="C2" i="126"/>
  <c r="L5" i="59" l="1"/>
  <c r="L5" i="60" s="1"/>
  <c r="L5" i="61" s="1"/>
  <c r="L5" i="96"/>
  <c r="L5" i="105"/>
  <c r="L5" i="99"/>
  <c r="L5" i="97"/>
  <c r="L5" i="98"/>
  <c r="L5" i="79"/>
  <c r="C11" i="97"/>
  <c r="C11" i="96" s="1"/>
  <c r="C11" i="105"/>
  <c r="C11" i="98"/>
  <c r="C11" i="99"/>
  <c r="C11" i="79"/>
  <c r="C11" i="59"/>
  <c r="C11" i="60" s="1"/>
  <c r="C11" i="61" s="1"/>
  <c r="G9" i="77"/>
  <c r="E22" i="77"/>
  <c r="G22" i="77" s="1"/>
  <c r="H9" i="77"/>
  <c r="I9" i="77" s="1"/>
  <c r="C11" i="62" l="1"/>
  <c r="C11" i="63" s="1"/>
  <c r="C11" i="78"/>
  <c r="L5" i="78"/>
  <c r="L5" i="62"/>
  <c r="L5" i="63" s="1"/>
  <c r="H22" i="77"/>
  <c r="I22" i="77" s="1"/>
  <c r="K5" i="110" l="1"/>
  <c r="K5" i="95"/>
  <c r="K5" i="87"/>
  <c r="K5" i="119"/>
  <c r="K5" i="86"/>
  <c r="K5" i="85"/>
  <c r="K5" i="111"/>
  <c r="K5" i="94"/>
  <c r="K5" i="76"/>
  <c r="K5" i="106"/>
  <c r="K5" i="81"/>
  <c r="K5" i="84"/>
  <c r="K5" i="91"/>
  <c r="K5" i="109"/>
  <c r="K5" i="71"/>
  <c r="K5" i="122"/>
  <c r="K5" i="93"/>
  <c r="K5" i="70"/>
  <c r="K5" i="115"/>
  <c r="K5" i="120" s="1"/>
  <c r="K5" i="100"/>
  <c r="L5" i="64"/>
  <c r="K5" i="65" s="1"/>
  <c r="K5" i="68" s="1"/>
  <c r="K5" i="108"/>
  <c r="K5" i="89"/>
  <c r="K5" i="118"/>
  <c r="K5" i="107"/>
  <c r="K5" i="92"/>
  <c r="K5" i="112"/>
  <c r="K5" i="88"/>
  <c r="K5" i="90"/>
  <c r="C8" i="93"/>
  <c r="C8" i="70"/>
  <c r="C11" i="64"/>
  <c r="C11" i="65" s="1"/>
  <c r="C11" i="68" s="1"/>
  <c r="C8" i="122"/>
  <c r="C8" i="107"/>
  <c r="C8" i="92"/>
  <c r="C8" i="115"/>
  <c r="C8" i="88"/>
  <c r="C8" i="120"/>
  <c r="C8" i="108"/>
  <c r="C8" i="100"/>
  <c r="C8" i="119"/>
  <c r="C8" i="118"/>
  <c r="C8" i="95"/>
  <c r="C8" i="87"/>
  <c r="C8" i="109"/>
  <c r="C8" i="110"/>
  <c r="C8" i="84"/>
  <c r="C8" i="91"/>
  <c r="C8" i="71"/>
  <c r="C8" i="89"/>
  <c r="C8" i="90"/>
  <c r="C8" i="86"/>
  <c r="C8" i="85"/>
  <c r="C8" i="112"/>
  <c r="C8" i="94"/>
  <c r="C8" i="76"/>
  <c r="C8" i="111"/>
  <c r="C8" i="81"/>
  <c r="C8" i="106"/>
  <c r="C11" i="66" l="1"/>
  <c r="C11" i="67" s="1"/>
  <c r="C9" i="103"/>
  <c r="C11" i="82"/>
  <c r="C11" i="113"/>
  <c r="L5" i="66"/>
  <c r="L5" i="67" s="1"/>
  <c r="L3" i="103"/>
  <c r="L5" i="113"/>
  <c r="L5" i="82"/>
</calcChain>
</file>

<file path=xl/sharedStrings.xml><?xml version="1.0" encoding="utf-8"?>
<sst xmlns="http://schemas.openxmlformats.org/spreadsheetml/2006/main" count="6071" uniqueCount="1174">
  <si>
    <t>Valores</t>
  </si>
  <si>
    <t>Rótulos de fila</t>
  </si>
  <si>
    <t>Suma de Aprobado</t>
  </si>
  <si>
    <t>Suma de Pagado</t>
  </si>
  <si>
    <t>Suma de SALDO</t>
  </si>
  <si>
    <t>Cuenta de Descripcion</t>
  </si>
  <si>
    <t>CONTINGENCIAS ECONOMICAS 2015</t>
  </si>
  <si>
    <t>DERROLLO REGIONAL 2014</t>
  </si>
  <si>
    <t>EMPRESTITO 2014</t>
  </si>
  <si>
    <t>FISM 2013</t>
  </si>
  <si>
    <t>FISM 2014</t>
  </si>
  <si>
    <t>FISM 2015</t>
  </si>
  <si>
    <t>FOPADEM 2015</t>
  </si>
  <si>
    <t>GD 2013</t>
  </si>
  <si>
    <t>GD 2014</t>
  </si>
  <si>
    <t>GD 2015</t>
  </si>
  <si>
    <t>HABITAT 2015</t>
  </si>
  <si>
    <t>INFRAESTRUCTURA DEPORTIVA 2015</t>
  </si>
  <si>
    <t>PREP 2015</t>
  </si>
  <si>
    <t>PRONAPRED 2015</t>
  </si>
  <si>
    <t>HABITAT MUNICIPAL 2015</t>
  </si>
  <si>
    <t>FAIP 2015</t>
  </si>
  <si>
    <t>GD 2016</t>
  </si>
  <si>
    <t>FISM 2016</t>
  </si>
  <si>
    <t>PARTICIPACIONES 2014</t>
  </si>
  <si>
    <t>PARTICIPACIONES 2013</t>
  </si>
  <si>
    <t>PARTICIPACIONES 2015</t>
  </si>
  <si>
    <t>PARTICIPACIONES 2016</t>
  </si>
  <si>
    <t>Total general</t>
  </si>
  <si>
    <t>CORREGIDORA, QUERETARO</t>
  </si>
  <si>
    <t>CONTROL Y REPORTE GENERAL DE OBRAS 2016</t>
  </si>
  <si>
    <t>No. De Obra</t>
  </si>
  <si>
    <t>Descripcion</t>
  </si>
  <si>
    <t>Fondo</t>
  </si>
  <si>
    <t>Año</t>
  </si>
  <si>
    <t>Localidad</t>
  </si>
  <si>
    <t>CONTRATISTA</t>
  </si>
  <si>
    <t>% Fisico</t>
  </si>
  <si>
    <t>Fecha Inicio</t>
  </si>
  <si>
    <t>Fecha Término</t>
  </si>
  <si>
    <t>% Financiero</t>
  </si>
  <si>
    <t>HOY</t>
  </si>
  <si>
    <t>DIAS DE ATRASO</t>
  </si>
  <si>
    <t>Aprobado</t>
  </si>
  <si>
    <t>Pagado</t>
  </si>
  <si>
    <t>SALDO</t>
  </si>
  <si>
    <t>REVISIÓN</t>
  </si>
  <si>
    <t>Unidad de Medida</t>
  </si>
  <si>
    <t>Aprobadas</t>
  </si>
  <si>
    <t>Contratadas</t>
  </si>
  <si>
    <t>Anticipo</t>
  </si>
  <si>
    <t>ESTATUS</t>
  </si>
  <si>
    <t>OBSERVACIONES</t>
  </si>
  <si>
    <t>No. TRANSF/CHEQUE</t>
  </si>
  <si>
    <t>No. CONTRATO</t>
  </si>
  <si>
    <t>CLASIFICACION</t>
  </si>
  <si>
    <t>STATUS</t>
  </si>
  <si>
    <t>ANDADORES EN SAN JOSE DE LOS OLVERA</t>
  </si>
  <si>
    <t>SAN JOSE DE LOS OLVERA</t>
  </si>
  <si>
    <t>H VILLEDA CONSTRUCCIONES SA DE CV</t>
  </si>
  <si>
    <t>OK</t>
  </si>
  <si>
    <t>MODULO</t>
  </si>
  <si>
    <t>C</t>
  </si>
  <si>
    <t>A</t>
  </si>
  <si>
    <t>TERMINADA</t>
  </si>
  <si>
    <t>Edificios no Habitacionales</t>
  </si>
  <si>
    <t>VIVIENDA GASTO DIRECTO</t>
  </si>
  <si>
    <t>PROCESO</t>
  </si>
  <si>
    <t>FECHA CONTRATO</t>
  </si>
  <si>
    <t>Viviendas</t>
  </si>
  <si>
    <t>GD 2014 COMPLEMENTO AULA DIDACTICA SEC JUAN ALDAMA</t>
  </si>
  <si>
    <t>LOS ALDAMA</t>
  </si>
  <si>
    <t>SANCHEZ DELGADO JOSE LUIS</t>
  </si>
  <si>
    <t>AULA</t>
  </si>
  <si>
    <t>BARDA PERIMETRAL PARQUE AMANECER BALVANERA</t>
  </si>
  <si>
    <t>LOMAS DE BALVANERA</t>
  </si>
  <si>
    <t>HORUS GRUPO EMPRESARIAL SA DE CV</t>
  </si>
  <si>
    <t>ML</t>
  </si>
  <si>
    <t>OFICIO REGULARIZACION</t>
  </si>
  <si>
    <t>EDIFICIO DE SEGURIDAD PÚBLICA</t>
  </si>
  <si>
    <t>EL PUEBLITO</t>
  </si>
  <si>
    <t>SEGMENTO QUERETANO DE SERVICIOS S.A. DE C.V.</t>
  </si>
  <si>
    <t>CENTRO CUTURAL TEJEDA 2DA ETAPA</t>
  </si>
  <si>
    <t>OBRA</t>
  </si>
  <si>
    <t>SUPERVISION EXTERNA PARA EL EDIFICIO DE SEGURIDAD</t>
  </si>
  <si>
    <t>COMPAÑIA CONSTRUCTORA ESTRELLA  S.A. DE C.V.</t>
  </si>
  <si>
    <t>M2</t>
  </si>
  <si>
    <t>ELECTRIFICACION DE CALLES PUERTA DE SAN RAFAEL</t>
  </si>
  <si>
    <t>PUERTA DE SAN RAFAEL</t>
  </si>
  <si>
    <t>BET S.A. DE C.V.</t>
  </si>
  <si>
    <t>Infraestructura Eléctrica</t>
  </si>
  <si>
    <t>ELECTRIFICACIÓN DE CALLES PURÍSIMA</t>
  </si>
  <si>
    <t>LA PURISIMA</t>
  </si>
  <si>
    <t>EDIFICIO</t>
  </si>
  <si>
    <t>ELECTRIFICACIÓN DE CALLES VISTA HERMOSA</t>
  </si>
  <si>
    <t>VISTA HERMOSA</t>
  </si>
  <si>
    <t>ARZETA REYNADA JOSE ANTONIO</t>
  </si>
  <si>
    <t>PROYECTO</t>
  </si>
  <si>
    <t>ELECTRIFICACION DE CALLES, LOMAS DE CHARCO BLANCO</t>
  </si>
  <si>
    <t>MUNICIPIO</t>
  </si>
  <si>
    <t>IPESI ELECTRIFICACIONES S DE L DE CV</t>
  </si>
  <si>
    <t>ELECTRIFICACIÓN DE CALLES ESPÍRITU SANTO</t>
  </si>
  <si>
    <t>ESPÍRITU SANTO</t>
  </si>
  <si>
    <t>GRANADOS MARQUEZ EDUARDO DAVID</t>
  </si>
  <si>
    <t>6.- COLONIA FILOSOFAL (JUEGOS INFANTILES, CANCHA USOS MÚLTIPLES, ALUMBRADO).</t>
  </si>
  <si>
    <t>FILOSOFAL</t>
  </si>
  <si>
    <t>COSI SERVICIOS INDUSTRIALES S.A. DE C.V.</t>
  </si>
  <si>
    <t>15.- HABILITACIÓN DE BAÑOS CABILDO Y OFICINA REGIDORES.</t>
  </si>
  <si>
    <t>RAMIREZ SERRANO EDUARDO ARTURO</t>
  </si>
  <si>
    <t>SE PAGA EN JULIO</t>
  </si>
  <si>
    <t>SDO</t>
  </si>
  <si>
    <t>URBANIZACION DE CALLES CHARCO BLANCO</t>
  </si>
  <si>
    <t xml:space="preserve">CHARCO BLANCO </t>
  </si>
  <si>
    <t>ARMI ARQUITECTURA PROYECTO Y CONSTRUCCIÓN SA DE CV</t>
  </si>
  <si>
    <t>EMPEDRADO DE CALLE ARBOLEDAS Y NOGALES PRESA</t>
  </si>
  <si>
    <t>PRESA DE BRAVO</t>
  </si>
  <si>
    <t>Infraestructura de Carreteras</t>
  </si>
  <si>
    <t>REHABILITACIÓN DE CASA DE SALUD</t>
  </si>
  <si>
    <t>PURISIMA DE SAN RAFAEL</t>
  </si>
  <si>
    <t>RAMIREZ GARCIA MARIO ALBERTO</t>
  </si>
  <si>
    <t>ok</t>
  </si>
  <si>
    <t>ELECTRIFICACIÓN DE CALLES COLINAS DEL SUR</t>
  </si>
  <si>
    <t xml:space="preserve">PARQUE COLINAS DEL SUR </t>
  </si>
  <si>
    <t>CONSTRUCTORA BESTET  S.A. DE C.V.</t>
  </si>
  <si>
    <t>PARQUE (ILUMINACIÓN, AREA VERDE Y ESCALERAS)</t>
  </si>
  <si>
    <t>VALLE DORADO 2000</t>
  </si>
  <si>
    <t>CHAVERO Y VEGA CONSTRUCTORES  S.A. DE C.V.</t>
  </si>
  <si>
    <t>ADEME DE DREN COLINAS DEL BOSQUE</t>
  </si>
  <si>
    <t>COLINAS DEL BOSQUE</t>
  </si>
  <si>
    <t>OSORNIO PAEZ NESTOR</t>
  </si>
  <si>
    <t>ALBERCA</t>
  </si>
  <si>
    <t>Infraestructura de Agua Potable  Saneamiento  Hidroagrícola y Control de Inundaciones</t>
  </si>
  <si>
    <t>CENTRO DE DESARROLLO HUMANO CHARCO BLANCO</t>
  </si>
  <si>
    <t>MATERIALES Y CONSTRUCCIONES DOURCA, S.A. DE C.V.</t>
  </si>
  <si>
    <t>PUENTE</t>
  </si>
  <si>
    <t>AMPLIACION</t>
  </si>
  <si>
    <t>PAVIMENTACIÓN DE CALLES (5 DE MAYO) EMILIANO ZAPATA</t>
  </si>
  <si>
    <t>EMILIANO ZAPATA</t>
  </si>
  <si>
    <t>GONZALEZ MARTELL ABRAHAM</t>
  </si>
  <si>
    <t>EDIICIO</t>
  </si>
  <si>
    <t>BARDA PERIMETRAL EN ESC. PRIM. EMILIANO ZAPATA</t>
  </si>
  <si>
    <t>PROYECTOS Y EDIFICACIONES PROCESA  S.A. DE C.V.</t>
  </si>
  <si>
    <t>ESTUDIOS PERMISOS Y TRAMITES</t>
  </si>
  <si>
    <t>CORREGIDORA</t>
  </si>
  <si>
    <t>otros</t>
  </si>
  <si>
    <t>CLINICA</t>
  </si>
  <si>
    <t>BAÑOS TEATRO POPULAR EL PUEBLITO</t>
  </si>
  <si>
    <t>ALUMBRADO SAN JOSE DE LOS OLVERAADO UNIDAD DEPORTIVA</t>
  </si>
  <si>
    <t>AUDITORIO DE LA UNIVERSIDAD INFANTIL</t>
  </si>
  <si>
    <t>DESARROLLOS CORPORATIVOS SIGLO XXI  S.A. DE C.V.</t>
  </si>
  <si>
    <t>PARQUE</t>
  </si>
  <si>
    <t>TRABAJOS COMPLEMENTARIOS AUDITORIO USOS MULTIPLES</t>
  </si>
  <si>
    <t>TRABAJOS COMPLEMENTARIOS CENTRO CULTURA 1A ETAPA BALVANERA</t>
  </si>
  <si>
    <t>BALBANERA</t>
  </si>
  <si>
    <t>ARQUITECTURA XILAT S DE RL</t>
  </si>
  <si>
    <t>TRABAJOS COMPLEMENTARIOS CDH LOS OLVERA</t>
  </si>
  <si>
    <t>STERLING BOURS EUGENIO RICARDO</t>
  </si>
  <si>
    <t>TRABAJOS COMPLEMENTARIOS CDH LOMAS DE BALVANERA</t>
  </si>
  <si>
    <t>TRABAJOS COMPLEMENTARIOS CANCHAS DE ARRIBA STA BARBARA</t>
  </si>
  <si>
    <t>TERRACERIAS PARQUE VILLA DORADA</t>
  </si>
  <si>
    <t>HERNANDEZ TIERRABLANCA GERARDO</t>
  </si>
  <si>
    <t>SUMINISTROS DE MATERIALES RELLENO PARQUE RIBERA</t>
  </si>
  <si>
    <t>LUMINARIAS</t>
  </si>
  <si>
    <t>TERMINACION BAÑOS VESTIDORES PLAZUELA STA BARBARA</t>
  </si>
  <si>
    <t>ALANIZ CARRANZA RUBEN</t>
  </si>
  <si>
    <t>TERMINACION BARDA PERIMETRAL CENTENARIO ZARAGOZA</t>
  </si>
  <si>
    <t>sdo</t>
  </si>
  <si>
    <t>FECHAS CONTRATO</t>
  </si>
  <si>
    <t>REPAVIMENTACION DE RUTA EL PEREGRINO</t>
  </si>
  <si>
    <t>CONSTRUCCIONES ACERO  S.A. DE C.V.</t>
  </si>
  <si>
    <t>PARQUE VILLA DORADA</t>
  </si>
  <si>
    <t>FRANCO FRANCO ARTURO</t>
  </si>
  <si>
    <t>APERTURA Y AFECTACION DE CALLE AHUEHUETE</t>
  </si>
  <si>
    <t>OBRAS DE CONTINGENCIAS Y MANTENIMIENTO PLUVIAL"</t>
  </si>
  <si>
    <t>FECHA CONTRATO BY AVANCE FISICO</t>
  </si>
  <si>
    <t>COLINDANCIA BARDA JARDINES DE LA ESPERANZA</t>
  </si>
  <si>
    <t>TRABAJOS COMP. IMAGEN URBANA PLAZUELA STA BARBARA</t>
  </si>
  <si>
    <t>CONSTRUCTORA KODIAK  S.A. DE C.V.</t>
  </si>
  <si>
    <t>TRABAJOS COMP AUDITORIO ESC. SEC QUETZALCOATL</t>
  </si>
  <si>
    <t>GUMO CONSTRUCCIONES DE QUERETARO SA DE CV</t>
  </si>
  <si>
    <t>TRABAJOS COMP AUDITORIO ESC PRIM O. PAZ EL PORTICO</t>
  </si>
  <si>
    <t>TRABAJOS COMP ARCOTECHO ESC PRIM JUSTO SIERRA</t>
  </si>
  <si>
    <t>GRUPO IDC  S.A. DE C.V.</t>
  </si>
  <si>
    <t>TRABAJOS COMP EN TEATRO POPULAR EL PUEBLITO</t>
  </si>
  <si>
    <t>DESCARGAS SANITARIAS PARA UNIDAD MEDICA DEL IMSS</t>
  </si>
  <si>
    <t>CYMPE ASFALTOS  S.A. DE C.V.</t>
  </si>
  <si>
    <t>BARDA COLINDANCIA PARQUE SAN CARLOS CON ZONA HAB</t>
  </si>
  <si>
    <t>REHABILIT. ZONA ESTACIONAMIENTO SEG PUBLICA</t>
  </si>
  <si>
    <t>REHABILIT BARDA PERIMETRAL Y REJA EN CANCHA</t>
  </si>
  <si>
    <t>HURTADO GARCIA ADELFO</t>
  </si>
  <si>
    <t>CONSTRUCCION DE 2DA ETAPA ARCO TECHO JOSE CLEMENTE</t>
  </si>
  <si>
    <t>BARDA EN CANCHA FUTBOL ILUMINACION PARQUE GARAMBUL</t>
  </si>
  <si>
    <t>HC INGENIERIA S. DE R.L. DE C.V.</t>
  </si>
  <si>
    <t>REHABILITACION DREN LOS OLVERA COLINAS BOSQUE</t>
  </si>
  <si>
    <t>REHABILITACION DREN CIMATARIO</t>
  </si>
  <si>
    <t>ZUÑIGA OLVERA JOSE ANTONIO</t>
  </si>
  <si>
    <t>NO INICIA</t>
  </si>
  <si>
    <t>ALUMBRADO PUBLICO VARIAS COLONIAS</t>
  </si>
  <si>
    <t>URBANIZACIÓN DE CALLE PRIVADA HIDALGO</t>
  </si>
  <si>
    <t>CONSTRUCTORA URBO  S.A. DE C.V.</t>
  </si>
  <si>
    <t>COLOCACION DUCTERIA INSTAL ELECT CALLE JOSEFA ORTI</t>
  </si>
  <si>
    <t>COLOCACION DE SEÑALAMIENTO HORIZONTAL VIALIDADES</t>
  </si>
  <si>
    <t>REXY  S.A. DE C.V.</t>
  </si>
  <si>
    <t>PUENTE PEATONAL LIB SUR-PTE MISION MARIANA 1RA ETAPA</t>
  </si>
  <si>
    <t>CRUZ JAVIER FILOGONIO</t>
  </si>
  <si>
    <t>TRABAJOS COMPLEM. OBRAS MENORES VIA PUBLICA</t>
  </si>
  <si>
    <t>ADECUACION PREDIO PASEO CONST INC ZONA AUTOP PRED</t>
  </si>
  <si>
    <t>GARCIA RIOS JOSE ALONSO</t>
  </si>
  <si>
    <t>Instalaciones y Equipamiento en Construcciones en Proceso</t>
  </si>
  <si>
    <t>INTERV URB INTERGAL EN VIALIDAD, PUERTA SAN RAFAEL</t>
  </si>
  <si>
    <t>SAN RAFAEL</t>
  </si>
  <si>
    <t>CONSTRUCCIÓN DE ARCOTECHO ESCUELA RAFAEL RAMIREZ</t>
  </si>
  <si>
    <t>EL JARAL</t>
  </si>
  <si>
    <t>ELECTRIFICACION DE CALLES ACCESO PRINC CALLE JAMAICA</t>
  </si>
  <si>
    <t>ST ELECTRO INSTALACIONES S.A. DE C.V.</t>
  </si>
  <si>
    <t>ELECTRIFICACIÓN E ILUMINACION DE CALLE CAMINO AL JARAL</t>
  </si>
  <si>
    <t>CONSULTORES EN INGENIERÍA ELECTROMECÁNICA  S.A. DE C.V.</t>
  </si>
  <si>
    <t>ELECTRIFICACION DE CALLESACCESP PRINCIPAL A SANTA MARIA</t>
  </si>
  <si>
    <t>SANTA BARABARA</t>
  </si>
  <si>
    <t>CONSORCIO DE INGENIERÍA PSI  S.A.</t>
  </si>
  <si>
    <t>ELECTRIFICACION DE CALLES DE 15 DE MAYO Y 5 DE MAYO</t>
  </si>
  <si>
    <t>MERINO SILVA VICTOR MANUEL</t>
  </si>
  <si>
    <t>ELECTRIFICACIÓN DE CALLES ANDADOR ACCESO IGLESIA</t>
  </si>
  <si>
    <t>BUSQUETS SERVICIOS EN PROYECTOS S.A. DE C.V.</t>
  </si>
  <si>
    <t>ELECTRIFICACIÓN DE CALLES CIRCUITO 11 FEBRERO</t>
  </si>
  <si>
    <t>ELECTRIFICACION DE CALLES VALLES DEL SOL</t>
  </si>
  <si>
    <t>LA NEGRETA</t>
  </si>
  <si>
    <t>URBANIZACIÓN DE CALLES PITA</t>
  </si>
  <si>
    <t>PITA</t>
  </si>
  <si>
    <t>ESPINDOLA TERRAZAS LUIS ARMANDO</t>
  </si>
  <si>
    <t>ELECTRIFICACION Y ALUMBRADO DE ZONA DEPORTIVA 21 DE MARZO</t>
  </si>
  <si>
    <t>CONSTRUTOTAL S.A. DE C.V.</t>
  </si>
  <si>
    <t>ELECTRIFICACION DE CALLES (GRAL BERNARDO REYES)</t>
  </si>
  <si>
    <t>EMPEDRADO Y BANQUETAS CALLES COMUNIDAD SAN FRANCIS</t>
  </si>
  <si>
    <t>SE VAN  HA CAMBIAR</t>
  </si>
  <si>
    <t>ALUMBRADO PUBLICO Y AMPLIACION REDES CHARCO BLANCO</t>
  </si>
  <si>
    <t>URBANIZACION DE VARIAS CALLES EL JARAL</t>
  </si>
  <si>
    <t>URBANIZACION DE CALLES EN VILLA DORADA</t>
  </si>
  <si>
    <t>DRENAJE SANITARIO COL LADERAS DE GUADALUPE</t>
  </si>
  <si>
    <t>INDIRECTOS</t>
  </si>
  <si>
    <t>REHABILITACION DE CARCAMO PUEBLO NUEVO</t>
  </si>
  <si>
    <t>REHABILITACION E ILUMINACION UNIDAD DEPORTIVA LA NEGRETA</t>
  </si>
  <si>
    <t>INFRAESTRUCTURA MUNICIPAL EN CORREGIDORA QUERETARO</t>
  </si>
  <si>
    <t>AGACEL AGREGADOS Y ASFALTOS S.A. DE C.V.</t>
  </si>
  <si>
    <t>REVISAR</t>
  </si>
  <si>
    <t>2DA ETAPA CONSTRUCCIÓN UNIDAD DEPORTIVA DE CANDILES</t>
  </si>
  <si>
    <t>UNIDAD DEPORTIVA CANDILES, PISTA DE PATINAR, TARTAN, CANCHA DE FRONTENIS Y TENIS COL. LOS CANDILES</t>
  </si>
  <si>
    <t>ORDUÑA AGUILAR JUANA</t>
  </si>
  <si>
    <t>ARCOTECHO</t>
  </si>
  <si>
    <t>MEJORAMIENTO DE ESPACOP DEPORTIVO CICLOPISTA, ILUMICACIÓN Y GYM EN PASEO CONSTITUYENTES, EN COLONIAS PUEBLO NUEVO, CRUZ DE FUEGO, RINCONADA SAN JOAQUIN, HUERTAS DEL CARMEN</t>
  </si>
  <si>
    <t>GRUPO ARGUMOSA S.A. DE C.V.</t>
  </si>
  <si>
    <t>REHABILITACIÓN DE PARQUE CANDILES</t>
  </si>
  <si>
    <t>JIMENEZ PADRON PEDRO</t>
  </si>
  <si>
    <t>ALBERCA EN UNIDAD DEPORTIVA CANDILES</t>
  </si>
  <si>
    <t>CANDILES</t>
  </si>
  <si>
    <t>PUENTE EN RIBERA DEL RIO</t>
  </si>
  <si>
    <t>AMPLIACIÓN A CUATRO CARRILES ENTRONQUE A HUIMILPAN</t>
  </si>
  <si>
    <t xml:space="preserve">SANTA BARBARA  </t>
  </si>
  <si>
    <t>CONVERSION D RED D DISTRIBUCION D ENERGIA ELECTRIC</t>
  </si>
  <si>
    <t>COMISION FEDERAL DE ELECTRICIDAD</t>
  </si>
  <si>
    <t>PAGADO</t>
  </si>
  <si>
    <t>INTRV URB INTEGRAL EN VIALIDADES, PURISIM SAN RAFAEL</t>
  </si>
  <si>
    <t>REHABILITACIÓN DE CASA DE SALUD (VARIAS)</t>
  </si>
  <si>
    <t>REHABILITAC D OFICINAS DE ATNC A USUARIOS CATASTRO</t>
  </si>
  <si>
    <t>A+A INGENIERIA Y ARQUITECTURA S.A. DE C.V.</t>
  </si>
  <si>
    <t>CONSTRUCCION OFICINAS ANEXAS A PRESIDENCIA MUNICIP</t>
  </si>
  <si>
    <t>ACCESOS A SECUNDARIA TECNICA JUAN ALDAMA LOS ANGEL</t>
  </si>
  <si>
    <t>INTERV URBANA SEGUNDA ETAPA ESTAMPADO CAMINO AL CE</t>
  </si>
  <si>
    <t>CONSTRUCCION CANCHA FURBOL 7 ESC SEC JUAN ALDAMA</t>
  </si>
  <si>
    <t>ACCESO SECUNDARIA JESUS ROMERO FLORES SNTA</t>
  </si>
  <si>
    <t>CONSTRUCCION CANCHA FUTBOL 7 ESC JESUS ROMERO FLOR</t>
  </si>
  <si>
    <t>IMPLMN ECOTECNOLOGIAS EN CENTRO DE DESARROLLO HUMN</t>
  </si>
  <si>
    <t>MANTENIMIENTO EN VIALIDADES EN CORREGIDORA</t>
  </si>
  <si>
    <t>ADECUACION DE ESPACIOS RED CARGA ELECTRICA VEHICUL</t>
  </si>
  <si>
    <t>REUB LINEA D MEDIA TENSION ESC JESUS ROMERO FLORES</t>
  </si>
  <si>
    <t>CONSTRUCCION ARCOTECHO COBAQ PLANTEL 3 LOS OLVERA</t>
  </si>
  <si>
    <t>BOLSA COMUN DIRECTO</t>
  </si>
  <si>
    <t>ALUMBRADO PUBLICO CALLE I. ZARAGOZA 16 SEP.</t>
  </si>
  <si>
    <t>ROKAR CONSTRUCCIONES  S.A. DE C.V.</t>
  </si>
  <si>
    <t>ALUMBRADO DE LA CALLE NOCHE BUENA</t>
  </si>
  <si>
    <t>OLVERA NUÑEZ JUAN</t>
  </si>
  <si>
    <t>EQUPAMIENTO CENTRO DE DESARROLLO HUMANO</t>
  </si>
  <si>
    <t>URBANIZACION CALLE JARDINES QRO LA NEGRETA</t>
  </si>
  <si>
    <t>FERNANDEZ SIUROB LUIS ALFONSO</t>
  </si>
  <si>
    <t>URBANIZACION CALLE JARDINES DEL PEDREGAL</t>
  </si>
  <si>
    <t>GRUPO OSHIMEX  S.A. DE C.V.</t>
  </si>
  <si>
    <t>URBANIZACION CALLE JARDINES DE CORREGIDORA</t>
  </si>
  <si>
    <t>DESARROLLO Y SUMINISTROS  S.A. DE C.V.</t>
  </si>
  <si>
    <t>IND DEPORTIVA</t>
  </si>
  <si>
    <t>URBANIZACION CALLE 5 DE MAYO, LA NEGRETA</t>
  </si>
  <si>
    <t>VARGAS JIMENEZ CUAUHTEMOC</t>
  </si>
  <si>
    <t>URBANIZACION CALLE 9 DE FEBRERO LA NEGRETA</t>
  </si>
  <si>
    <t>CONSTRUCION 1RA ETAPA CENTRO DE DESARROLLO COMUNITARIO MISION SAN JUAN</t>
  </si>
  <si>
    <t>REVISAR SI SE CANCELO</t>
  </si>
  <si>
    <t>PARQUE CRUZ DE FUEGO</t>
  </si>
  <si>
    <t>PACSCO  S.A. DE C.V.</t>
  </si>
  <si>
    <t>PARQUE VIVO EL BATAN</t>
  </si>
  <si>
    <t>DEL ANGEL MALIBRAN FELIPE</t>
  </si>
  <si>
    <t>PAVIMENTACION VARIAS CALLES</t>
  </si>
  <si>
    <t>LOS OLVERA</t>
  </si>
  <si>
    <t>REVISAR SI SE REINTEGRO</t>
  </si>
  <si>
    <t>CENTRO DE DESARROLLO HUMANO JARDINES DE LA NEGRETA</t>
  </si>
  <si>
    <t xml:space="preserve">INSTALACION DE LUMINARIAS SENDEROS SEGUROS </t>
  </si>
  <si>
    <t>GRUPO EMPRESARIAL GMP SA DE CV</t>
  </si>
  <si>
    <t>MEJORAMIENTO DE CALLES Y AMPLIACION BANQUETAS</t>
  </si>
  <si>
    <t>DICOCESA SA DE CV</t>
  </si>
  <si>
    <t>REHABILITACION DE ESPACIO RECREATIVO</t>
  </si>
  <si>
    <t>LICONA VERDUZCO GUILLERMO ERNESTO</t>
  </si>
  <si>
    <t>INFRAESTRUCTURA MUNICIPAL PARQUE LINEAL PROL ZARAGOZA AV. CANDILES</t>
  </si>
  <si>
    <t>PAVIMENTACIÓN DE LA CALLE PROLONGACIÓN HEROICO COLEGIO MILITAR E</t>
  </si>
  <si>
    <t>HELGUERA NIETO RODRIGO</t>
  </si>
  <si>
    <t>PDRTS 2015 PROY EJEC P.I REGEN IMAGEN URBANA</t>
  </si>
  <si>
    <t>KIMER INGENIERIA INDUSTRIAL  S.A. DE C.V.</t>
  </si>
  <si>
    <t>MODERNIZACION DELEGACION CATASTRAL</t>
  </si>
  <si>
    <t>606006 M</t>
  </si>
  <si>
    <t>606007 M</t>
  </si>
  <si>
    <t>606008 M</t>
  </si>
  <si>
    <t>606012 GD</t>
  </si>
  <si>
    <t>606013 GD</t>
  </si>
  <si>
    <t>606014 GD</t>
  </si>
  <si>
    <t>606015 GD</t>
  </si>
  <si>
    <t>606016 GD</t>
  </si>
  <si>
    <t>606017 M</t>
  </si>
  <si>
    <t>607001 P</t>
  </si>
  <si>
    <t>607002 P</t>
  </si>
  <si>
    <t>PREP 2015 PARQUE VIVO QUERETARO (EL BATAN)</t>
  </si>
  <si>
    <t>6113 E</t>
  </si>
  <si>
    <t>619988 PR</t>
  </si>
  <si>
    <t>619989 PR</t>
  </si>
  <si>
    <t>619990 PR</t>
  </si>
  <si>
    <t>619991 PR</t>
  </si>
  <si>
    <t>627001 T</t>
  </si>
  <si>
    <t>SECTUR 2015</t>
  </si>
  <si>
    <t>MEJORAMIENTO DE CALLES VILLA DORADA (FISM 2009-20010-2011-2013-2014-2015)</t>
  </si>
  <si>
    <t>FISM 2009</t>
  </si>
  <si>
    <t>VILLA DORADA</t>
  </si>
  <si>
    <t>FISM 2010</t>
  </si>
  <si>
    <t>FISM 2011</t>
  </si>
  <si>
    <t>BOLSA COMUN FORTALEZA</t>
  </si>
  <si>
    <t>FORTALEZA 2016</t>
  </si>
  <si>
    <t>MEJORAMIENTO DE VIALIDAD Y URBANIZACION MISION SAN CARLOS</t>
  </si>
  <si>
    <t>AMPLIACION CARRIL DE ACCESO A COMUNIDAD ZONA SUR LOS OLVERA</t>
  </si>
  <si>
    <t>MEJORAMIENTO DE VIALIDADES Y URBANIZACION SANTA BARBARA</t>
  </si>
  <si>
    <t>MEJORAMIENTO DE CALLES CANDILES</t>
  </si>
  <si>
    <t>MEJORAMIENTO DE ACCESO A LOS OLVERA</t>
  </si>
  <si>
    <t>CONSTRUCCION DE PUENTE PEATONAL MISION MARIANA</t>
  </si>
  <si>
    <t>BOLSA COMUN</t>
  </si>
  <si>
    <t>DESARROLLO REGIONAL 2013</t>
  </si>
  <si>
    <t>I8</t>
  </si>
  <si>
    <t xml:space="preserve">ESTADO DE AVANCE FÍSICO-FINANCIERO </t>
  </si>
  <si>
    <t xml:space="preserve">PERIODO: </t>
  </si>
  <si>
    <t xml:space="preserve">ENTIDAD: </t>
  </si>
  <si>
    <t>QUERETARO</t>
  </si>
  <si>
    <t xml:space="preserve">MUNICIPIO: </t>
  </si>
  <si>
    <t>PERIODO:</t>
  </si>
  <si>
    <t>ENTIDAD:</t>
  </si>
  <si>
    <t>QUERÉTARO</t>
  </si>
  <si>
    <t>AVANCE FÍSICO FINANCIERO</t>
  </si>
  <si>
    <t xml:space="preserve">INVERSIÓN  </t>
  </si>
  <si>
    <t>Observaciones</t>
  </si>
  <si>
    <t>MUNICIPIO:</t>
  </si>
  <si>
    <t>CORREGIDORA QUERÉTARO</t>
  </si>
  <si>
    <t>FÍSICO</t>
  </si>
  <si>
    <t>FINANCIERO</t>
  </si>
  <si>
    <t>INVERSIÓN APROBADA</t>
  </si>
  <si>
    <t>INVERSIÓN EJERCIDA ACUMULADA</t>
  </si>
  <si>
    <t>METAS</t>
  </si>
  <si>
    <t>Se reduce</t>
  </si>
  <si>
    <t>TEJEDA</t>
  </si>
  <si>
    <t>Ajuste</t>
  </si>
  <si>
    <t>GASTO DIRECTO 2013</t>
  </si>
  <si>
    <t>"Bajo protesta de decir verdad declaramos que los Estados Financieros y sus notas, son razonablemente correctos y son responsabilidad del emisor".</t>
  </si>
  <si>
    <t>FECHA: 28 DE FEBRERO DE 2017</t>
  </si>
  <si>
    <t>DICIEMBRE</t>
  </si>
  <si>
    <t>%</t>
  </si>
  <si>
    <t>Total</t>
  </si>
  <si>
    <t>FISM 2012</t>
  </si>
  <si>
    <t>Saldo en SIM es cero</t>
  </si>
  <si>
    <t>Contratista</t>
  </si>
  <si>
    <t>SEGMENTO QUERETANO DE SERVICIOS SA DE CV</t>
  </si>
  <si>
    <t>SIGA SOLUCIONES SA DE CV</t>
  </si>
  <si>
    <t>Contratada</t>
  </si>
  <si>
    <t>saldo</t>
  </si>
  <si>
    <t>M2 PAVIMENTO</t>
  </si>
  <si>
    <t>Sin contrato</t>
  </si>
  <si>
    <t>TOTALES</t>
  </si>
  <si>
    <t>DESARROLLO Y SUMINISTROS SA DE CV</t>
  </si>
  <si>
    <t>M CONTRATRABE
M2 LOSA
M CASTILLO
M CADENA
M2 MURO</t>
  </si>
  <si>
    <t>229.67
312.40
419.30
264.06
379.67</t>
  </si>
  <si>
    <t>ARTURO FRANCO FRANCO</t>
  </si>
  <si>
    <t xml:space="preserve">TRABAJOS COMPLEM. OBRAS MENORES VIA PUBLICA </t>
  </si>
  <si>
    <t>Se mete el saldo en septiembre</t>
  </si>
  <si>
    <t>DUCTERIA INSTALACIONES FIBRA OPTICA C PEDRO URTIAGA DE JOSEFA ORTIZ DE DOMINGUEZ A GALLEGOS</t>
  </si>
  <si>
    <t>M TUBO</t>
  </si>
  <si>
    <t>SIN CONTRATO</t>
  </si>
  <si>
    <t>GASTO DIRECTO 2014</t>
  </si>
  <si>
    <t>proceso</t>
  </si>
  <si>
    <t>FONDO DE CULTURA 2014</t>
  </si>
  <si>
    <t>revisión por parte de obra</t>
  </si>
  <si>
    <t>En SIM esta en cero</t>
  </si>
  <si>
    <t>DESARROLLO REGIONAL 2014</t>
  </si>
  <si>
    <t>AVANCE DE OBRA PÚBLICA Y ACCIONES CON RESPECTO AL PRESUPUESTO APROBADO</t>
  </si>
  <si>
    <t>EJERCICIO: 2016</t>
  </si>
  <si>
    <t>FONDO</t>
  </si>
  <si>
    <t>Obras</t>
  </si>
  <si>
    <t>APROBADO</t>
  </si>
  <si>
    <t>% Pagado</t>
  </si>
  <si>
    <t>% Saldo</t>
  </si>
  <si>
    <t>FECHA DE TERMINO</t>
  </si>
  <si>
    <t xml:space="preserve">ACCIONES POR PARTE DE SDUOP </t>
  </si>
  <si>
    <t>TOTAL</t>
  </si>
  <si>
    <t>CONACULTA 2013</t>
  </si>
  <si>
    <t>CONTINGENCIAS ECONOMICAS II 2014</t>
  </si>
  <si>
    <t>CONTINGENCIAS ECONOMICAS I 2014</t>
  </si>
  <si>
    <t>NO TIENE AVANCE FINANCIERO</t>
  </si>
  <si>
    <t>comentario</t>
  </si>
  <si>
    <t>Saldo</t>
  </si>
  <si>
    <t>rv</t>
  </si>
  <si>
    <t>El saldo es cero</t>
  </si>
  <si>
    <t>revisar que dos fuentes</t>
  </si>
  <si>
    <t>1
2
10
216.27
125.61
23.09</t>
  </si>
  <si>
    <t>suspendida</t>
  </si>
  <si>
    <t>REPOSICION VIGAS, PINTURA, MUEBLES EX HDA JOAQUIN</t>
  </si>
  <si>
    <t>agregar proyecto</t>
  </si>
  <si>
    <t>sin contrato</t>
  </si>
  <si>
    <t>Revisar tiene dos fuentes</t>
  </si>
  <si>
    <t>saldo 370000</t>
  </si>
  <si>
    <t>PARQUE CRUZ DE FUEGO, CRUZ DE FUEGO</t>
  </si>
  <si>
    <t>Saldo es 4,972,332.89</t>
  </si>
  <si>
    <t>en proceso</t>
  </si>
  <si>
    <t>Saldo es 824,545.19</t>
  </si>
  <si>
    <t>Saldo es 161,111.12</t>
  </si>
  <si>
    <t>Saldo es 297,532.95</t>
  </si>
  <si>
    <t>Saldo es 55,793.53</t>
  </si>
  <si>
    <t xml:space="preserve">JARDINES DEL PEDREGAL </t>
  </si>
  <si>
    <t>Saldo es 1,303.88</t>
  </si>
  <si>
    <t>bajo</t>
  </si>
  <si>
    <t>Saldo es 3,503.52</t>
  </si>
  <si>
    <t>Saldo es 1,260.72</t>
  </si>
  <si>
    <t>OBRAS DE CONTINGENCIAS Y MANTENIMIENTO PLUVIAL</t>
  </si>
  <si>
    <t>Saldo es 4,079,469.00</t>
  </si>
  <si>
    <t>MEJORAMIENTO DE VIALIDAD EN MARGEN DREN TEJEDA</t>
  </si>
  <si>
    <t>CONSTRUCCION OFICINAS Y ALMACEN AREA EVENTOS PRESIDENCIA MUNICIPAL</t>
  </si>
  <si>
    <t>URBANIZAON VIALI EN LATERAL CARR ESTA 411</t>
  </si>
  <si>
    <t>PAVIMENTACIÓN BOULEVARD DE LAS AMÉRICAS</t>
  </si>
  <si>
    <t>LAS AMERICAS</t>
  </si>
  <si>
    <t>TRABAJOS COMPL CDH LOMAS BALVANERA</t>
  </si>
  <si>
    <t>3X1 REHABILITACION DE PLAZA CIVICA LOURDES</t>
  </si>
  <si>
    <t>LOURDES</t>
  </si>
  <si>
    <t>no va</t>
  </si>
  <si>
    <t>JUAN ALDAMA</t>
  </si>
  <si>
    <t>MAC BANQUETAS Y GUARNICIONES, LA NEGRETA 2DA ETAPA</t>
  </si>
  <si>
    <t>DURAN COLIN CESAR</t>
  </si>
  <si>
    <t>TRABAJOS DE VIALIDAD CAMINO A LAS FLORES</t>
  </si>
  <si>
    <t>LAS FLORES</t>
  </si>
  <si>
    <t>TORRENTERA PLUVIAL EN AVENIDA CUMBRES, DEL ROBLE</t>
  </si>
  <si>
    <t>JOSE ALONSO GARCIA RIOS</t>
  </si>
  <si>
    <t>LAS CUMBRES</t>
  </si>
  <si>
    <t>NICHO PARA IMAGEN EN PARQUE RIBERA DEL RIO</t>
  </si>
  <si>
    <t>URBANIZACION DE CALLES VALLE DE SANTIAGO</t>
  </si>
  <si>
    <t>VALLE DE SANTIAGO</t>
  </si>
  <si>
    <t xml:space="preserve">directo 2016 </t>
  </si>
  <si>
    <t>BARDA COLNDNT ZONA D BOMBAS AGUA CEA PARQUE LINEAL</t>
  </si>
  <si>
    <t>SEÑALIZACION HORIZONTAL Y VERTICAL VIALIDADES</t>
  </si>
  <si>
    <t>GASTO DIRECTO 2015</t>
  </si>
  <si>
    <t xml:space="preserve"> </t>
  </si>
  <si>
    <t>ARTURO FRANCO</t>
  </si>
  <si>
    <t>EJERCIDO</t>
  </si>
  <si>
    <t>JOSE ANTONIO ZUÑIGA OLVERA</t>
  </si>
  <si>
    <t>RUBEN ALANIZ CARRANZA</t>
  </si>
  <si>
    <t>PIRAMIDES</t>
  </si>
  <si>
    <t>LOS ANGELES</t>
  </si>
  <si>
    <t>GEQ FONDO DE APORTACIONES PARA EL FORTALECIMIENTO DE LAS ENTIDADES FEDERATIVAS 2014</t>
  </si>
  <si>
    <t>MEJORAMIENTO DE CALLES VILLA DORADA
(FISM 2009-2010-2011)</t>
  </si>
  <si>
    <t>FISM 2009,2010,2011</t>
  </si>
  <si>
    <t xml:space="preserve">FISM </t>
  </si>
  <si>
    <t>URBANIZACION EN VILLA DORADA</t>
  </si>
  <si>
    <t>COFRU CONSTRUCCIÓN Y SERVICIOS DE INGENIERÍA SA DE CV</t>
  </si>
  <si>
    <t>M DE GUARNICION
M2 DE BANQUETA
M2 DE EMPEDRADO
M DE TOPE</t>
  </si>
  <si>
    <t>155.24
219.85
1132.31
56.59</t>
  </si>
  <si>
    <t>MEJORAMIENTO DE CALLES VILLA DORADA (FISM 2009-2010-2011-2013-2014-2015)</t>
  </si>
  <si>
    <t>aprobado</t>
  </si>
  <si>
    <t>PASH</t>
  </si>
  <si>
    <t>PIEZAS</t>
  </si>
  <si>
    <t>EN PROCESO</t>
  </si>
  <si>
    <t>EN PROCESO DE LICITACIÓN</t>
  </si>
  <si>
    <t>INFRASTRUCTURA DEPORTIVA 2015</t>
  </si>
  <si>
    <t xml:space="preserve">Fondo  </t>
  </si>
  <si>
    <t>FONDO DE CULTURA 2015</t>
  </si>
  <si>
    <t>saldo es 1,358.86</t>
  </si>
  <si>
    <t>Saldo es 12,669.88</t>
  </si>
  <si>
    <t>Saldo es 72,375.6</t>
  </si>
  <si>
    <t>Saldo es 55.793.53</t>
  </si>
  <si>
    <t>Saldo es 9,372.00</t>
  </si>
  <si>
    <t>-</t>
  </si>
  <si>
    <t>HABITAT 2015 (MUNICIPAL)</t>
  </si>
  <si>
    <t>CRUZ DE FUEGO</t>
  </si>
  <si>
    <t>EL BATAN</t>
  </si>
  <si>
    <t xml:space="preserve">PREP 2015   </t>
  </si>
  <si>
    <t>AURIO DISEÑO Y CONSTRUCCIONES SA DE CV</t>
  </si>
  <si>
    <t>DRENAJE PRADERAS DE GUADALUPE</t>
  </si>
  <si>
    <t>PRDERAS DE GUADALUPE</t>
  </si>
  <si>
    <t>M DE TUBO
PZA DE POZA
PZA  DESCARGA
M2 BANQUETA</t>
  </si>
  <si>
    <t>1827.99
42
135
1147.50</t>
  </si>
  <si>
    <t>AMP DE RED DE DRENAJE SANITAR COL. AMP LOS ANGELES</t>
  </si>
  <si>
    <t>CONSTRUCCIONES ACERO SA DE CV</t>
  </si>
  <si>
    <t>M DE TUBO
PZA DE POZA
PZA  DESCARGA</t>
  </si>
  <si>
    <t>352
10
32</t>
  </si>
  <si>
    <t>COFRU CONSTRUCCION Y SERVICIOS DE INGENIERIASA DE CV</t>
  </si>
  <si>
    <t>M2 EMPEDRADO</t>
  </si>
  <si>
    <t xml:space="preserve">Total FAIP 2015   </t>
  </si>
  <si>
    <t>SE REDUJO</t>
  </si>
  <si>
    <t>CONVENIO DE TURISMO 2015</t>
  </si>
  <si>
    <t>PENDIENTE MEJORAMIENTO</t>
  </si>
  <si>
    <t>M3 FRESADO
M2 RIEGO
M2 PAVIMENTO
M PINTURA</t>
  </si>
  <si>
    <t>520.94
13028.14
13028.14
2682.00</t>
  </si>
  <si>
    <t>M2 PAVIMENTO
M3 MURO</t>
  </si>
  <si>
    <t>4906.46
1778.69</t>
  </si>
  <si>
    <t xml:space="preserve">CONSTRUCTORA E INMOBILIARIA TLACHCO SA DE CV </t>
  </si>
  <si>
    <t>M2 DE BACHEO
M2 DE SELLO
M2  PAVIMENTO</t>
  </si>
  <si>
    <t>2154.80
19630.00
18180.00</t>
  </si>
  <si>
    <t>CRIBABOS Y TRITURADOS QUERETARO-BAJIO SA DE CV</t>
  </si>
  <si>
    <t>M2 PISO
M2 BANQUETA
M DE TUBO DE 3¨
M DE TUBO DE 2¨</t>
  </si>
  <si>
    <t>1285.24
507.25
1086.96
1086.96</t>
  </si>
  <si>
    <t>TRABES
MALLA
PZA LUMINARIA
PZA POSTE
M2 PAVIMENTO</t>
  </si>
  <si>
    <t>2
190.48
12
10
130.56</t>
  </si>
  <si>
    <t>FORTALECE 2016</t>
  </si>
  <si>
    <t>PROGRAMA DE BACHEO ZONA 2</t>
  </si>
  <si>
    <t>PROGRAMA</t>
  </si>
  <si>
    <t>PROGRAMA DE BACHEO ZONA 1</t>
  </si>
  <si>
    <t>PROGRAMA DE BACHEO ZONA 3</t>
  </si>
  <si>
    <t>PROGRAMA DE BACHEO ZONA 4</t>
  </si>
  <si>
    <t>PROGRAMA DE BACHEO ZONA 5</t>
  </si>
  <si>
    <t>PROGRAMA DE BACHEO ZONA 6</t>
  </si>
  <si>
    <t>PROGRAMA DE BACHEO ZONA 7</t>
  </si>
  <si>
    <t>DIRECTO 2014</t>
  </si>
  <si>
    <t>DIRECTO 2015</t>
  </si>
  <si>
    <t>GASTO  DIRECTO  2015</t>
  </si>
  <si>
    <t>Importe</t>
  </si>
  <si>
    <t>TERMINACIÓN ASFALTADO BLVD DE LAS AMERICAS</t>
  </si>
  <si>
    <t>TRASPLANTE DE ARBOLES EN CIRCUITO PIRAMIDES</t>
  </si>
  <si>
    <t>CAMINO CHARCO BLANCO EL JARAL</t>
  </si>
  <si>
    <t>TOTAL GASTO DIRECTO 2015</t>
  </si>
  <si>
    <t>GASTO  DIRECTO  2014</t>
  </si>
  <si>
    <t>BOLSA PARA ESTUDIOS, PERMISOS, PRUEBAS DE LAB Y PROY</t>
  </si>
  <si>
    <t>TOTAL GASTO DIRECTO 2014</t>
  </si>
  <si>
    <t>GASTO  DIRECTO  2013</t>
  </si>
  <si>
    <t>CONSTRUCCION DE BARDA EN ESC PRIMARIA CENTERIO AÑO</t>
  </si>
  <si>
    <t>BOLSA PARA ESTUDIOS  PERMISOS PRUEBAS DE LAB Y PROY</t>
  </si>
  <si>
    <t>TOTAL GASTO DIRECTO 2013</t>
  </si>
  <si>
    <t>AMPLIACION DE RED DE ENERGIA ELECTRICA,COM LA POZA</t>
  </si>
  <si>
    <t>todo saldo</t>
  </si>
  <si>
    <t>CONSTRUCCION 1RA ETAPA RED DRENAJE COL ARBOLEDAS S</t>
  </si>
  <si>
    <t>Comprometido</t>
  </si>
  <si>
    <t>DIAZ MANSO ANTONIO</t>
  </si>
  <si>
    <t>LA POZA</t>
  </si>
  <si>
    <t xml:space="preserve">PZA. DE TORRE ESTRUCTURAL
PZA. DE TRANSFORMADOR DE 15KVA
PZA. DE TRANSFORMADOR DE 50 KVA
PZA. DE TORRE ESTRUCTURAL 
PZA.  DE POSTE DE CONCRETO 
PZA.  DE PORTE DE CONCRETO </t>
  </si>
  <si>
    <t>30
17
3
24
14
36</t>
  </si>
  <si>
    <t>ARBOLEDAS</t>
  </si>
  <si>
    <t xml:space="preserve">M DE TUBO
PZA DE POZO
PZA DE DESCARGA </t>
  </si>
  <si>
    <t>844
20
82</t>
  </si>
  <si>
    <t>INTRO RED D DRENAJE SANITARIO COL AMPL LOS ANGELES</t>
  </si>
  <si>
    <t>414
11
38</t>
  </si>
  <si>
    <t>FISE 2016</t>
  </si>
  <si>
    <t>CONTRATADO</t>
  </si>
  <si>
    <t>URBANIZACION VIALIDADES LUIS DONALDO COLOSIO</t>
  </si>
  <si>
    <t>ALJI URBANIZACIONES SA DE CV</t>
  </si>
  <si>
    <t>M3 MEZCLA
M2 BANQUETA
3 GUARNICION
M2 EMPEDRADO
M3 MURO</t>
  </si>
  <si>
    <t>1085.70
997.10
676.00
2331.00
52.50</t>
  </si>
  <si>
    <t>MEJORAMIENTO DE VIALIDADES SAN JOSE DE LOS OLVERA</t>
  </si>
  <si>
    <t>OLVERA SAN JUAN ALBERTO</t>
  </si>
  <si>
    <t>SAN JOSE LOS OLVERA</t>
  </si>
  <si>
    <t>M2 RENIVELACION
M2 RIEGO
M2 PAVIMENTO
M CONSTRUCCION
M SENALAMIENTO</t>
  </si>
  <si>
    <t>5877.07
11754.14
5877.07
71.18
1165.50</t>
  </si>
  <si>
    <t>MEJORAMIENTO DE CALLES RIO BALSAS LA CUEVA</t>
  </si>
  <si>
    <t>DESARROLLOS CORPORATIVOS SIGLO XXI SA DE CV</t>
  </si>
  <si>
    <t>LA CUEVA</t>
  </si>
  <si>
    <t>M2 BANQUETA
M GUARNICION
M2 EMPEDRADO</t>
  </si>
  <si>
    <t>440
400
1070.00</t>
  </si>
  <si>
    <t>INTRO DRENAJE Y CONTR DE BANQUETAS AV JOSEFA ORTIZ</t>
  </si>
  <si>
    <t>PEREZ UGALDE JOSE</t>
  </si>
  <si>
    <t>M DE TUBO
PZA DE POZA
PZA DE DESCARGA
M2 DE BANQUETA</t>
  </si>
  <si>
    <t>372.18
8
10
2205.24</t>
  </si>
  <si>
    <t>DESARROLLO REGIONAL 2016</t>
  </si>
  <si>
    <t>PAVIMENTACION DE CALLE CAMINO REAL</t>
  </si>
  <si>
    <t>CONSTRUCCION, PROYECTO ARQUITECTURA Y PLANEACIÓN SA DE CV</t>
  </si>
  <si>
    <t>COLINAS DEL SUR</t>
  </si>
  <si>
    <t>PAVIMENTO ASFALTICO EN CALLES 5 DE MAYO, FCO I MAD</t>
  </si>
  <si>
    <t>GONZALEX MARTELL ABRAHAM</t>
  </si>
  <si>
    <t>PROGRAMAS REGIONALES 2016</t>
  </si>
  <si>
    <t>REHABILITACION DE CANCHAS DEPORTIVAS EN SANTA BARBARA (RECUPERACION DE ESPACIOS DEPORTIVOS)</t>
  </si>
  <si>
    <t>M3 CONCRETO
M2 CUBIERTA
M2 PINTURA</t>
  </si>
  <si>
    <t>18.08
703.76
2123.50</t>
  </si>
  <si>
    <t>PRONAPRED 2016</t>
  </si>
  <si>
    <t>Total Obra</t>
  </si>
  <si>
    <t>Ejercido</t>
  </si>
  <si>
    <t>EMPEDRADO CLLE SNT MARIA DEL PUEBLITO, NEGRETA</t>
  </si>
  <si>
    <t>PATIÑO RODRIGUEZ JUAN JESUS</t>
  </si>
  <si>
    <t>M2 EMPEDRADO
M GUARNICION
M2 BANQUETA</t>
  </si>
  <si>
    <t>4994.90
1092.74
1529.84</t>
  </si>
  <si>
    <t>ME002 EMPDRDO AHOGADO EN MORTERO CALLE SAN FRANCISCO</t>
  </si>
  <si>
    <t>MALDONADO SANDOVAL ADOLFO</t>
  </si>
  <si>
    <t>M GUARNICION
M2 BANQUETA
M2 EMPEDRADO</t>
  </si>
  <si>
    <t>847.28
1186.19
2541.84</t>
  </si>
  <si>
    <t>VERTIENTE HABITAT FEDERAL 2016</t>
  </si>
  <si>
    <t>VERTIENTE HABITAT MUNICIPAL 2016</t>
  </si>
  <si>
    <t>TOTAL OBRA</t>
  </si>
  <si>
    <t>PARQUE COLONIAL</t>
  </si>
  <si>
    <t>KG ESTRUCTURA
M2 POLICARBONATO
M2 PASTO
M2 PISO</t>
  </si>
  <si>
    <t>2929.94
222.56
705.40
618.24</t>
  </si>
  <si>
    <t>PARQUE VILLA CANO</t>
  </si>
  <si>
    <t>M2 ADOCRETO
M2 PASTO
PAZ BANCA
PZA JUEGO</t>
  </si>
  <si>
    <t>656.90
949.12
7
1</t>
  </si>
  <si>
    <t>PARQUE CENTENAR DE LA CONST 1917</t>
  </si>
  <si>
    <t>PUEBLA MEJIA SERGIO</t>
  </si>
  <si>
    <t>M2 ADOCRETO
M GUARNICION
M2 BANQUETA
M BARANDAL
M3 TIERRA
M2 PASTO</t>
  </si>
  <si>
    <t>468.72
340
374
42.82
2506.08
1167.63</t>
  </si>
  <si>
    <t>VERTIENTE PREP FEDERAL 2016</t>
  </si>
  <si>
    <t>VERTIENTE PREP MUNICIPAL 2016</t>
  </si>
  <si>
    <t>CONSTRC 1ER ETPA CDC CONSTIT 1917 EQUIP DE COSTURA</t>
  </si>
  <si>
    <t>DESARROLLOS Y SUMINISTROS SA DE CV</t>
  </si>
  <si>
    <t>M2 MURO
M2 LOSA
M2 PISO
M2 APLANADO
M2 PINTURA</t>
  </si>
  <si>
    <t>505.87
481.25
601.75
1492.99
1546.94</t>
  </si>
  <si>
    <t>EQUIP CDC CENT CONSTIT 1917 SALON DE COMPUTO</t>
  </si>
  <si>
    <t>PROGRAMA INFRA. BASICA Y COMPLEMENTARIA</t>
  </si>
  <si>
    <t>HABITAT PROGRAMA DE INFRAESTRUCTURA BASICA Y COMPLEMENTARIA FEDERAL 2016</t>
  </si>
  <si>
    <t>DESARROLLO SOCIAL</t>
  </si>
  <si>
    <t>HABITAT PROGRAMA DE INFRAESTRUCTURA BASICA Y COMPLEMENTARIA MUNICIPAL 2016</t>
  </si>
  <si>
    <t>INMOBILIARIA QUITOPA SA DE CV</t>
  </si>
  <si>
    <t>M3 MURO 
M2 FIRME
M2 PISO
M FORJADO
M2 EMPEDRADO
M2 MURO</t>
  </si>
  <si>
    <t>107.12
108.60
649.00
100.80
130.00
54.29</t>
  </si>
  <si>
    <t>PROGRAMA 3X1 AL MIGRANTE</t>
  </si>
  <si>
    <t>JUAN JESUS PATIÑO RODRIGUEZ</t>
  </si>
  <si>
    <t>BARDA DE ACCESO DE ESCUELA PRIMARIA BICENTENARIO</t>
  </si>
  <si>
    <t>GEQ 2016 CAPITAL</t>
  </si>
  <si>
    <t>PZA BARDA</t>
  </si>
  <si>
    <t>participaciones 2016</t>
  </si>
  <si>
    <t>GEQ 2016</t>
  </si>
  <si>
    <t>OLGA MARIA MARQUEZ DIAZ</t>
  </si>
  <si>
    <t>ADELFO HURTADO GARCIA</t>
  </si>
  <si>
    <t>ROKAR CONSTRUCCIONES S.A. DE C.V.</t>
  </si>
  <si>
    <t>SERGIO PUEBLA MEJIA</t>
  </si>
  <si>
    <t>RED DE DRENAJE SANITARIO CALLE LIMON CHARCO BLANCO</t>
  </si>
  <si>
    <t>PAVIMENTACION CALLE SN NOMBRE (20 NOV) LA NEGRETA</t>
  </si>
  <si>
    <t>AMPLIACION RED ELECTRICA COLONIA AMPL LOS ANGELES</t>
  </si>
  <si>
    <t>AMPLIACION RED ELECTRICA EL JARAL</t>
  </si>
  <si>
    <t>DRENAJE PLUVIAL COLONIA LOS ANGELES</t>
  </si>
  <si>
    <t>CASA DE SALUD EN SANFRANCISCO</t>
  </si>
  <si>
    <t>RED ALUMBRADO PUBLICO EN PRADERAS DE GUADALUPE</t>
  </si>
  <si>
    <t>RED ALUMBRADO PUBLICO EN LOS ANGELES</t>
  </si>
  <si>
    <t>AMPLIACION ENERGIA ELECTRICA EN CHARCO BLANCO</t>
  </si>
  <si>
    <t>FISM 2017</t>
  </si>
  <si>
    <t>TRABAJOS COMPLEMENTARIOS CDC CENTENARIO D LA CONST</t>
  </si>
  <si>
    <t>FAFEF URBANIZACION DE VIALIDADES EN 20 DE ENERO</t>
  </si>
  <si>
    <t>FAFEF ALUMBRADO DE UNIDAD DEPORTIVA CANDILES</t>
  </si>
  <si>
    <t>(PRODERMAGICO) MUSEO ZONA ARQUEOLOGICA EL CERRITO</t>
  </si>
  <si>
    <t>ARRIAGA TORRIJOS ESTEPHANI</t>
  </si>
  <si>
    <t xml:space="preserve">GARCIA RIOS JOSE ALONSO </t>
  </si>
  <si>
    <t>ELECTRICA CONSTRUCTORA Y URBANIZADORA CRAVEL, S.A. DE C.V.</t>
  </si>
  <si>
    <t>CRIBADOS Y TRITURADOS DEL BAJIO, S.A. DE C.V.</t>
  </si>
  <si>
    <t xml:space="preserve">GONZALEZ MARTELL ABRAHAM </t>
  </si>
  <si>
    <t xml:space="preserve">CIMA ELECTRICO, S.A. DE C.V. </t>
  </si>
  <si>
    <t>PODER MAGICO (ESTATAL)</t>
  </si>
  <si>
    <t>PODER MAGICO (MUNICIPAL)</t>
  </si>
  <si>
    <t>PODER MAGICO (FEDERAL)</t>
  </si>
  <si>
    <t>ADAN MENDOZA ESTRADA</t>
  </si>
  <si>
    <t>PUEBLITO</t>
  </si>
  <si>
    <t>URBANIZACIÓN INTEGRAL EN VÍA PÚBLICA EN COLONIA LOS REYES</t>
  </si>
  <si>
    <t>URBANIZACIÓN INTEGRAL DE CALLES DE COLONIA VISTAS DEL SOL</t>
  </si>
  <si>
    <t>URBANIZACIÓN DE CALLES EN COLONIA JOSÉ MARÍA TRUCHUELO</t>
  </si>
  <si>
    <t>MEJORAMIENTO DE SUPERFICIE DE RODAMIENTO Y BANQUETAS EN COLONIA MISIÓN MARIANA</t>
  </si>
  <si>
    <t>MEJORAMIENTO DE SUPERFICIE DE RODAMIENTO Y ALUMBRADO PÚBLICO EN COLONIA PIRÁMIDES</t>
  </si>
  <si>
    <t>URBANIZACIÓN INTEGRAL DE CALLES EN COLONIA PRIMERO DE MAYO</t>
  </si>
  <si>
    <t>INTRODUCCIÓN DE RED DE DRENAJE SANITARIO EN COLONIA PRADERAS DE LOURDES</t>
  </si>
  <si>
    <t>REHABILITACIÓN DE LA SUPERFICIE DE RODAMIENTO EN LA COLONIA MISIÓN SAN CARLOS</t>
  </si>
  <si>
    <t>ADECUACIÒN DE ACCESO VEHICULAR Y MEJORAMIENTO DE LA SUIPERFICIE DE RODAMIENTO EN CRUZ DE FUEGO</t>
  </si>
  <si>
    <t>BARDA PERIMETRAL EN ESCUELA PRIMARIA IGNACIO ZARAGOZA EN LA COMUNIDAD DE  LOURDES</t>
  </si>
  <si>
    <t>PAVIMENTO DE PEDRO LASCURAIN DE HEROICO COLEGIO MILIAR HASTA FRANCISCO I. MADERO</t>
  </si>
  <si>
    <t>EMPEDRADO DE ACCESO A LA COMUNIDAD DEL ROMERAL</t>
  </si>
  <si>
    <t>PAVIMENTACION EN CALLE CANARIO, GUACAMAYA, CLARIN Y CALANDRIA</t>
  </si>
  <si>
    <t>EMPEDRADO EN CALLES EUCALIPTO, ROBLE, CEDROS, MEZQUITE EN COLONIA VALLE ARBOLEDAS</t>
  </si>
  <si>
    <t>EMPEDRADO DE CALLES VALLE 6, VALLE 9, VALLE12, VALLE 13, VALLE 14, VALLE 15 EN COLONIA VALLE DE LOS PINOS</t>
  </si>
  <si>
    <t>PAVIMENTACION DE ACCESO A LA COMUNIDAD DE TAPONAS</t>
  </si>
  <si>
    <t>PAVIMENTACION DE CALLES NUEVE, DIEZ Y SIN NOMBRE EN EL JARAL</t>
  </si>
  <si>
    <t>REVESTIMIENTO DE DREN DE LOS OLVERA DE CALLE SABINO A CALLE ARISTOTELES</t>
  </si>
  <si>
    <t>PAVIMENTO EN LA CALLE 11 DE FEBRERO  DE INTERSECCION CON CTO 11 DE FEBRERO A LA CALLE SANTA MARIA GORETTI</t>
  </si>
  <si>
    <t>PAVIMENTACION DE LA CALLE EMLIO PORTES GIL DE CALLE HEROICO COLEGIO MILITAR HASTA FRANCISCO I MADERO COLONIA SANTA BARBARA</t>
  </si>
  <si>
    <t>PAVIMENTO DE LA CALLE JAZMIN DE LIBRAMIENTO SUR PONIENTE QUERETARO HACIA CALLE SIN NOMBRE, PAVIMENTO DE LA CALLE JAZMIN DE LIBRAMIENTO SUR PONIENTE QUERETARO HACIA CALLE REVOLUCION, PAVIMENTO DE LA CALLE JAZMIN A PRIVADA CLAVEL Y CALLE DALIA DE CALLE JAMIN A CALLE CAMELINAS</t>
  </si>
  <si>
    <t>CONSTRUCCION DE TECHUMBRE, PORTERIAS Y GRADAS EN COBAQ 19 EN LA LOCALIDAD DE BRAVO</t>
  </si>
  <si>
    <t>CONSTRUCCION DE CENTRO DE DESARROLLO HUMANO "JOSE GUADALUPE VELAZQUEZ"</t>
  </si>
  <si>
    <t>CONTRUCCION DE PARQUE EN PASEO DE TEJEDA Y PASEO DE BELGRADO COLONIA RESIDENCIAL HACIEDNA DE TEJEDA</t>
  </si>
  <si>
    <t>TRABAJOS DE URBANIZACION EN CALLE VILLA ORO EN COLONIA VILLA DE ORO</t>
  </si>
  <si>
    <t>VILLA ORO</t>
  </si>
  <si>
    <t>FORTALECIMIENTO FINANCIERO  2016</t>
  </si>
  <si>
    <t>CREARQ, CONSTRUCCIONES, RSTAURACIONES Y ARQUITECTURA SA DE CV</t>
  </si>
  <si>
    <t>URBANIZACION SANTIAGO APOSTOL DE LA CALLE PABLO HACIA LA PRESA</t>
  </si>
  <si>
    <t>SOLUCION VIAL EN AVENIDA CANDILES</t>
  </si>
  <si>
    <t xml:space="preserve">PAVIMENTACION DE AVENIDA CANDILES DE AVENIDA CAMINO REAL A CALLE RIO BRAVO </t>
  </si>
  <si>
    <t>PAVIMENTACION Y BANQUETAS EN CALLE LOS OLIVOS DE AVENIDA CANDILES HACIA CALLE ZARAGOZA</t>
  </si>
  <si>
    <t>PAVIMENTACION DE CALLE 5 DE FEBRERO CALLE 21 DE MARZO HACIA CALLE SIN NOMBRE</t>
  </si>
  <si>
    <t>PORTICO</t>
  </si>
  <si>
    <t>SAN FRANCISCO</t>
  </si>
  <si>
    <t>SANTA BARBARA</t>
  </si>
  <si>
    <t>EL ROBLE</t>
  </si>
  <si>
    <t xml:space="preserve">EL PUEBLITO </t>
  </si>
  <si>
    <t xml:space="preserve">20 DE ENERO </t>
  </si>
  <si>
    <t xml:space="preserve">EMILIANO ZAPATA </t>
  </si>
  <si>
    <t xml:space="preserve">LOMAS DE LA CRUZ </t>
  </si>
  <si>
    <t xml:space="preserve">AMPLIACION LOS ANGELES </t>
  </si>
  <si>
    <t xml:space="preserve">CANDILES </t>
  </si>
  <si>
    <t xml:space="preserve">COLONIA TEJEDA </t>
  </si>
  <si>
    <t>EMPRESAS CONSTRUCTORAS SA DE CV</t>
  </si>
  <si>
    <t>ESTATICA SA DE CV</t>
  </si>
  <si>
    <t>DIRECTO 2017</t>
  </si>
  <si>
    <t>IPESI ELECTRIFICACIONES S DE RL DE CV</t>
  </si>
  <si>
    <t>FORTALECE 2017</t>
  </si>
  <si>
    <t>FAFEF 2017</t>
  </si>
  <si>
    <t>FORTALECIMIENTO FINANCIERO (FORTAFIN)  2017</t>
  </si>
  <si>
    <t>PAVIMENTOS Y URBANIZACIONES DE QUERETARO SA DE CV</t>
  </si>
  <si>
    <t>GERARDO HERNANDEZ TIERRABLANCA</t>
  </si>
  <si>
    <t>CESAR DURAN COLIN</t>
  </si>
  <si>
    <t>EDUARDO DAVID GRANADOS MARQUEZ</t>
  </si>
  <si>
    <t>PROYECTOS DE DESARROLLO REGIONAL  2017</t>
  </si>
  <si>
    <t>JOSE PEREZ UGALDE</t>
  </si>
  <si>
    <t>PREFAQRO, SA DE CV</t>
  </si>
  <si>
    <t>ABRAHAM GONZALEZ MARTELL</t>
  </si>
  <si>
    <t>ALBERTO OLVERA SAN JUAN</t>
  </si>
  <si>
    <t>JUAN MANUEL HERNANDEZ GUERRERRO</t>
  </si>
  <si>
    <t>BRAVO</t>
  </si>
  <si>
    <t>GRUPO IDC, SA DE CV</t>
  </si>
  <si>
    <t>GUMO CONSTRUCCIONES DE QUERETARO, SA DE CV</t>
  </si>
  <si>
    <t>BICE CONTRUCCION, SA DE CV</t>
  </si>
  <si>
    <t>LOS REYES</t>
  </si>
  <si>
    <t>VISTAS DEL SOL</t>
  </si>
  <si>
    <t>JOSE MARIA TRUCHUELO</t>
  </si>
  <si>
    <t>MISION MARIANA</t>
  </si>
  <si>
    <t>PRIMERO DE MAYO</t>
  </si>
  <si>
    <t>PRADERAS DE LOURDES</t>
  </si>
  <si>
    <t>MISION SAN CARLOS</t>
  </si>
  <si>
    <t>DAFEMA INMOBILIARIA DE QUERETARO, SA DE CV</t>
  </si>
  <si>
    <t>2
6
7
1</t>
  </si>
  <si>
    <t>PRADERAS DE GUADALUPE</t>
  </si>
  <si>
    <t>CHARCO BLANCO</t>
  </si>
  <si>
    <t>AMPLIACIÓN LOS ANGELES</t>
  </si>
  <si>
    <t>1
3
3
1344.50</t>
  </si>
  <si>
    <t>* M3 SUB-BASE DE TEPETATE
* M DE GUARNICIÓN DE 15x20x30 DE CONCRETO
* M2 DE BANQUETA DE CONCRETO ARMADO
* M2 DE EMPEDRADO DE 15 CM
* M2 DE PASO PEATONAL DE 20 CM</t>
  </si>
  <si>
    <t>FAFEF INTRODUCCIÓN DE INFRAESTRUCTURA BASICA EN COLONIA AMPLIACIÓN LOS ÁNGELES</t>
  </si>
  <si>
    <t>FAFEF URBANIZACIÓN INTEGRAL VÍA PÚBLICA EN COLONIA LOMAS DE LA CRUZ</t>
  </si>
  <si>
    <t>FAFEF REHABILITACIÓN DE BANQUETAS Y VIALIDAD EN CALLE HIDALGO</t>
  </si>
  <si>
    <t>FAFEF MEJORAMIENTO DE SUPERFICIE DE RODAMIENTO Y BANQUETAS EN COLONIA TEJEDA</t>
  </si>
  <si>
    <t>36897.95
499.90</t>
  </si>
  <si>
    <t>* M2 PAVIMENTO DE CONCRETO ALFALTICO
* M3 CONCRETO PREMEZCLADO</t>
  </si>
  <si>
    <t>* M GUIA PODOTACTIL DE ARCILLA AMARILLA 30x30 CM
* M2 BANQUETA DE CONCRETO 10 CM DE ESPESOR
* M2 PAVIMENTO DE CONCRETO ASFALTICO 5 CM ESPESOR
* M2 PAVIMENTO CONCRETO ESTAMPADO 10 CM ESPESOR
* M2 GUARNICIÓN TRAPEZOIDAL DE 15x20x30 DE CONCRETO</t>
  </si>
  <si>
    <t>* M2 DE EMPEDRADO CON PIEDRA BOLA 15 CM ESPESOR</t>
  </si>
  <si>
    <t>FAFEF URBANIZACION DE CALLE PRIVADA FRAY EULALIO HERNÁNDEZ RIVERA</t>
  </si>
  <si>
    <t>* M2 PAVIMENTO DE CONCRETO ESTAMPADO 10 CM ESPESOR</t>
  </si>
  <si>
    <t>* PZA TRANSFORMADOR DE 50 KVA
* PZA LAMPARA AUTOBAHN SERIES AT80 LIGTHTING 48W
* PZA LUMINARIA SCORE 500W MARCA SUPRA
* PZA POSTE CONICO CIRCULAR 6M
* POST CONICO 15 M CON CANASTILLA</t>
  </si>
  <si>
    <t>* M2 RENIVELACIÓN SOBRE EMPEDRADO CON CONCRETO ASFALTICO
* M2 DE PAVIMENTO CONCRETO ASFALTICO 5 CM
* M2 BANQUETA DE 10 CM DE ESPESOR
* PZA POSTE DE CONCRETO 12-750
* PZA LAMPARA AUTOBAHN SERIES ATB0 LIGTHTING 48W</t>
  </si>
  <si>
    <t>FAFEF MEJORAMIENTO DE VÍA PÚBLICA Y ALUMBRADO EN COLONIA EMILIANO ZAPATA</t>
  </si>
  <si>
    <t>* M2 EMPEDRADO CON PIEDRA BOLA 15 CM DE ESPESOR</t>
  </si>
  <si>
    <t>FAFEF SUSTITUCIÓN DE SUPERFICIE DE PAVIMENTO, MEJORAMIENTO DE BANQUETAS Y ALUMBRADO PÚBLICO,  COLONIA CANDILES</t>
  </si>
  <si>
    <t>* M2 PAVIMENTO DE CONCRETO ASFALTICO</t>
  </si>
  <si>
    <t xml:space="preserve">1175.36
1282.07
2318.50
4206.89
677.22
</t>
  </si>
  <si>
    <t>2538.61
4138.40
1149.85
4
4</t>
  </si>
  <si>
    <t>1235.00
4080.00
6952.00
2616.00
2400.00</t>
  </si>
  <si>
    <t>1
20
6
20
10</t>
  </si>
  <si>
    <t>* M2 BAQUETA DE 10 CM DE ESPESOR
* M2 EMPEDRADO CON PIEDRA BOLA DE PEPENA</t>
  </si>
  <si>
    <t>685.08
704.60</t>
  </si>
  <si>
    <t>* M2 PAVIMENTO DE CONCRETO ASFALTICO NO MENOR A 5 CM</t>
  </si>
  <si>
    <t>* M2 EMPEDRADO CON PIEDRA BOLA DE PEPENA DE 15 CM</t>
  </si>
  <si>
    <t>* M3 MURO DE MAMPOSTERIA
* M3 DE CONCRETO PREMEZCLADO DE 300 KG/CM2
* KG DE ACERO DE REFUERZO
* PZA DE TRABE PREFABRICADA DE CONCRETO
* M2 DE PAVIMENTO DE CONCRETO ASFALTICO7 CM DE ESPESOR
* M GUARNICIÓN DE CONCRETO DE 14x20x40 CM</t>
  </si>
  <si>
    <t>* M3 PAVIMENTO DE CONCRETO ASFALTICO</t>
  </si>
  <si>
    <t xml:space="preserve">
1176.25
197.08
22726.28
4.00
670.70
79.50
</t>
  </si>
  <si>
    <t>PROYECTOS DE DESARROLLO REGIONAL  2017  (SEGUNDA ETAPA)</t>
  </si>
  <si>
    <t>PAVIMENTACIÓN DE CALLE 24 DE FEBRERO DE CALLE 21 DE MARZO HACIA CALLE SIN NOMBRE Y CALLE SIN NOMBRE DE CALLE 24 DE FEBRERO A 9 DE FEBRERO</t>
  </si>
  <si>
    <t>21 DE MARZO</t>
  </si>
  <si>
    <t>3180.58
2120.39</t>
  </si>
  <si>
    <t>* M2 EMPEDRADO CON PIEDRA BOLA DE  RECUPERACIÓN
* M2 EMPEDRADO CON PIEDRA BOLA DE PEPNA</t>
  </si>
  <si>
    <t>* PISO DE PIEDRA LAJA
* JUEGO MODELO 040DM69 DE 7.90 x 4.20 x 3.40 M</t>
  </si>
  <si>
    <t>535.06
4.00</t>
  </si>
  <si>
    <t>* M2 CUBIERTA
* PZA MODULO DE GRADAS CON TECHUMBRE DE 3.00 M x 4.20 x 3.50 M</t>
  </si>
  <si>
    <t xml:space="preserve">291.60
1.00 </t>
  </si>
  <si>
    <t xml:space="preserve">* M GUARNICION TRAPEZOIDAL DE 15x20x40 CM
* M2 DE BANQUETA DE CONCRETO 10 CM DE ESPESOR
* M3 DE CONCRETO PREMEZCLADO
* M2 DE PAVIMENTO DE CONCRETO ASFALTICO 5 CM
* M DE TOPE VECHICULAR
* PZA DE SEÑALIZACIÓN VERTICAL PREVENTIVA </t>
  </si>
  <si>
    <t>* M2 EMPEDRADO CON PIEDRA BOLA DE PEPENA</t>
  </si>
  <si>
    <t>* M3 DE MURO DE MAMPOSTERÍA DE PIEDRA BRAZA</t>
  </si>
  <si>
    <t>* M2 EMPEDRADO CON PIEDRA BOLA DE 15 CM</t>
  </si>
  <si>
    <t>REHABILITACION DE PARQUE PRADERAS DE LOS ANGELES</t>
  </si>
  <si>
    <t>* PZA JUEGO INFANTIL MODELO FOR06 MARCA BUGY</t>
  </si>
  <si>
    <t>433.46
558.17</t>
  </si>
  <si>
    <t>* M GUARNICIÓN PECHO DE PALOMA
* M2 DE BANQUETA DE 10 CM</t>
  </si>
  <si>
    <t>* M2 CUBIERTA EN SISTEMA AUTOSOPORTANTE EN LAMINA DE ACERO</t>
  </si>
  <si>
    <t>TECHUMBRE EN CANCHAS DE USO MULTIPLES EN LA UNIDAD DEPORTIVA DEL PUEBLITO</t>
  </si>
  <si>
    <t>* M2 PAVIMENTO DE CONCRETO ASFALTICO NO MENOR A 5 CM DE ESPESOR</t>
  </si>
  <si>
    <t>* M2 EMPEDRADO CON PIEDRA BOLA PEPENA</t>
  </si>
  <si>
    <t>* M2 PAVIMENTO DE 10 CM DE ESPESOR</t>
  </si>
  <si>
    <t xml:space="preserve">* M2 PAVIMENTO DE CONCRETO ASFALTICO </t>
  </si>
  <si>
    <t>* M2 EMPEDRADO CON PIEDRA BOLA DE PEPENA 15 CM DE ESPESOR</t>
  </si>
  <si>
    <t>* M TUBO 315 MM DE PVC</t>
  </si>
  <si>
    <t>* M2 EMPEDRADO CON PIEDRA BOLA PEPENA DE 15 CM DE ESPESOR</t>
  </si>
  <si>
    <t xml:space="preserve">* M2 EMPEDRADO CON PIEDRA BOLA DE PEPENA  </t>
  </si>
  <si>
    <t>92.82
15.00</t>
  </si>
  <si>
    <t>* MURO DE TABIQUE ROJO 7x14x28 CM
* PZA REJA FIJA DE 2 M DE ALTURA A ABSE DE PERFIL TUBULAR CAL. 18</t>
  </si>
  <si>
    <t xml:space="preserve">
318.70
382.44
309.50
13974.36
127.68
71.00
</t>
  </si>
  <si>
    <t>MEJORAMIENTO DE IMAGEN URBANA EN LA CALLE PEDRO URTIAGA, EL PUEBLITO</t>
  </si>
  <si>
    <t>* M2 FIRMA DE CONCRETO F´C=150 KG/CM2
* M2 CANTERA LAMINADA
* M GUARNICIÓN DE CANTERA</t>
  </si>
  <si>
    <t>* M2 DE BAQUETA DE 10 CM DE ESPESOR CONCRETO HIDRAULICO</t>
  </si>
  <si>
    <t>REHABILITACIÓN URBANA INTEGRAL DE CALLE PROLONGACIÓN CUAHTÉMOC, CORREGIDORA</t>
  </si>
  <si>
    <t xml:space="preserve">* M3 CONCRETO PREMEZCLADO </t>
  </si>
  <si>
    <t>MEJORAMIENTO DE SUPERFICIE DE RODAMIENTO Y BANQUETAS EN COLONIA VALLE DE SANTIAGO</t>
  </si>
  <si>
    <t>* M2 DE EMPEDRADO CON PIEDRA BOLA DE PEPENA</t>
  </si>
  <si>
    <t>BARDA PERIMETRAL EN ESCUELA PRIMARIA CENTENARIO AÑO DE ZARAGOZA, EN COLONIA PURISIMA SAN RAFAEL</t>
  </si>
  <si>
    <t>* M2 DE MURO DE TABIQUE ROJO RECOCIDO</t>
  </si>
  <si>
    <t>CONSTRUCCIÓN DE LA TERCERA ETAPA DE LA UNIDAD DEPORTIVA CANDILES , EN LA COLONIA CANDILES</t>
  </si>
  <si>
    <t>* M3 MURO DE MAMPOSTERÍA DE PIEDRA BRAZA</t>
  </si>
  <si>
    <t>* M2 DE PAVIMENTO DE CONCRETO ASFALTICO DE 7 CM DE ESPESOR
* M3 DE MAMPOSTERIA EN MUROS
* M2 DE BANQUETA DE CONCRETO 10 CM DE ESPESOR
* M DE DEFENSA METALICA CALI. 12 DE 3
* M3 DE CONCRETO DE 250 KG/CM2
* PZA TRABE PREFABRICADA DE CONCRETO</t>
  </si>
  <si>
    <t>CONSTRUCCIÓN DE BARDA PERIMETRAL EN ESCUELA BICENTENARIO DE LA INDEPENDENCIA DE MÉXICO, COLONIA MISIÓN CANDILES, CORREGIDORA</t>
  </si>
  <si>
    <t xml:space="preserve">430.92
394.82
</t>
  </si>
  <si>
    <t>* M2 MURO DE TABIQUE ROJO RECOCIDO
* M2 DE SUMINISTRO Y COLOCACIÓN DE RECINTO DE HUESO</t>
  </si>
  <si>
    <t>REHABILITACIÓN DE VIALIDAD CALLEJON DE LOS MENDOZA, EN EL PUEBLITO, CORREGIDORA</t>
  </si>
  <si>
    <t>* M2 DE BANQUETA DE 10 CM DE ESPESOR CONCRETO HIDRAULICO
* M2 DE EMPEDRADO CON PIEDRA BOLA</t>
  </si>
  <si>
    <t>URBANIZACIÓN DE CALLE PRIVADA REFORMA, EN EL PUEBLITO, CORREGIDORA</t>
  </si>
  <si>
    <t xml:space="preserve">* M3 DE PISO DE CONVRETO PREMEZCLADO </t>
  </si>
  <si>
    <t>CONSTRUCCIÓN DE CANCHA DE USOS MULTUIPLES EN ESCUELA PRIMARIA 18 DE AGOSTO, COLONIA BERNARDO QUINTANA, CORREGIDORA</t>
  </si>
  <si>
    <t>* M2 DE PISO DE CONCRETO ARMADO DE 10 CM DE ESPESOR</t>
  </si>
  <si>
    <t>CONSTRUCCIÓN DE ACCESO Y BARDA PERIMETRAL DE LA UNIDAD DEPORTIVA CANDILES</t>
  </si>
  <si>
    <t>BARDA PERIMETRAL EN ESCUELA CARLOS FUENTES MACIAS, EN COLONIA AMANECER BALVANERA, CORREGIDORA</t>
  </si>
  <si>
    <t>URBANIZACIÓN INTEGRAL EN VÍA PÚBLICA EN COLONIA BERNARDO QUINTANA, CORREGIDORA</t>
  </si>
  <si>
    <t>701.78
973.69</t>
  </si>
  <si>
    <t>* M2 DE MURO DE TANIQUE ROJO RECOCIDO 7x14x28 CM</t>
  </si>
  <si>
    <t>968.00
2079.46
204.00
158.00 
384.91
6.00</t>
  </si>
  <si>
    <t>1640
1640
685</t>
  </si>
  <si>
    <t xml:space="preserve">GEQ PA 2017 SEGUNDO PAQUETE </t>
  </si>
  <si>
    <t xml:space="preserve">GEQ PA 2017 TERCER PAQUETE </t>
  </si>
  <si>
    <t>CONSTRUCTORA DE ESPACIOS INDUSTRIALES Y HABITACIONALES SA DE CV</t>
  </si>
  <si>
    <t>ANA ANGELINA TRUJILLO GARCIA</t>
  </si>
  <si>
    <t>GRUPO MR ARQUITECTOS S DE RL DE CV</t>
  </si>
  <si>
    <t>BERNARDO QUNITANA</t>
  </si>
  <si>
    <t>PROMOCIONES Y DESARROLLO DE INFRAESTRUCTURA SA DE CV</t>
  </si>
  <si>
    <t>COLONIA BERNARDO QUINTANA</t>
  </si>
  <si>
    <t>GUSTAVO VEGA ZUÑIGA</t>
  </si>
  <si>
    <t>MIGUEL ANGEL HERNANDEZ CUELLAR</t>
  </si>
  <si>
    <t>FORTALECIMIENTO FINANCIERO 2017 (2a ETAPA)</t>
  </si>
  <si>
    <t xml:space="preserve">PAVIMENTACIÓN ASFALTICA, BANQUETAS, DRENAJE PLUVIAL Y SANITARIO, ALUMBRADO Y AGUA POTABLE EN CALLE JOSEFA ORTIZ DE DOMINGUEZ </t>
  </si>
  <si>
    <t>CESAR GUSTAVO ANGULO UGALDE</t>
  </si>
  <si>
    <t>CONSTRUCTORA E INMOBILIARIA TLACHCO SA DE CV</t>
  </si>
  <si>
    <t>AMPLIACIÓN DE PUENTE VEHÍCULAR Y VIALIDAD EN CAMINO A PURISIMA SAN RAFAEL, EN LA COMUNIDAD DE PURISMA SAN RAFAEL, CORREGIDORA</t>
  </si>
  <si>
    <t>EJECUCIÓN DE OBRAS MENORES (BANQUETAS, EMPEDRADO Y DRENAJE SANITARIO), EN LA COLONIA LA NEGRETA Y EL PUEBLITO)</t>
  </si>
  <si>
    <t>RAUL AGAPITO ARRIAGA RESENDIZ</t>
  </si>
  <si>
    <t>.</t>
  </si>
  <si>
    <t>URB CIRCUITO AMPLIACION 20 ENERO COL ESPIRITU SANT</t>
  </si>
  <si>
    <t>CUAUHTEMOC VARGAS JIMENEZ</t>
  </si>
  <si>
    <t>ESTUDIOS DE IMPACTO AMBIENTAL DISEÑO DE PAV Y PROYE</t>
  </si>
  <si>
    <t>GRUPO RV EQUIPO Y CONSTRUCCION, S.A. DE C.V.</t>
  </si>
  <si>
    <t>LUIS ALFONSO FERNANDEZ SIUROB</t>
  </si>
  <si>
    <t>AMANECER BALVANERA</t>
  </si>
  <si>
    <t>MISION CANDILES</t>
  </si>
  <si>
    <t>GUMO CONSTRUCCIONES DE QUERETARO, S.A. DE C.V.</t>
  </si>
  <si>
    <t xml:space="preserve">VALLE DE SANTIAGO </t>
  </si>
  <si>
    <t>IPESI ELECTRIFICACIONES, S. DE R.L. DE C.V.</t>
  </si>
  <si>
    <t>ELECTRICA CONSTRUCTORA Y URBANIZADORA CRAVEL SA DE CV</t>
  </si>
  <si>
    <t>LUIS UGALDE RIOS</t>
  </si>
  <si>
    <t>SISTEMAS ESPECIALIZADOS BRAIN SA DE CV</t>
  </si>
  <si>
    <t>* M2 DE EMPEDRADO</t>
  </si>
  <si>
    <t>BAJAR EN NOVIEMBRE</t>
  </si>
  <si>
    <t>* EDIFICIO</t>
  </si>
  <si>
    <t>* PZA BIODIGESTOR
* PZA TINACO
* PZA MUEBLES
* M2 PISO
* M2 MURO
* M2 LOSA</t>
  </si>
  <si>
    <t>* M2 LOSA
* PZA REGISTRO
* SAL SALIDA DE ALUMBRADO
* SAL SALIDA DE CONTACTO</t>
  </si>
  <si>
    <t>184.91
12
51
59</t>
  </si>
  <si>
    <t>* PZAS TRANSFORMADOR 25 KVA
* POSTES DE CONCRETO 12-750
* POSTES DE CONCRETO 9-400
* TORRE METALICA DOBLE 12 MTS</t>
  </si>
  <si>
    <t>* PZA TRANSFORMADO 15 KVA
* POSTES DE CONCRETO 12-750
* POSTES DE CONCRETO 9-400
* MTS DE RED DE ALUMBRADO PUBLICO</t>
  </si>
  <si>
    <t>* M2 LOSA PARA TECHUMBRE
* M3 CONCRETO PREMEZCLADO BOMBEADO</t>
  </si>
  <si>
    <t>501
185</t>
  </si>
  <si>
    <t>* M2 PAVIMENTO ASFALTICO 6 CM DE ESPESOR
* M2 DE BANQUETA DE CONCRETO 10 CM ESPESOR
* M TUBO PVC  DE 315 MM DE ESPESOR
* PZA DE POZO DE VISITA
* M TUBO PAD-S EN DIAMETR DE 18"
* M TUBO PVC HIDRAHULICO 3" DE DIAMETRO
* PZA SEÑALIZACION VERTICAL
* PZA LUMINARIA LED 100W</t>
  </si>
  <si>
    <t>5149.90
2023.18
504.08
31.00
490.00
587.00
31.00
30.00</t>
  </si>
  <si>
    <t>* M TUBO 315 MM DE PVC ALCANTARILLADO</t>
  </si>
  <si>
    <t>13.00
773.50
1.00
322.50
1.00
1.00</t>
  </si>
  <si>
    <t>* PZA POSTE DE CONCRETO 12-750
* M DE LINEA DE BAJA TENSION
* TORRE METALICA SENCILLA DE 12 M
* M DE LINEA DE MEDIA TENSION
* TRANFORMADOS DE 15 KVA
* TRANSFOMADOR DE 25 KVA</t>
  </si>
  <si>
    <t>* M DE GUARNICION DE CONCRETO 15x20x30 CM ESPESOR
* M2 DE BANQUETA DE CONCRETO 10 CM ESPESOR
* M2 DE PAVIMENTO DE EMPEDRADO ASENTADO Y JUNTEADO MORTERO
* PZA DE SEÑAL PREVENTIVA DE *REDUCTOR DE VELOCIDAD¨Y ¨PEATONES</t>
  </si>
  <si>
    <t xml:space="preserve">298.15
520.76
1111.80
10.00
</t>
  </si>
  <si>
    <t>* M2 APLANADO FINO EN MUROS A PLOMO Y REGLA CON MORTERO CEMENRO-ARENA
*  M2 DE MURO DE BLOCK HUECO DE 12x20x40</t>
  </si>
  <si>
    <t>332.55
165.08</t>
  </si>
  <si>
    <t>* M DE TUBO PAD-S DE 36" DE DIAMETRO</t>
  </si>
  <si>
    <t>* PZA POSTE DE CONCRETO 12-750
* PZA TORRE METALICA SENCILLA DE 12M
* PZA DE TORRE METALICA SENSILLA DE 9M
* PZA DE TRSNFORMADOR DE 15 KVA
* M DE LINEA DE ALUMBRADO PÚBLICO</t>
  </si>
  <si>
    <t xml:space="preserve">1.00
1.00
1.00
1.00
1.00
1.00
949.00
</t>
  </si>
  <si>
    <t>* PZA POSTE DE CONCRETO 12-750</t>
  </si>
  <si>
    <t>MARIO RUIZ ANAYA</t>
  </si>
  <si>
    <t>ESPIRITU SANTO</t>
  </si>
  <si>
    <t>VIRIDIANA NAVA RODRIGUEZ</t>
  </si>
  <si>
    <t>DESASTRES NATURALES  2017</t>
  </si>
  <si>
    <t>RECONSTRUCCIÓN Y RECONFORMACIÓN DEL BORDO UBICADO ENTRE EL ASENTAMIENTO VISTA HERMOSA Y EL FRACCIONAMIENTO BAHAMAS, VISTA HERMOSA Y BAHAMAS,  CORREGIDORA, QRO.</t>
  </si>
  <si>
    <t>RECONSTRUCCIÓN DEL MURO DE CONTENCIÓN UBICADO SOBRE EL CARRIL DE DESINCORPORACIÓN DEL LIBRAMIENTO SUR PONIENTE EN LA COLONIA AMPLIACIÓN LOS OLVERA, AMPLIACIÓN LOS OLVERA, CORREGIDORA, QRO.</t>
  </si>
  <si>
    <t>RECONSTRUCCIÓN DE PLANTILLA Y HOMBROS DEL DREN LOS OLVERA EN FRACCIONAMIENTO COLINAS DEL BOSQUE, COLINAS DEL BOSQUE 1RA. SECCIÓN, CORREGIDORA, QRO.</t>
  </si>
  <si>
    <t>RECONSTRUCCIÓN DE VIALIDAD PROLONGACIÓN ÁMSTERDAM A AV. SAN FRANCISCO GALILEO, PROLONGACIÓN AMSTERDAM Y AV. SAN FRANCISCO GALILEO, CORREGIDORA, QRO.</t>
  </si>
  <si>
    <t>RECONSTRUCCIÓN DE PLANTILLAS Y HOMBROS DEL DREN CIMATARIO Y OBRAS COMPLEMENTARIAS, CORREGIDORA, QRO.</t>
  </si>
  <si>
    <t>FINIQUITO</t>
  </si>
  <si>
    <t>MEJORAMIENTO SUPERFICIE RODAMIENT VILLAS DEL ROBLE</t>
  </si>
  <si>
    <t>CONEXION VEHICULAR ZONA INDUSTRIAL EL PUEBLITO</t>
  </si>
  <si>
    <t>FAFEF 2018</t>
  </si>
  <si>
    <t>FAFEF  2018</t>
  </si>
  <si>
    <t>FAFEF CONSTRUCCION PUENTE VEHICULAR COLEG MILITAR</t>
  </si>
  <si>
    <t xml:space="preserve">por amortizar </t>
  </si>
  <si>
    <t>Por ejercer</t>
  </si>
  <si>
    <t>Presupuestal</t>
  </si>
  <si>
    <t xml:space="preserve">Por ejecutar Directo </t>
  </si>
  <si>
    <t>ESTATICA, S.A. DE C.V.</t>
  </si>
  <si>
    <t>CASA DE SALUD EN BRAVO</t>
  </si>
  <si>
    <t>CASA DE SALUD EN LOURDES</t>
  </si>
  <si>
    <t>CASA DE SALUD EN EL CALICHAR</t>
  </si>
  <si>
    <t>CONSTRUCCION DRENAJE PLUVIAL CALLE MARISTAS, BERND</t>
  </si>
  <si>
    <t>BIBLIOTECA EN LA NEGRETA</t>
  </si>
  <si>
    <t>TRABAJOS MANTENIMIENTO ALBERCA UNIDAD DEPORTIVA</t>
  </si>
  <si>
    <t>CONSTRUCCION ARCHIVO SECRETARIA DEL AYUNTAMIENTO</t>
  </si>
  <si>
    <t>INF PLUV SOLUCION PLUVIAL VILLAS CAMPESTRE</t>
  </si>
  <si>
    <t>INF PLUV CONSTRUCCION VASO REGULADOR SAN GABRIEL</t>
  </si>
  <si>
    <t>FISM 2018</t>
  </si>
  <si>
    <t>PONCE DOMINGUEZ LUIS ALBERTO</t>
  </si>
  <si>
    <t>URBANIZACION CALLE ZONA ORIENTE COMUNIDAD DE BRAVO</t>
  </si>
  <si>
    <t>CONSTRUCCION DEL CDH JOSE GUADALUPE VELZQUEZ ST BA</t>
  </si>
  <si>
    <t>SISTEMAS ESPECIALIZADOS BRAIN, S.A</t>
  </si>
  <si>
    <t>|</t>
  </si>
  <si>
    <t>VILLAS CAMPESTRE</t>
  </si>
  <si>
    <t>SAN GABRIEL</t>
  </si>
  <si>
    <t>VARGAS JIMENEZ CUAUTHEMOC</t>
  </si>
  <si>
    <t>SOLUNTITEC, S.A. DE C.V.</t>
  </si>
  <si>
    <t>PROYECTOS Y EDIFICACIONES MAYI,       S DE RL DE CV</t>
  </si>
  <si>
    <t>BERNARDO QUINTANA</t>
  </si>
  <si>
    <t>ZUÑIGA SANCHEZ NICANDRO</t>
  </si>
  <si>
    <t>HERNANDEZ CUELLAR MIGUEL ANGEL</t>
  </si>
  <si>
    <t>INF PLUV TRABAJOS COMPLEMENTARIOS UNIDAD DEPORTIVA EL PUEBLITO</t>
  </si>
  <si>
    <t>*</t>
  </si>
  <si>
    <t>SE VA DIRECTO 2014 COMPLETO</t>
  </si>
  <si>
    <t xml:space="preserve">DESARROLLOS Y SUMINISTROS SA DE CV </t>
  </si>
  <si>
    <t>MANTENIMIENTO DE VIALIDADES EN MUNICIPIO DE CORREGIDORA</t>
  </si>
  <si>
    <t>MANTENIMIENTO DE DRENES EN EL MUNICIPIO DE CORREGIDORA</t>
  </si>
  <si>
    <t>RUBEN ALIANIZ CARRANZA</t>
  </si>
  <si>
    <t>CALICHAR</t>
  </si>
  <si>
    <t>PREP 2018</t>
  </si>
  <si>
    <t>TANIA ALEJANDRA ALANIZ GARCIA</t>
  </si>
  <si>
    <t>PARQUE SAN FRANCISCO, LOS ANGELES, CORREGIDORA, QRO.</t>
  </si>
  <si>
    <t>PARQUE DON JUAN, LOMAS DE BALVANERA, CORREGIDORA, QRO.</t>
  </si>
  <si>
    <t>OLVERA SANJUAN ALBERTO</t>
  </si>
  <si>
    <t>PARQUE EXPANTEON, EL PUEBLITO, CORREGIDORA, QRO.</t>
  </si>
  <si>
    <t>HERBERT ALVAREZ EDUARDO</t>
  </si>
  <si>
    <t>CREARQ CONSTRUCCIONES RESTAURACIONES ARQUITECTURA S DE RL DE CV</t>
  </si>
  <si>
    <t>DRENAJE SANITARIO SANITARIO EN CALLE TABACHINES Y PRIVADA SAUCE EN LA COMUNIDAD DE CHARCO BLANCO</t>
  </si>
  <si>
    <t>TRABAJAOS DE URBANIZACION EN CALLE HIDALGO</t>
  </si>
  <si>
    <t>OBRAS COMPLEMENTARIAS EDIFICIO DE SEG PUBLICA</t>
  </si>
  <si>
    <t>Descripción</t>
  </si>
  <si>
    <t>* NOTA.- En el presente avance se muestra el anticipo dentro del porcentaje del avance financiero y las cifras son en base al flujo de efectivo</t>
  </si>
  <si>
    <t>DIRECTO 2018</t>
  </si>
  <si>
    <t>GEQ 2018</t>
  </si>
  <si>
    <t>No.</t>
  </si>
  <si>
    <t>Nombre de la Obra</t>
  </si>
  <si>
    <t>Avance Financiero</t>
  </si>
  <si>
    <t>Avance Fisico
19-Sep-18</t>
  </si>
  <si>
    <t>No.
Obra</t>
  </si>
  <si>
    <t>Inicio de los
Trabajos</t>
  </si>
  <si>
    <t>Termino de 
los Trabajos</t>
  </si>
  <si>
    <t>Est. 1</t>
  </si>
  <si>
    <t>Est. 2</t>
  </si>
  <si>
    <t>Est. 3</t>
  </si>
  <si>
    <t>Est. 4</t>
  </si>
  <si>
    <t>Est. 5</t>
  </si>
  <si>
    <t>Est. 6</t>
  </si>
  <si>
    <t>Est. 7</t>
  </si>
  <si>
    <t>Est. 8</t>
  </si>
  <si>
    <t>Catalogo</t>
  </si>
  <si>
    <t>Monto Aprobado</t>
  </si>
  <si>
    <t>Monto 
Contratado</t>
  </si>
  <si>
    <t>* 4 obras sin contratar al día 27 de septiembre de 2018</t>
  </si>
  <si>
    <t>* Obras Reservadas "EDIFICIO DE SEGURIDAD PUBLICA" CONTRATO 12-1-14 Y 12-1-1-14</t>
  </si>
  <si>
    <t>1.-  PUENTE EN RIBERA DEL RIO (EMPRESTITO) SIN EXPEDIENTE AJUSTADO A MONTO</t>
  </si>
  <si>
    <t>3.-  CONSTRUCCION CARCAMO AMORTIGUAMIENTO CALLE JOSEFA ORTIZ DE DOMINGUEZ (DIRECTO 2018) SIN EXPEDIENTE</t>
  </si>
  <si>
    <t>4.-  CONSTRUCCION DE CANCHA FUTBOL RAPIDO (3x1 A MIGRANTES) LA SEMANA PASADA APENAS SE DEPOSITO UNA PARTE DE LA MINISTRACIÓN DE LOS RECURSOS</t>
  </si>
  <si>
    <t>2.-  REHABILITACIÓN BORDO EN COMUNIDAD DE CHARCO BLANCO (DIRECTO 2018) SIN EXPEDIENTE</t>
  </si>
  <si>
    <t>* OBRA EJECUTADA CON EL FONDO FORTAFIN Y SOLO EL REMANENTE SE PAGARA CON DIRECTO 2017 YA CONCLUIDA HACE 9 MESES</t>
  </si>
  <si>
    <t>FEBRERO 2015</t>
  </si>
  <si>
    <t>Fecha: 28 de febrero de 2015</t>
  </si>
  <si>
    <t>EMPRÉSTITO 2014</t>
  </si>
  <si>
    <t>* NOTA.- Con relación a los avances presentados en meses anteriores, el presente se muestra en base a presupuesto, sin afectación de anticipos.</t>
  </si>
  <si>
    <t xml:space="preserve">meter estimacion </t>
  </si>
  <si>
    <t xml:space="preserve">sigue igual </t>
  </si>
  <si>
    <t>SE CAYO ALGO Y POR ESO NO QUIEREN QUE SE PAGUE</t>
  </si>
  <si>
    <t>No. De Obra (NUP)</t>
  </si>
  <si>
    <t>AVANCE FISICO-FINANCIERO</t>
  </si>
  <si>
    <t>AVANCE FÍSICO-FINANCIERO</t>
  </si>
  <si>
    <t>INVERSIÓN APROBADA  Y/O REGULARIZADA</t>
  </si>
  <si>
    <t>reduccion</t>
  </si>
  <si>
    <t>SUTITUCION DE LINEA DE DRENAJE EN DREN LOS OLVERA</t>
  </si>
  <si>
    <t>REHABILITACION AV. HIDALGO CALLE SALVADOR, CAMINO A PIRAMIDES</t>
  </si>
  <si>
    <t>AMPLIACION RED DE DRENAJE EN COMUNIDAD PUENTE SAN RAFAEL</t>
  </si>
  <si>
    <t>CONSTRUCCION DE ARCOTECHO Y OBRA CIVIL EN PUERTA SAN RAFAEL</t>
  </si>
  <si>
    <t>OBRAS DE MANTENIMIENTO CENTROS DE DESARROLLO HUMANO</t>
  </si>
  <si>
    <t>CONSTRUCCION DE CASA DE LOS ABUELOS EL PUEBLITO</t>
  </si>
  <si>
    <t>DICTAMENES TECNICOS DE CORRESPONSABILIDAD ESTRUCTURAL</t>
  </si>
  <si>
    <t>CONEXIÓN Y ADECUACION DE ACCESO A CENTRAL DE TRANSFERENCIA DE QROBUS CON EL LIBRAMIENTO SUR-PONIENTE</t>
  </si>
  <si>
    <t>COMPLEJO AGROINDUSTRIAL BALVANERA</t>
  </si>
  <si>
    <t>RECURSO PROPIO  2019</t>
  </si>
  <si>
    <t>* DICTAMEN TECNICO</t>
  </si>
  <si>
    <t>Tipo de Adjudicación</t>
  </si>
  <si>
    <t>ANTICIPO OTORGADO</t>
  </si>
  <si>
    <t>ANTICIPO AMORTIZADO</t>
  </si>
  <si>
    <t xml:space="preserve">CORREGIDORA </t>
  </si>
  <si>
    <t>EN EJECUCIÓN</t>
  </si>
  <si>
    <t>FINALIZADAS</t>
  </si>
  <si>
    <t xml:space="preserve">ANTICIPO OTORGADO </t>
  </si>
  <si>
    <t>ADJUDICACIÓN DIRECTA</t>
  </si>
  <si>
    <t>Fecha
Inicio</t>
  </si>
  <si>
    <t>Fecha
Término</t>
  </si>
  <si>
    <t>Tipo de
Adjudicación</t>
  </si>
  <si>
    <t xml:space="preserve">ANTICIPO
OTORGADO </t>
  </si>
  <si>
    <t>Fuente Financiamiento</t>
  </si>
  <si>
    <t>PARTICIPACIONES 2019 D.</t>
  </si>
  <si>
    <t>GASTO DIRECTO  2020 D.</t>
  </si>
  <si>
    <t>MEJORAMIENTO DE POLOS DE DESARROLLO</t>
  </si>
  <si>
    <t>INVITACIÓN RESTRINGIDA</t>
  </si>
  <si>
    <t>ADJUDICACION DIRECTA</t>
  </si>
  <si>
    <t>FAFEF 2020</t>
  </si>
  <si>
    <t>MEJORAMIENTO DE INCORPORACION DEL LIBRAMIENTO SUR PONIENTE A COLONIA A SANTA BARBARA</t>
  </si>
  <si>
    <t>MEJORAMIENTO DE CRUCES PEATONALES Y ESQUINAS EN CALLE BENITO JUAREZ EN LA COL. SANTA BARBARA</t>
  </si>
  <si>
    <t xml:space="preserve">REHABILITACION DE ESPACIOS EN PLAZA PRINCIPAL DE LA NEGRETA </t>
  </si>
  <si>
    <t>CONSTRUCCION DE CANCHA DE FUTBOL 7 EN EL PARQUE DE TEJEDA</t>
  </si>
  <si>
    <t xml:space="preserve">*La Obra 62316 y 62317 es BIPARTITA con la fuente de financiamiento Directo 2020D </t>
  </si>
  <si>
    <t>*La Obra 62316 y 62317 es BIPARTITA con la fuente de financiamiento EMPRESTITO</t>
  </si>
  <si>
    <t>FEIEF 2019 (PARTICIPACIONES)</t>
  </si>
  <si>
    <t>INGENIERIA INTEGRAL DE LA BAHIA SA DE CV</t>
  </si>
  <si>
    <t>ERSA CONSTRUCCIONES INTEGRALES SA DE CV</t>
  </si>
  <si>
    <t>FISE 2020</t>
  </si>
  <si>
    <t>*M DE CONCERTINA DE ACERO GALCANIZADA DE 18¨DE DIAMETRO
* PZA DE LUMINARIO DE INTERIOR DE 36W
* M DE MURO DE BLOCK HUECO DE CONCRETO DE 20x20x40 CM
* M DE REJA DE ACERO DE 2.5 M DE ALTURA
* M2 DE IMPERMEABILIZACION DE AZOTEA CON IMPERMEABILIZANTE ASFALTICO MICROSEAL 2F</t>
  </si>
  <si>
    <t>148.00
12.00
435.00
173.00
207.32</t>
  </si>
  <si>
    <t>ERSA SOLUCIONES INTEGRALES SA DE CV</t>
  </si>
  <si>
    <t>INVITACIÓN RESTRINGUIDA</t>
  </si>
  <si>
    <t>1.00
1.00
5,227.95</t>
  </si>
  <si>
    <t>* PROYECTO ARQUITECTONICO
* PROYECTO ESTRUCTURAL
* M2 DE CONSTRUCCIÓN DEL AUDITORIO MULTIFUNCIONAL</t>
  </si>
  <si>
    <t>FISM 2020</t>
  </si>
  <si>
    <t>CONSTRUCCION DRENAJE PLUVIAL LOS ÁNGELES PUEBLITO COLONIAL</t>
  </si>
  <si>
    <t>CONSTRUCCION CALLES EMPEDRADO JOSE MARÍA TRUCHUELO, VENCEREMOS</t>
  </si>
  <si>
    <t>URBANIZACION DE AVE. LAS TORRES SUR EN COL. 20 DE ENERO</t>
  </si>
  <si>
    <t>URBANIZACION CALLES SANTA ROSA Y MA. GUADA. COLONIA MILAGRITO</t>
  </si>
  <si>
    <t>URBANIZACION DE CALLE SANTA BARBARA EN COLONIA EL MILAGRITO</t>
  </si>
  <si>
    <t>JOSE CARLOS AGUILAR VEGA</t>
  </si>
  <si>
    <t>AMPLIACIÓN DE DRENAJE EN LA COLONIA AMPLIACIÓN LOS ÁNGELES CORREGIDORA</t>
  </si>
  <si>
    <t>AMPLIACIÓN DE RED DE DRENAJE EN LA COMUNIDAD DE CHARCO BLANCO CORREGIDORA</t>
  </si>
  <si>
    <t>AMPLIACIÓN DE RED DE DRENAJE EN VARIAS CALLES DE LA COMUNIDAD EL JARAL CORREGIDORA</t>
  </si>
  <si>
    <t xml:space="preserve">
1,139.50
22,015.66
809.43
115.20
</t>
  </si>
  <si>
    <t>*M2 DE FIRME DE CONCRETO 150 KG/CM2 DE 10 CM DE ESPESOR REFORZADO
* KG DE MONTAJE DE ESTRUCTURA METALICA A-36   Y   A-552
* M2 DE CUBIERTA EN SISTEMA AUTOPORTENTE EN LAMINA PINTRO CAL.22
* M3 DE MURO GAVIDON FABRICADO A BASE DE PIEDRA BRAZA Y MALLA METALICA DE TRIPLE TORSION DE ALAMBRE DE ACERO</t>
  </si>
  <si>
    <t>* PROYECTO ARQUITECTONICO
+ PROYECTO ESTRUCTURAL
* M2 DE CONSTRUCCIÓN DEL AUDITORIA MULTIFUNCIONAL</t>
  </si>
  <si>
    <t>* M DE CONCERTINA DE ACERO GALVANIZADO DE 18" DE DIAMETRO
* PZA DE ILUMINARIO INTERIOR DE 36W
* M DE MURO DE BLOCK HUECO DE CONCRETO DE 20x20x40 CM
* M DE REJA DE ACERO DE 2.5 MTS DE ALTURA
* M2 DE IMPERMEABLE EN AZOTEA CON IMPERMEABILIZANTE ASFALTICO MICROSEAL</t>
  </si>
  <si>
    <t>148.00
12.00
435.00
173.00
207.32</t>
  </si>
  <si>
    <t>CONSTRUCCIÓN DEL AUDITORIO MULTIFUNCIONAL EN LA UNIDAD DEPORTIVA CANDILES PRIMERA ETAPA</t>
  </si>
  <si>
    <t>MEJORAMIENTO DE INFRAESTRUCTURA EDUCATIVA EN EL CENTRO DE ATENCION MULTIPLE (CAM)</t>
  </si>
  <si>
    <t>GASTOS INDIRECTOS</t>
  </si>
  <si>
    <t>GEQ IC (INCENTIVOS DE COLABORACION 2020)</t>
  </si>
  <si>
    <t>CONSTRUCCIÓN DE RED DE DRENAJE PLUVIAL EN LA COLONIA LOMAS DE BALVANERA 1A ETAPA</t>
  </si>
  <si>
    <t>AMPLIACIÓN DE RED DE DRENAJE PLUVIAL EN CORREGIDORA LOCALIDAD EL PUEBLITO ASENTAMIENTO PIRÁMIDES DE PRIVADA COPAN A VASO REGULADOR</t>
  </si>
  <si>
    <t>DACOBA SA DE CV</t>
  </si>
  <si>
    <t>INGENIERIA Y CONSTRUCCIÓN ARCINIEGA SA DE CV</t>
  </si>
  <si>
    <t>EXBUILD MEXICO SA DE CV</t>
  </si>
  <si>
    <t>ABASTECIMIENTO, DISEÑO, DESARROLLO Y CREACIÓN SA DE CV</t>
  </si>
  <si>
    <t>FRACCIONAMIENTO PIRAMIDES</t>
  </si>
  <si>
    <t>M - GUARNICIÓN TRAPEZOIDAL DE 15X20X30 CM DE SECCIÓN, CONCRETO F´C= 150 KG/CM2.
M2 - BANQUETA DE 10 CM DE ESPESOR DE CONCRETO HIDRÁULICO F´C=150 KG/CM2.
M2 - EMPEDRADO CON PIEDRA BOLA DE PEPENA DE 15 CM DE ESPESOR
M2 - PASO PEATONAL PARA CRUCE DE CALLE DE 20 CM DE ESPESOR, A BASE DE CONCRETO F´C= 250 KG/CM2.
M - PINTURA TRÁFICO REFLEJANTE CON MICROESFERA EN GUARNICIONES.</t>
  </si>
  <si>
    <t>234.58
304.69
872.37
18.98
232.92</t>
  </si>
  <si>
    <t>* M. TUBO DE PVC PARA ALCANTARILLADO SANITARIO SISTEMA MÉTRICO SERIE 16.5 DE 315MM (12")  DE DIAMETRO.
* PZA. POZO DE VISITA TIPO COMÚN DE 0.60 A 1.20 M DE DIÁMETRO INTERIOR Y HASTA  1.50 M DE PROFUNDIDAD.
* PZA. POZO DE VISITA TIPO COMÚN DE 0.60 A 1.20 M DE DIÁMETRO INTERIOR Y DE 2.51 A   3.00 M DE PROFUNDIDAD.
* PZAS. DESCARGA DE DRENAJE SANITARIO DE PVC DE 6" (160 MM ) DE DIÁMETRO SERIE 16.5 REFORZADO</t>
  </si>
  <si>
    <t>* M. TUBO DE PVC PARA ALCANTARILLADO SANITARIO SISTEMA MÉTRICO SERIE 16.5 DE 315MM (12")  DE DIAMETRO.
* PZA. POZO DE VISITA TIPO COMÚN DE 0.60 A 1.20 M DE DIÁMETRO INTERIOR Y HASTA  1.50 M DE PROFUNDIDAD.
* PZA. POZO DE VISITA TIPO COMÚN DE 0.60 A 1.20 M DE DIÁMETRO INTERIOR Y DE 1.51 A   2.00 M DE PROFUNDIDAD.
* PZAS. DESCARGA DE DRENAJE SANITARIO DE PVC DE 6" (160 MM ) DE DIÁMETRO SERIE 16.5 REFORZADO</t>
  </si>
  <si>
    <t>* M. TUBO DE PVC PARA ALCANTARILLADO SANITARIO SISTEMA MÉTRICO SERIE 16.5 DE 315MM (12")  DE DIAMETRO.
* PZA. POZO DE VISITA TIPO COMÚN DE 0.60 A 1.20 M DE DIÁMETRO INTERIOR Y HASTA  1.50 M DE PROFUNDIDAD.
* PZA. POZO DE VISITA TIPO COMÚN DE 0.60 A 1.20 M DE DIÁMETRO INTERIOR Y DE 1.51 A   2.00 M DE PROFUNDIDAD.
* PZA. POZO DE VISITA TIPO COMÚN DE 0.60 A 1.20 M DE DIÁMETRO INTERIOR Y DE 2.01  A   2.50 M DE PROFUNDIDAD.</t>
  </si>
  <si>
    <t>* M.  TUBO DE POLIETILENO DE ALTA DENSIDAD (PEAD) CORRUGADO DE 1050 MM (42") DE DIÁMETRO, JUNTA HERMÉTICA.
* M2  TUBO DE POLIETILENO DE ALTA DENSIDAD (PEAD) CORRUGADO DE  450 MM (18") DE DIÁMETRO, JUNTA HERMÉTICA.
* M2  REJILLA TIPO IRVING MODELO (1/2) IS-05 DE 3/8" X 4" ACABADO LISO, NEGRO Y CON REMATE, PARA TRÁFICO PESADO.
* M2  PAVIMENTO DE CONCRETO ASFÁLTICO EN CALIENTE DE 5 CM DE ESPESOR PROMEDIO, TENDIDO A MANO</t>
  </si>
  <si>
    <t>* M  TUBERIA PEAD DE 42"
* M  TUBERIA PEAD DE 48"
* M  TUBERIA PEAD DE 18"
* M2  REJILLA PLUVIAL</t>
  </si>
  <si>
    <t>600.00
15.00
1.00
74.00</t>
  </si>
  <si>
    <t>734.00
10.00
3.00
1.00</t>
  </si>
  <si>
    <t>624.00
12.00
3.00
56.00</t>
  </si>
  <si>
    <t>139.82
84.40
56.16
917.58</t>
  </si>
  <si>
    <t>102.00
210.00
72.00
40.92</t>
  </si>
  <si>
    <t>URBANIZACION CALLE PIEDRA BOLA EMPACADA EN MORTERO, AMPLIACION TRUCHUELO</t>
  </si>
  <si>
    <t>URBANIZACIÓN EN LA COLONIA VILLA DORADA, LA NEGRETA, CORREGIDORA, QRO</t>
  </si>
  <si>
    <t>ALUMBRADO EN COLONIA EL MILAGRITO, EL MILAGRITO, CORREGIDORA, QRO</t>
  </si>
  <si>
    <t>URBANIZACIÓN DE CALLES SAN JUAN Y SAN JOSE EN LA COLONIA EL MILAGRITO , EL MILAGRITO, CORREGIDORA, QRO.</t>
  </si>
  <si>
    <t>URBANIZACION DE CALLES TUCAN Y LORO EN LA COLONIA 20 DE ENERO, LA NEGRETA, CORREGIDORA, QRO</t>
  </si>
  <si>
    <t>URBANIZACION DE AVENIDA DE LAS TORRES NORTE EN LA COLONIA 20 DE ENERO, LA NEGRETA, CORREGIDORA, QRO.</t>
  </si>
  <si>
    <t>URBANIZACION DE CALLE PETIRROJO EN LA COLONIA 20 DE ENERO, LA NEGRETA, CORREGIDORA, QRO.</t>
  </si>
  <si>
    <t>HECTOR DIAZ URBINA</t>
  </si>
  <si>
    <t>INVITACION RESTRINGIDA</t>
  </si>
  <si>
    <t>J.ANTOLIN GARCIA ZEPEDA</t>
  </si>
  <si>
    <t>CAMOMO  S.A. DE C.V.</t>
  </si>
  <si>
    <t>URBANIZACION CALLES VALLE NACIONAL Y PELICANO EN COLONIA 20 ENERO</t>
  </si>
  <si>
    <t>CHAVERO Y VEGA CONSTRUCTORES SA DE CV</t>
  </si>
  <si>
    <t>ADJUDICACION RESTRINGIDA</t>
  </si>
  <si>
    <t>CONSTRUCTORA INDIVIVI SA DE CV</t>
  </si>
  <si>
    <t>JORGE GONZALEZ GARCIA</t>
  </si>
  <si>
    <t>ELECTRICA, CONSTRUCTORA Y URBANIZADORA CRAVEL</t>
  </si>
  <si>
    <t>ROKAR CONSTRUCCIONES SA DE CV</t>
  </si>
  <si>
    <t xml:space="preserve">* M2- PAVIMENTO DE CONCXRETO ASFALTICO NO MENOR DE 7 CM DE ESPESOR TENDIDO A MAQUINA FINISHER
*M2- BANQUETA DE 10 CM DE ESPESOR DE CONCRETO HIDRAULICO
* PZA- LUMINARIA LED MOD. WPL-F-60W, CON PROTECCION IP65
* PZA- LUMINARIA PARA VIALIDAD DE 100W DE LED MODEL JLED-SL-VERA-100W </t>
  </si>
  <si>
    <t>* 95.25
* 145.00
* 3.00
* 3.00</t>
  </si>
  <si>
    <t>* M-GUARNICIÓN TRAPEZOIDAL DE 15X20X30 CM SECC
* M2-BANQUETA DE 10 CM DE ESPESOR DE COCRETO HIDRAULICO
* M2- EMPEDRADO CON PIEDRA DE BOLA DE PEPENA
* M2-PASO PEATONALPARA CRUCE DE CALLE  DE 20 CM DE ESPESOR
* M- TOPE VEHICULAR EN FORMA TRAPEZOIDAL DE 9 CM DE ESPEZOR
* M- PINTURA DE TRAFICO RELAJANTE CON MICROESFERA REFLEJANTE EN GUARNICIONES</t>
  </si>
  <si>
    <t>* 376
*1,090.40
*1673.20
* 26.70
 8.90
* 370.88</t>
  </si>
  <si>
    <t>* M3- EMPREDRADO CON PIEDRA DE BOLA DE PEPENA
* M- GUARNICION TRAPEZOIDAL DE 15X20X30 CM DE  SECC
* M2- BANQUETA DE 10 CM DE ESPESOR DE CONCRETO HIDRAULICO
* M2- PASO PEATONAL PARA CRUCE DE CALLE DE 20 CM DE ESPESOR, A BASE DE CONCRETO
* PZA- SEÑAL PREVENTIVA SP-32 "PEATONES" DE ACUERDO A LA NORMATIVIDAD DE LA SCT
* M- PINTURA DE TRAFICO REFLEJANTE CON MICROESFERA REFLEJANTE EN GUARNICIONES</t>
  </si>
  <si>
    <t>* 3,897.15
* 775.22
* 1,046.55
* 108.20
* 10.00
* 262.78</t>
  </si>
  <si>
    <t>* M3- EMPEDRADO CON PIEDRA DE BOLA DE PEPENA DE 15 CM DE ESPESOR
* M- GUARNICION TRAPEZOIDAL DE 15X20X30 CM DE SECCION
* M2- BANQUETA DE 10 CM DE ESPESOR DE CONCRETO HIDRAULICO
* M2- PASO PEATONAL PARA CRUCE DE CALLE DE 20 CM  DE ESPESOR, A BASE DE CONCRETO
* M2- ESTAMPADO DE PISO DE CONCRETO CON DISEÑO LADRILLO EN PETATILLO
* M- PINTUTRA DE YTRFICO REFLEJANTE CON MICROESFERA REFLEJANTE EN GUARNICIONES</t>
  </si>
  <si>
    <t>* 470.13
* 280.34
* 378.46
* 35.25
* 600.16
*280.34</t>
  </si>
  <si>
    <t>* M- GUARNICION TRAPEZOIDAL DE 15X20X30 CM DE SECCION, CONCRETO
* M2- BANQUETA DE 10 CM DE ESPESOR DE CONCRETO HIDRAULICO
* M2- EMPEDRADO CON PIEDR DE BOLA DE PEPNA
* M2- PASO PEATONAL PARA CRUCE  DE CALLE DE 20 CM DE ESPESOR, A BASE DE CONCRETO
* TOPE VEHICULAR EN FORMA TRPEZOIDAL DE 9 CM DE ESPESOR, A BASE DE CONCRETO
* PINTURA DE TRAFICO REFLEJANTE CON MICROESFERA REFLEJANTE EN GUARCIONES</t>
  </si>
  <si>
    <t>* 296.00
* 858.40
* 1,317.20
* 26.70
* 8.90
* 290.88</t>
  </si>
  <si>
    <t>* M- GUARNICION TRAPEZOIDAL DE 5X20X30 CM DE SECC, CONCRETO
* M2- BANQUETA DE 10 CM DE ESPESOR DE CONCRETO HIDRAULICO
* M2- EMPEDRADO CON PIEDRA DE BOLA DE PEPENA
* M2- PASO PEATONAL PARA RUCE DE CALLE DE 20 CM DE ESPESOR, A BASE DE CONCRETO
* M- TOPE VEHICULAR EN FORMA TRAPEZOIDAL DE 9 CM DE ESPESOR, A BASE DE PIEDRA BOLA DE  PEPENA
* M- PINTURA DE TRAFICO REFLEJANTE CON MICROESFERA REFLEJANTE EN GUARNICIOINES</t>
  </si>
  <si>
    <t>* 272.00
* 503.20
* 1,088.00
* 24.00
* 8.00
* 266.88</t>
  </si>
  <si>
    <t>* M- TUBO DE POLIETILENO DE ALTA DENSIDAD (PEAD) CORRUGADO DE 450 MM (18") DE DIAMETRO, JUNTA HERMETICA
* PZA- POZO DE VISITA TIPO COMUN DE 0.60 A 1.20 M DE DIAMETRO  INTERIOR Y HASTA 1.50 M DE PROFUNDIDAD
* PZA- POZO DE VISITA TIPO COMUN 0.60 A 1.20 M DE DIAMETRO INTERIOR Y DE 1.51 A 2.00 M DE PROFUNDIDAD
* PZA- POZO DE VISITA TIPO COMUN DE 0.60 A 1.20 M DE DIAMETRO INTERIOR Y DE 2.01 A 2.50 M DE PROFUNDIDAD
* M2- REJILLA TIPO IRVING MODELO (1/2) IS-05 DE 3/8"X4" ACABADO LISO, NEGRO Y CON REMATE, PARA TRAFICO PESADO</t>
  </si>
  <si>
    <t xml:space="preserve">* 138.00
* 1.00
* 1.00 
* 1.00
* 11.85
</t>
  </si>
  <si>
    <t>* M- GUARNICION TRAPEZOIDAL 15X20X30 CM DE SECCION, CONCRETO
* M2- BANQUETA DE 10 CM DE ESPESOR DE CONCRETO HIDRAULICO
* M2- EMPEDRADO CON PIEDRA DE BOLA DE PEPNA
* M2- FORJADO DE TOPE VEHICULAR EN FORMA TRAPEZOIDAL DE 2.40 M DE BASE, 1.60 M DE CORONA Y 9 CM DE ESPESOR,  ABSE DE EMPEDRADO CON PIEDRA DE BOLA DE PEPENA</t>
  </si>
  <si>
    <t>* 1,544.71
* 1,981.14
* 5,870.53
* 78.00</t>
  </si>
  <si>
    <t>* M- GUARNICION TRAPEZOIDAL DE 15X20X30 CM DE SECCION
* M2. BANQUETA DE 10 CM DE ESPESOR DE CONCRETO HIDRAULICO
* M2- EMPEDRADO CON PIEDRA BOLA DE PEPENA DE 15 CM
* M2- PASO PEATONAL PARA CRUCE DE CALLE DE 20 CM DE ESPESOR, A BASE DE CONCRETO
* M- TOPE VEHICULAR EN FORMA TRAPEZOIDAL DE 9 CM DE ESPESOR, A BASE DE PIEDRA DE BOLA DE PEPENA
* M- PINTURA DE TRAFICO REFLEJANTE CON MICROESFERA REFLEJANTE EN GUARNICIONES</t>
  </si>
  <si>
    <t>* 366.00
*937.10
*1,201.00
* 28.50
* 13.00
* 360.88</t>
  </si>
  <si>
    <t>* M- GUARNICION TRAPEZOIDAL DE 15X20X30 CM DE SECCION
* M2- BANQUETA DE 10 CM DE ESPESORDE CONCRETO HIDRAULICO
* M2 EMPEDRADO CON PIEDRA DE BOLA DE PEPENA
* M2- PASO PEATONAL PARA CRUCE DE CALLE DE 20 CM DE ESPESOR, A BASE DE CONCRETO
* M- TOPE VEHICULAR EN FORMA TRAPEZOIDAL DE 9 CM DE ESPESOR, A BASE DE PIEDRQA DE BOLA DE PEPENA
* M- PINTURA DE TRAFICO REFLEJANTE CON MICROESFERA REFLEJANTE EN GUARNICIONES</t>
  </si>
  <si>
    <t>* 545.20
* 1,008.62
* 1,968.20
* 45.00
* 21.00
* 550.00</t>
  </si>
  <si>
    <t>* M3- EMPEDRADO CON PIEDRA DE BOLA DE PEPENA DE 15 CM DE ESPESOR
* M- GUARNICION TRAPEZOIDAL DE 15X20X30 CM DE SECCION
* M2- BANQUETA DE 10 CM DE ESPESOR DE CONRETO HIDRAULICO 
* M2- PASO PEATONAL PARA CRUCE DE CALLE DE 20 CM  DE ESPESOR, A BASE DE CONCRETO
* PZA- SEÑAL PREVENTIVASP-32 "PEATONES", DE ACUERDO A LA NORMATIVIDAD DE LA SCT
* M- PINTURA DE TRAFICO REFLEJANTE CON MICROESFERA REFLEJANTE EN GUARNICIONES</t>
  </si>
  <si>
    <t>* 3,633.39
* 861.71
* 1,163.31
* 168.90
*15.00
* 861.71</t>
  </si>
  <si>
    <t>SANCHEZ MORFIN ALEJANDRO</t>
  </si>
  <si>
    <t>* M DE GUARNICIÓN TRAPEZOIDAL DE 15x20x30 CM DE SECCIÓN
* M2 DE BANQUETA DE 10CM DE ESPESOR DE CONCRETO HIDRAHULICO
* M2 DE EMPEDRADO EN PIEDRA BOLA DE PEPENA DE 15 CM DE ESPESOR
* M2 DE PASO PEATONAL PARA CRUCE DE CALLES DE 20 CM DE ESPESOR A BASE DE CONCRETO
* M DE TOPE EN FORM TRAPEZOIDAL DE 9 CM DE ESPESOR
* M DE PINTURA DE TRAFICO REFLEJANTE CON MICROESFERAS REFLEJANTE EN GUARNICIONES</t>
  </si>
  <si>
    <t>208.00
384.80
832.00
24.00
8.00
202.88</t>
  </si>
  <si>
    <t>EL MILAGRITO</t>
  </si>
  <si>
    <t>ISABEL FONSECA ZAMORANO</t>
  </si>
  <si>
    <t>FEYSA CONSTRUCCIÓN Y MANTENIMIENTOS S DE RL DE CV</t>
  </si>
  <si>
    <t xml:space="preserve">* M3 DE SUB-BASE DE TEPETATE DE BANCO COMPACTADO
* M DE GUARNICIÓN TRAPEZOIDAL DE 15x20x30 CM DE SECCIÓN DE CONCRETO
* M2 DE BANQUETA DE 10 CM DE ESPESOR DE CONCRETO HIDRAHULICO
* M2 DE EMPEDRADO CON PIEDRA BOLA DE 15 CM DE ESPESOR </t>
  </si>
  <si>
    <t>1,364.77
714.39
1,066.45
1,813.62</t>
  </si>
  <si>
    <t>* PZA POSTE DE CONCRETO OCTAGONAL DE 12 M DE ALTURA
* PZA TRNSFORMADOR MONOFASICA TIPO PEDESTAL OPERACIÓN RADIAL 13,200 V.
* PZA LUMINARIA PARA VIALIDAD DE 100W TIPO LED</t>
  </si>
  <si>
    <t>17.00
2.00
31.00</t>
  </si>
  <si>
    <t>* M DE GUARNICIÓN TRAPEZOIDAL DE 15x20x30 CM DE SECCIÓN DE CONCRETO
* M2 DE BANQUETA DE 10 CM DE ESPESOR DE CONCRETO HIDRAHULICO
* M2 DE EMPEDRADO CON PIEDRA BOLA PEPENAL DE 15 CM
* M2 DE PASO PEATONALPARA CRUCE DE CALLE DE 20 CM DE ESPESOR A BASE DE CONCRETO
* M DE TOPE VEHICULAR EN FORMA TRAPEZOIDAL DE 9 CM DE ESPESOR
* M DE PINTURA DE TRAFICO REFLEJANTE CON MICROESFERAS REFLEJANTES EN GUARNICIONES</t>
  </si>
  <si>
    <t>404.00
747.40
1,616.00
36.00
16.00
398.88</t>
  </si>
  <si>
    <t>CONSTRUCCION CANCHA FUTBOL 7, ALUMBRADO PERIMETRAL, ZAPATA</t>
  </si>
  <si>
    <t xml:space="preserve">SE REFRENDA </t>
  </si>
  <si>
    <t>PROFESIONISTAS ASOCIADOS CONSTRUCTORES SA DE CV</t>
  </si>
  <si>
    <t>MARIO ALBERTO RAMIREZ GARCIA</t>
  </si>
  <si>
    <t>CONSTRUCTORA TRAIL WEST SA DE CV</t>
  </si>
  <si>
    <t>MANTENIMIENTO DE POLOS DE DESARROLLO SEGUNDA ETAPA</t>
  </si>
  <si>
    <t>CONSTRUCCION DE MARCO DE ACCESO A FRACCIONAMIENTO PIRAMIDES</t>
  </si>
  <si>
    <t>MIGUEL ANGEL GONZALEZ COLLAR</t>
  </si>
  <si>
    <t>* M2 DE IMPERMEABILIZACIÓN EN ZOTEA CON IMPERMEABILIZANTE ASFALTICO
* M2 DE PINTURA VINILICA LAVABLE EN MUROS INTERIORES Y EXTERIORES
* M2 DE REJA DE ACERO DE 2.5 MTS DE ALTURA A BASE DE PANEL PREFABRICADO
* PIEZA DE VENTANA FIJA TIPO SIFON DE 2.00 x .80 MTS CON CRISTAL CLARO TEMPLADO DE 6MM
* PIEZA LUMINARIO DE INTERIOR MOD. LED
*M2 DE PISO DE DUELA ENCIO NACIONAL DE 19MM DE ESPESOR Y 8 CM DE ANCHO</t>
  </si>
  <si>
    <t>708.50
1,007.42
55.00
8.00
54.00
79.00</t>
  </si>
  <si>
    <t>* M DE GUARNICIÓN TRAPEZOIDAL DE 15x20x30CM DE SECCION DE CONCRETO
* M2 DE BANQUETA DE 10 CM DE ESPESOR DE CONCRETO HIDRAULICO
* M2 DE RAMPA DE 10 CM DE ESPESOR A BASE DE CONCRETO
* M2 DE FIRME DE 10 CM DE DE CONCRETO TERMINADO DESLAVADO CON PIEDRA GRANZON
* PIEZA SEÑAL RESTRICTIVA SR-7 "CEDA EL PASO"
* PIEZA BOLARDO DE 0.70 M DE ALTO DE TUBO DE ACERO</t>
  </si>
  <si>
    <t>95.25
145.00
 3.00
 3.00</t>
  </si>
  <si>
    <t>1,049.20
765.00
297.15
1,005.55
10.00
260.00</t>
  </si>
  <si>
    <t>* M DE PASTO SINTETICO MONOFILAMENTO BICOLOR CORTE DIAMANTE DE 50MM DE ALTURA
* M2 DE MALLA CICLONICA GALVANIZADA CAL. 1.25 CON POSTES DE LINEA CAL. 20 DE 38 MM
* M DE RED DE NYLON PERIMETRAL DE 1" CAL. 18 CON UN PESO DE 152G
* PIEZA PROYECTOR LED MOD. SLED 820 DE 600W
* PIEZA PORTERIA DE FUTBOL 7 DE 2.10 x 6.00 x1.5 MTS MEDIDAS PROFESIONALES A BASE DE ACERO AL CARBON DE 3"
* PZA PORTERIA A BASE DE TUBO DE 4" (100 MM) CED 30 A AUN ALTURA MAXIMA DE 3.00MTS</t>
  </si>
  <si>
    <t>1,440.00
399.00
946.80
8.00
2.00
32.00</t>
  </si>
  <si>
    <t>* M2 DE PASTO SINTETICO MONOFILAMENTO BICOLOR
* M2 DE MALLA CICLONICA GALVANIZADA CAL. 12.5
* M2 DE FIRME DE  10CM DE CONCRETO TERMINADO DESLAVADO PIEDRA GRAZON
* M2DE PINTURA VINILICA LAVABLE EN MUROS INTERIORES Y EXTERIORES
* PZA LUMINARIA PUNTA DE POSTE TIPO ARBOTANTE DE 83W
* PZA PROYECTOR LED MOD SLED-820 DE 40W CON PROTECTOR IP65</t>
  </si>
  <si>
    <t>647.15
817.50
200.00
487.21
22.00
22.00</t>
  </si>
  <si>
    <t>* M DREN PLUVIALDE 50x60 CM DE CONCRETO PREMEZCLADO CON REJILLA TIPO IRVING
* M2 DE MALLA CICLONICA GALVANIZADA CAL. 12.5
* M2 DE PASTO SINTETICO MONOFILAMENTO BICOLOR CORTE DIAMANTE DE 50 MM DE ALTURA
* PZA LUMINARIA¿O TIPO LED 400w CON PROTECCION IP66
* PZA POSTE DE ACERO CONICO CIRCULAR DE 15.00 MTS DE ALTURA
* PZA LUMINARIO EMPOTABLE EN PISO LED DE 20W</t>
  </si>
  <si>
    <t>180.00
445.00
1,925.00
30.00
3.00
25.00</t>
  </si>
  <si>
    <t>* PZA COLUMNA A BASE DE TUBO DE ACERO NEGRO DE 6" DE DIAMETRO
* M2 DE CUBIERTA DE LAMINA PINTRO TR-101 CAL. 26
* PZA SEÑAL RESTRICTIVA DE 15" DE ALTURA DE ACUERDO A LA NORMATIVIDAD DE LA SCT
* PZA BARRERA CON RESTRICCION DE ALTURA FABRICADA A BASE DE TUBO DE ACERO DE 2"
* PZA LUMINARIO EMPOTRABLE EN PISO TIPO LED DE 18W FLED-18 CON PROTECCION IP65
* PZA LETRERO EN 3D "FRACCIONAMIENTO PIRAMIDES" LETRAS DE 20CM DE ALTURA</t>
  </si>
  <si>
    <t>4.00
14.00
2.00
2.00
4.00
1.00</t>
  </si>
  <si>
    <t>OFICIO FINIQUITO</t>
  </si>
  <si>
    <t>SE REFRENDA 8,237,835.92</t>
  </si>
  <si>
    <t>SE REFRENDA</t>
  </si>
  <si>
    <t>SE REFRENDA 542,088.87</t>
  </si>
  <si>
    <t>AGREGAR EN LA PESTAÑA FEIEF 2019 AHÍ FUE LA AMPLIACION</t>
  </si>
  <si>
    <t>SE REFRENDA 3,108,881.14</t>
  </si>
  <si>
    <t>HACER OFICIO CONTRATADO Y BAJAR EL SALDO EN SIMM</t>
  </si>
  <si>
    <t>SE REFRENDA 2,761,012.47</t>
  </si>
  <si>
    <t>SE REFRENDA 290,546.24</t>
  </si>
  <si>
    <t>SE REFRENDA 1,470,410.52</t>
  </si>
  <si>
    <t>SE REFRENDA EN TOTAL SOLO PARTICIPACIONES D.</t>
  </si>
  <si>
    <t>SE REFRENDA EN TOTAL SOLO EMPRESTITO 2,199,</t>
  </si>
  <si>
    <t>SE REFRENDA SOLO EMPRESTITO</t>
  </si>
  <si>
    <t>HACER OFICIO CONTRATADO PARA BAJAR SALDO</t>
  </si>
  <si>
    <t>SE REFRENDA DIRECTO</t>
  </si>
  <si>
    <t>SIN CONTRATO, SE REFRENDA</t>
  </si>
  <si>
    <t>HACER OFICIO CONTRATADO</t>
  </si>
  <si>
    <t>HACER OFICIO FINIQUITO</t>
  </si>
  <si>
    <t>MAC ADVANCED, S.C.</t>
  </si>
  <si>
    <t>URBANIZACION CALLE DOMINICO EN COLONIA 20 DE ENERO, NEGRETA</t>
  </si>
  <si>
    <t>PAGADA</t>
  </si>
  <si>
    <t>RAMO 28 IC</t>
  </si>
  <si>
    <t>GEQ OYA E02</t>
  </si>
  <si>
    <t>FEIEF 2019</t>
  </si>
  <si>
    <t>ALEJANDRO GOMEZ YAÑEZ</t>
  </si>
  <si>
    <t>URBANIZACION CALLES VALLE SUR PAVO REAL Y GAVIOTA COLONIA 20 ENE</t>
  </si>
  <si>
    <t>*La Obra 60120111 es BIPARTITA con la fuente de financiamiento FEIEF 2019 (PARTICIPACIONES)</t>
  </si>
  <si>
    <t>*La Obra 60120111 es BIPARTITA con la fuente de financiamiento PARTICIPACIONES 2019 D</t>
  </si>
  <si>
    <t>FEIEF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</si>
</sst>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4" formatCode="_-&quot;$&quot;* #,##0.00_-;\-&quot;$&quot;* #,##0.00_-;_-&quot;$&quot;* &quot;-&quot;??_-;_-@_-"/>
    <numFmt numFmtId="43" formatCode="_-* #,##0.00_-;\-* #,##0.00_-;_-* &quot;-&quot;??_-;_-@_-"/>
    <numFmt numFmtId="164" formatCode="0.0%"/>
    <numFmt numFmtId="165" formatCode="General_)"/>
    <numFmt numFmtId="166" formatCode="_-* #,##0.0000_-;\-* #,##0.0000_-;_-* &quot;-&quot;??_-;_-@_-"/>
    <numFmt numFmtId="167" formatCode="#,##0_ ;\-#,##0\ "/>
  </numFmts>
  <fonts count="129" x14ac:knownFonts="1">
    <font>
      <sz val="11"/>
      <color theme="1"/>
      <name val="Calibri"/>
      <family val="2"/>
      <scheme val="minor"/>
    </font>
    <font>
      <sz val="10"/>
      <name val="Arial"/>
      <family val="2"/>
    </font>
    <font>
      <sz val="10"/>
      <name val="Arial Narrow"/>
      <family val="2"/>
    </font>
    <font>
      <sz val="8"/>
      <name val="Arial"/>
      <family val="2"/>
    </font>
    <font>
      <i/>
      <u/>
      <sz val="10"/>
      <name val="Arial Narrow"/>
      <family val="2"/>
    </font>
    <font>
      <sz val="8"/>
      <name val="Arial Narrow"/>
      <family val="2"/>
    </font>
    <font>
      <b/>
      <sz val="8"/>
      <name val="Arial Narrow"/>
      <family val="2"/>
    </font>
    <font>
      <u/>
      <sz val="11"/>
      <color theme="10"/>
      <name val="Calibri"/>
      <family val="2"/>
    </font>
    <font>
      <sz val="11"/>
      <color theme="1"/>
      <name val="Calibri"/>
      <family val="2"/>
      <scheme val="minor"/>
    </font>
    <font>
      <sz val="7"/>
      <name val="Arial Narrow"/>
      <family val="2"/>
    </font>
    <font>
      <b/>
      <sz val="7"/>
      <color theme="0" tint="-0.14999847407452621"/>
      <name val="Arial Narrow"/>
      <family val="2"/>
    </font>
    <font>
      <b/>
      <sz val="8"/>
      <color theme="0"/>
      <name val="Arial Narrow"/>
      <family val="2"/>
    </font>
    <font>
      <sz val="8"/>
      <color indexed="8"/>
      <name val="Calibri"/>
      <family val="2"/>
    </font>
    <font>
      <sz val="10"/>
      <color theme="0"/>
      <name val="Arial"/>
      <family val="2"/>
    </font>
    <font>
      <sz val="8"/>
      <color theme="1"/>
      <name val="Calibri"/>
      <family val="2"/>
      <scheme val="minor"/>
    </font>
    <font>
      <sz val="10"/>
      <color theme="0"/>
      <name val="Arial Narrow"/>
      <family val="2"/>
    </font>
    <font>
      <sz val="9"/>
      <name val="Arial Narrow"/>
      <family val="2"/>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b/>
      <sz val="9"/>
      <color theme="0"/>
      <name val="Calibri"/>
      <family val="2"/>
      <scheme val="minor"/>
    </font>
    <font>
      <sz val="9"/>
      <name val="Calibri"/>
      <family val="2"/>
      <scheme val="minor"/>
    </font>
    <font>
      <b/>
      <sz val="11"/>
      <color rgb="FFFF0000"/>
      <name val="Calibri"/>
      <family val="2"/>
      <scheme val="minor"/>
    </font>
    <font>
      <b/>
      <sz val="9"/>
      <name val="Calibri"/>
      <family val="2"/>
      <scheme val="minor"/>
    </font>
    <font>
      <sz val="10"/>
      <name val="Courier New"/>
      <family val="3"/>
    </font>
    <font>
      <sz val="11"/>
      <color indexed="8"/>
      <name val="Calibri"/>
      <family val="2"/>
    </font>
    <font>
      <b/>
      <sz val="8"/>
      <color theme="0"/>
      <name val="Calibri"/>
      <family val="2"/>
      <scheme val="minor"/>
    </font>
    <font>
      <sz val="6"/>
      <color indexed="8"/>
      <name val="Calibri"/>
      <family val="2"/>
    </font>
    <font>
      <sz val="6"/>
      <color theme="1"/>
      <name val="Calibri"/>
      <family val="2"/>
      <scheme val="minor"/>
    </font>
    <font>
      <sz val="8"/>
      <color theme="0"/>
      <name val="Calibri"/>
      <family val="2"/>
      <scheme val="minor"/>
    </font>
    <font>
      <b/>
      <sz val="11"/>
      <color theme="1"/>
      <name val="Calibri"/>
      <family val="2"/>
      <scheme val="minor"/>
    </font>
    <font>
      <sz val="9"/>
      <color indexed="8"/>
      <name val="Calibri"/>
      <family val="2"/>
      <scheme val="minor"/>
    </font>
    <font>
      <b/>
      <sz val="9"/>
      <color theme="1"/>
      <name val="Calibri"/>
      <family val="2"/>
      <scheme val="minor"/>
    </font>
    <font>
      <b/>
      <sz val="9"/>
      <color indexed="8"/>
      <name val="Calibri"/>
      <family val="2"/>
      <scheme val="minor"/>
    </font>
    <font>
      <b/>
      <sz val="7"/>
      <color theme="0"/>
      <name val="Arial Narrow"/>
      <family val="2"/>
    </font>
    <font>
      <u/>
      <sz val="9"/>
      <color indexed="8"/>
      <name val="Calibri"/>
      <family val="2"/>
      <scheme val="minor"/>
    </font>
    <font>
      <b/>
      <sz val="9"/>
      <color rgb="FF00B0F0"/>
      <name val="Calibri"/>
      <family val="2"/>
      <scheme val="minor"/>
    </font>
    <font>
      <sz val="8"/>
      <color theme="1"/>
      <name val="Arial"/>
      <family val="2"/>
    </font>
    <font>
      <b/>
      <sz val="8"/>
      <color theme="1"/>
      <name val="Calibri"/>
      <family val="2"/>
      <scheme val="minor"/>
    </font>
    <font>
      <b/>
      <sz val="10"/>
      <name val="Arial Narrow"/>
      <family val="2"/>
    </font>
    <font>
      <sz val="8"/>
      <color theme="1"/>
      <name val="Century Gothic"/>
      <family val="2"/>
    </font>
    <font>
      <sz val="8"/>
      <color indexed="8"/>
      <name val="Century Gothic"/>
      <family val="2"/>
    </font>
    <font>
      <b/>
      <sz val="8"/>
      <color theme="1"/>
      <name val="Century Gothic"/>
      <family val="2"/>
    </font>
    <font>
      <sz val="10"/>
      <name val="Calibri"/>
      <family val="2"/>
      <scheme val="minor"/>
    </font>
    <font>
      <sz val="8"/>
      <name val="Calibri"/>
      <family val="2"/>
      <scheme val="minor"/>
    </font>
    <font>
      <i/>
      <u/>
      <sz val="10"/>
      <name val="Calibri"/>
      <family val="2"/>
      <scheme val="minor"/>
    </font>
    <font>
      <b/>
      <sz val="8"/>
      <name val="Calibri"/>
      <family val="2"/>
      <scheme val="minor"/>
    </font>
    <font>
      <sz val="10"/>
      <color theme="0"/>
      <name val="Calibri"/>
      <family val="2"/>
      <scheme val="minor"/>
    </font>
    <font>
      <b/>
      <sz val="8"/>
      <color rgb="FF00B0F0"/>
      <name val="Calibri"/>
      <family val="2"/>
      <scheme val="minor"/>
    </font>
    <font>
      <sz val="7"/>
      <name val="Calibri"/>
      <family val="2"/>
      <scheme val="minor"/>
    </font>
    <font>
      <sz val="8"/>
      <color indexed="8"/>
      <name val="Calibri"/>
      <family val="2"/>
      <scheme val="minor"/>
    </font>
    <font>
      <b/>
      <sz val="10"/>
      <name val="Calibri"/>
      <family val="2"/>
      <scheme val="minor"/>
    </font>
    <font>
      <u/>
      <sz val="11"/>
      <color theme="10"/>
      <name val="Calibri"/>
      <family val="2"/>
      <scheme val="minor"/>
    </font>
    <font>
      <u/>
      <sz val="8"/>
      <color indexed="8"/>
      <name val="Calibri"/>
      <family val="2"/>
      <scheme val="minor"/>
    </font>
    <font>
      <u/>
      <sz val="8"/>
      <name val="Calibri"/>
      <family val="2"/>
      <scheme val="minor"/>
    </font>
    <font>
      <u/>
      <sz val="7"/>
      <name val="Calibri"/>
      <family val="2"/>
      <scheme val="minor"/>
    </font>
    <font>
      <u/>
      <sz val="10"/>
      <name val="Calibri"/>
      <family val="2"/>
      <scheme val="minor"/>
    </font>
    <font>
      <b/>
      <sz val="10"/>
      <color theme="1"/>
      <name val="Calibri"/>
      <family val="2"/>
      <scheme val="minor"/>
    </font>
    <font>
      <sz val="8"/>
      <name val="Century Gothic"/>
      <family val="2"/>
    </font>
    <font>
      <b/>
      <sz val="8"/>
      <name val="Century Gothic"/>
      <family val="2"/>
    </font>
    <font>
      <b/>
      <sz val="8"/>
      <color rgb="FF00B0F0"/>
      <name val="Century Gothic"/>
      <family val="2"/>
    </font>
    <font>
      <sz val="7"/>
      <name val="Century Gothic"/>
      <family val="2"/>
    </font>
    <font>
      <i/>
      <u/>
      <sz val="8"/>
      <name val="Century Gothic"/>
      <family val="2"/>
    </font>
    <font>
      <sz val="8"/>
      <color theme="0"/>
      <name val="Century Gothic"/>
      <family val="2"/>
    </font>
    <font>
      <u/>
      <sz val="8"/>
      <color theme="10"/>
      <name val="Century Gothic"/>
      <family val="2"/>
    </font>
    <font>
      <sz val="7"/>
      <color theme="1"/>
      <name val="Century Gothic"/>
      <family val="2"/>
    </font>
    <font>
      <sz val="7"/>
      <color indexed="8"/>
      <name val="Century Gothic"/>
      <family val="2"/>
    </font>
    <font>
      <b/>
      <sz val="8"/>
      <color indexed="8"/>
      <name val="Century Gothic"/>
      <family val="2"/>
    </font>
    <font>
      <sz val="8"/>
      <color rgb="FF000000"/>
      <name val="Century Gothic"/>
      <family val="2"/>
    </font>
    <font>
      <sz val="6"/>
      <color theme="1"/>
      <name val="Century Gothic"/>
      <family val="2"/>
    </font>
    <font>
      <sz val="6"/>
      <color indexed="8"/>
      <name val="Century Gothic"/>
      <family val="2"/>
    </font>
    <font>
      <sz val="11"/>
      <name val="Calibri"/>
      <family val="2"/>
      <scheme val="minor"/>
    </font>
    <font>
      <b/>
      <sz val="12"/>
      <name val="Calibri"/>
      <family val="2"/>
      <scheme val="minor"/>
    </font>
    <font>
      <sz val="9"/>
      <color theme="1"/>
      <name val="Century Gothic"/>
      <family val="2"/>
    </font>
    <font>
      <sz val="9"/>
      <name val="Century Gothic"/>
      <family val="2"/>
    </font>
    <font>
      <sz val="11"/>
      <color theme="1"/>
      <name val="Gotham Book"/>
      <family val="3"/>
    </font>
    <font>
      <sz val="8"/>
      <name val="Gotham Book"/>
      <family val="3"/>
    </font>
    <font>
      <b/>
      <sz val="8"/>
      <name val="Gotham Book"/>
      <family val="3"/>
    </font>
    <font>
      <sz val="8"/>
      <color theme="0"/>
      <name val="Gotham Book"/>
      <family val="3"/>
    </font>
    <font>
      <b/>
      <sz val="8"/>
      <color rgb="FF00B0F0"/>
      <name val="Gotham Book"/>
      <family val="3"/>
    </font>
    <font>
      <sz val="8"/>
      <color theme="1"/>
      <name val="Gotham Book"/>
      <family val="3"/>
    </font>
    <font>
      <sz val="7"/>
      <color theme="1"/>
      <name val="Gotham Book"/>
      <family val="3"/>
    </font>
    <font>
      <sz val="7"/>
      <color indexed="8"/>
      <name val="Gotham Book"/>
      <family val="3"/>
    </font>
    <font>
      <u/>
      <sz val="8"/>
      <color theme="10"/>
      <name val="Gotham Book"/>
      <family val="3"/>
    </font>
    <font>
      <sz val="10"/>
      <name val="Gotham Book"/>
      <family val="3"/>
    </font>
    <font>
      <u/>
      <sz val="11"/>
      <name val="Gotham Book"/>
      <family val="3"/>
    </font>
    <font>
      <i/>
      <u/>
      <sz val="8"/>
      <name val="Gotham Book"/>
      <family val="3"/>
    </font>
    <font>
      <sz val="11"/>
      <color theme="1"/>
      <name val="Gotham Thin"/>
      <family val="3"/>
    </font>
    <font>
      <sz val="8"/>
      <name val="Gotham Thin"/>
      <family val="3"/>
    </font>
    <font>
      <sz val="8"/>
      <color theme="0"/>
      <name val="Gotham Thin"/>
      <family val="3"/>
    </font>
    <font>
      <u/>
      <sz val="8"/>
      <color theme="10"/>
      <name val="Gotham Thin"/>
      <family val="3"/>
    </font>
    <font>
      <b/>
      <sz val="8"/>
      <color theme="3" tint="-0.249977111117893"/>
      <name val="Gotham Book"/>
      <family val="3"/>
    </font>
    <font>
      <sz val="8"/>
      <name val="Gotham Book"/>
      <family val="3"/>
    </font>
    <font>
      <b/>
      <sz val="8"/>
      <name val="Gotham Book"/>
      <family val="3"/>
    </font>
    <font>
      <sz val="8"/>
      <color indexed="8"/>
      <name val="Gotham Book"/>
      <family val="3"/>
    </font>
    <font>
      <sz val="8"/>
      <color theme="1"/>
      <name val="Gotham Book"/>
      <family val="3"/>
    </font>
    <font>
      <sz val="7"/>
      <color theme="1"/>
      <name val="Gotham Book"/>
      <family val="3"/>
    </font>
    <font>
      <sz val="7"/>
      <color indexed="8"/>
      <name val="Gotham Book"/>
      <family val="3"/>
    </font>
    <font>
      <b/>
      <sz val="8"/>
      <color theme="3" tint="-0.249977111117893"/>
      <name val="Gotham Book"/>
      <family val="3"/>
    </font>
    <font>
      <sz val="11"/>
      <color theme="0"/>
      <name val="Gotham Book"/>
      <family val="3"/>
    </font>
    <font>
      <sz val="9"/>
      <color theme="1"/>
      <name val="Gotham Book"/>
      <family val="3"/>
    </font>
    <font>
      <sz val="9"/>
      <color indexed="8"/>
      <name val="Gotham Book"/>
      <family val="3"/>
    </font>
    <font>
      <sz val="9"/>
      <name val="Gotham Book"/>
      <family val="3"/>
    </font>
    <font>
      <b/>
      <sz val="9"/>
      <name val="Gotham Book"/>
      <family val="3"/>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Gotham Book"/>
      <family val="3"/>
    </font>
    <font>
      <b/>
      <sz val="11"/>
      <name val="Gotham Book"/>
      <family val="3"/>
    </font>
    <font>
      <b/>
      <sz val="11"/>
      <color theme="1"/>
      <name val="Gotham Thin"/>
      <family val="3"/>
    </font>
    <font>
      <b/>
      <sz val="12"/>
      <color theme="1"/>
      <name val="Gotham Thin"/>
      <family val="3"/>
    </font>
    <font>
      <b/>
      <sz val="10"/>
      <color theme="3" tint="-0.249977111117893"/>
      <name val="Gotham Book"/>
      <family val="3"/>
    </font>
    <font>
      <sz val="10"/>
      <color theme="1"/>
      <name val="Gotham Book"/>
      <family val="3"/>
    </font>
    <font>
      <sz val="10"/>
      <color theme="3" tint="-0.249977111117893"/>
      <name val="Gotham Book"/>
      <family val="3"/>
    </font>
    <font>
      <b/>
      <sz val="14"/>
      <name val="Gotham Book"/>
      <family val="3"/>
    </font>
    <font>
      <sz val="8"/>
      <color theme="3" tint="-0.249977111117893"/>
      <name val="Gotham Book"/>
      <family val="3"/>
    </font>
  </fonts>
  <fills count="63">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DF57CF"/>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47E5D6"/>
        <bgColor indexed="64"/>
      </patternFill>
    </fill>
    <fill>
      <patternFill patternType="solid">
        <fgColor rgb="FFAAE820"/>
        <bgColor indexed="64"/>
      </patternFill>
    </fill>
    <fill>
      <patternFill patternType="solid">
        <fgColor rgb="FFFDFFA3"/>
        <bgColor indexed="64"/>
      </patternFill>
    </fill>
    <fill>
      <patternFill patternType="solid">
        <fgColor rgb="FF22EE75"/>
        <bgColor indexed="64"/>
      </patternFill>
    </fill>
    <fill>
      <patternFill patternType="solid">
        <fgColor rgb="FFDB715F"/>
        <bgColor indexed="64"/>
      </patternFill>
    </fill>
    <fill>
      <patternFill patternType="solid">
        <fgColor rgb="FF87D9E9"/>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9900"/>
        <bgColor indexed="64"/>
      </patternFill>
    </fill>
    <fill>
      <patternFill patternType="solid">
        <fgColor theme="9" tint="0.59999389629810485"/>
        <bgColor indexed="64"/>
      </patternFill>
    </fill>
    <fill>
      <patternFill patternType="solid">
        <fgColor rgb="FFFF99FF"/>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66"/>
        <bgColor indexed="64"/>
      </patternFill>
    </fill>
    <fill>
      <patternFill patternType="solid">
        <fgColor rgb="FFC00000"/>
        <bgColor indexed="64"/>
      </patternFill>
    </fill>
    <fill>
      <patternFill patternType="solid">
        <fgColor rgb="FF11AABF"/>
        <bgColor indexed="64"/>
      </patternFill>
    </fill>
    <fill>
      <patternFill patternType="solid">
        <fgColor rgb="FFFF0000"/>
        <bgColor indexed="64"/>
      </patternFill>
    </fill>
    <fill>
      <patternFill patternType="solid">
        <fgColor rgb="FF11E926"/>
        <bgColor indexed="64"/>
      </patternFill>
    </fill>
    <fill>
      <patternFill patternType="solid">
        <fgColor theme="6" tint="0.79998168889431442"/>
        <bgColor theme="6" tint="0.79998168889431442"/>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6" tint="0.59999389629810485"/>
      </left>
      <right style="thin">
        <color theme="6" tint="0.59999389629810485"/>
      </right>
      <top/>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
    <xf numFmtId="0" fontId="0" fillId="0" borderId="0"/>
    <xf numFmtId="0" fontId="1" fillId="0" borderId="0"/>
    <xf numFmtId="0" fontId="7" fillId="0" borderId="0" applyNumberFormat="0" applyFill="0" applyBorder="0" applyAlignment="0" applyProtection="0">
      <alignment vertical="top"/>
      <protection locked="0"/>
    </xf>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165" fontId="26" fillId="0" borderId="0"/>
    <xf numFmtId="43"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44" fontId="8" fillId="0" borderId="0" applyFont="0" applyFill="0" applyBorder="0" applyAlignment="0" applyProtection="0"/>
    <xf numFmtId="0" fontId="106" fillId="0" borderId="0" applyNumberFormat="0" applyFill="0" applyBorder="0" applyAlignment="0" applyProtection="0"/>
    <xf numFmtId="0" fontId="107" fillId="0" borderId="21" applyNumberFormat="0" applyFill="0" applyAlignment="0" applyProtection="0"/>
    <xf numFmtId="0" fontId="108" fillId="0" borderId="22" applyNumberFormat="0" applyFill="0" applyAlignment="0" applyProtection="0"/>
    <xf numFmtId="0" fontId="109" fillId="0" borderId="23" applyNumberFormat="0" applyFill="0" applyAlignment="0" applyProtection="0"/>
    <xf numFmtId="0" fontId="109" fillId="0" borderId="0" applyNumberFormat="0" applyFill="0" applyBorder="0" applyAlignment="0" applyProtection="0"/>
    <xf numFmtId="0" fontId="110" fillId="32" borderId="0" applyNumberFormat="0" applyBorder="0" applyAlignment="0" applyProtection="0"/>
    <xf numFmtId="0" fontId="111" fillId="33" borderId="0" applyNumberFormat="0" applyBorder="0" applyAlignment="0" applyProtection="0"/>
    <xf numFmtId="0" fontId="112" fillId="34" borderId="0" applyNumberFormat="0" applyBorder="0" applyAlignment="0" applyProtection="0"/>
    <xf numFmtId="0" fontId="113" fillId="35" borderId="24" applyNumberFormat="0" applyAlignment="0" applyProtection="0"/>
    <xf numFmtId="0" fontId="114" fillId="36" borderId="25" applyNumberFormat="0" applyAlignment="0" applyProtection="0"/>
    <xf numFmtId="0" fontId="115" fillId="36" borderId="24" applyNumberFormat="0" applyAlignment="0" applyProtection="0"/>
    <xf numFmtId="0" fontId="116" fillId="0" borderId="26" applyNumberFormat="0" applyFill="0" applyAlignment="0" applyProtection="0"/>
    <xf numFmtId="0" fontId="17" fillId="37" borderId="27" applyNumberFormat="0" applyAlignment="0" applyProtection="0"/>
    <xf numFmtId="0" fontId="117" fillId="0" borderId="0" applyNumberFormat="0" applyFill="0" applyBorder="0" applyAlignment="0" applyProtection="0"/>
    <xf numFmtId="0" fontId="8" fillId="38" borderId="28" applyNumberFormat="0" applyFont="0" applyAlignment="0" applyProtection="0"/>
    <xf numFmtId="0" fontId="118" fillId="0" borderId="0" applyNumberFormat="0" applyFill="0" applyBorder="0" applyAlignment="0" applyProtection="0"/>
    <xf numFmtId="0" fontId="32" fillId="0" borderId="29" applyNumberFormat="0" applyFill="0" applyAlignment="0" applyProtection="0"/>
    <xf numFmtId="0" fontId="119"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119" fillId="54" borderId="0" applyNumberFormat="0" applyBorder="0" applyAlignment="0" applyProtection="0"/>
    <xf numFmtId="0" fontId="119"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119" fillId="58" borderId="0" applyNumberFormat="0" applyBorder="0" applyAlignment="0" applyProtection="0"/>
    <xf numFmtId="0" fontId="119"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119" fillId="62"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1177">
    <xf numFmtId="0" fontId="0" fillId="0" borderId="0" xfId="0"/>
    <xf numFmtId="0" fontId="1" fillId="0" borderId="0" xfId="1"/>
    <xf numFmtId="0" fontId="2" fillId="0" borderId="0" xfId="1" applyFont="1" applyAlignment="1">
      <alignment vertical="top"/>
    </xf>
    <xf numFmtId="0" fontId="3" fillId="0" borderId="0" xfId="1" applyFont="1"/>
    <xf numFmtId="0" fontId="4" fillId="0" borderId="0" xfId="1" applyFont="1" applyAlignment="1">
      <alignment vertical="top"/>
    </xf>
    <xf numFmtId="0" fontId="1" fillId="0" borderId="1" xfId="1" applyBorder="1"/>
    <xf numFmtId="0" fontId="1" fillId="0" borderId="2" xfId="1" applyBorder="1"/>
    <xf numFmtId="0" fontId="2" fillId="0" borderId="0" xfId="1" applyFont="1"/>
    <xf numFmtId="0" fontId="6" fillId="2" borderId="12" xfId="1" applyFont="1" applyFill="1" applyBorder="1" applyAlignment="1">
      <alignment horizontal="center" wrapText="1"/>
    </xf>
    <xf numFmtId="0" fontId="1" fillId="0" borderId="0" xfId="1" applyBorder="1"/>
    <xf numFmtId="0" fontId="2" fillId="0" borderId="0" xfId="1" applyFont="1" applyBorder="1" applyAlignment="1">
      <alignment horizontal="center" vertical="top" wrapText="1"/>
    </xf>
    <xf numFmtId="43" fontId="9" fillId="0" borderId="0" xfId="3" applyFont="1" applyBorder="1" applyAlignment="1">
      <alignment vertical="center"/>
    </xf>
    <xf numFmtId="49" fontId="3" fillId="0" borderId="1" xfId="1" applyNumberFormat="1" applyFont="1" applyBorder="1"/>
    <xf numFmtId="0" fontId="3" fillId="0" borderId="2" xfId="1" applyFont="1" applyBorder="1"/>
    <xf numFmtId="43" fontId="10" fillId="3" borderId="0" xfId="1" applyNumberFormat="1" applyFont="1" applyFill="1"/>
    <xf numFmtId="0" fontId="1" fillId="0" borderId="0" xfId="1" applyFont="1" applyBorder="1"/>
    <xf numFmtId="0" fontId="3" fillId="0" borderId="0" xfId="1" applyFont="1" applyBorder="1"/>
    <xf numFmtId="43" fontId="2" fillId="0" borderId="0" xfId="1" applyNumberFormat="1" applyFont="1" applyFill="1"/>
    <xf numFmtId="0" fontId="1" fillId="0" borderId="0" xfId="1" applyFont="1" applyFill="1"/>
    <xf numFmtId="0" fontId="1" fillId="0" borderId="0" xfId="1" applyFont="1" applyFill="1" applyBorder="1"/>
    <xf numFmtId="43" fontId="9" fillId="0" borderId="0" xfId="3" applyFont="1" applyFill="1" applyBorder="1" applyAlignment="1">
      <alignment vertical="center"/>
    </xf>
    <xf numFmtId="0" fontId="6" fillId="0" borderId="3" xfId="1" applyFont="1" applyFill="1" applyBorder="1" applyAlignment="1">
      <alignment vertical="center" wrapText="1"/>
    </xf>
    <xf numFmtId="14" fontId="5" fillId="0" borderId="12" xfId="1" applyNumberFormat="1" applyFont="1" applyFill="1" applyBorder="1" applyAlignment="1">
      <alignment vertical="center" wrapText="1"/>
    </xf>
    <xf numFmtId="43" fontId="5" fillId="0" borderId="12" xfId="3" applyFont="1" applyFill="1" applyBorder="1" applyAlignment="1">
      <alignment vertical="center"/>
    </xf>
    <xf numFmtId="0" fontId="13" fillId="0" borderId="0" xfId="1" applyFont="1" applyFill="1"/>
    <xf numFmtId="0" fontId="2" fillId="3" borderId="0" xfId="1" applyFont="1" applyFill="1"/>
    <xf numFmtId="0" fontId="2" fillId="0" borderId="0" xfId="1" applyFont="1" applyFill="1"/>
    <xf numFmtId="0" fontId="11" fillId="3" borderId="12" xfId="1" applyFont="1" applyFill="1" applyBorder="1" applyAlignment="1">
      <alignment horizontal="center" wrapText="1"/>
    </xf>
    <xf numFmtId="0" fontId="12" fillId="0" borderId="12" xfId="0" applyFont="1" applyFill="1" applyBorder="1" applyAlignment="1">
      <alignment horizontal="center" vertical="center" wrapText="1"/>
    </xf>
    <xf numFmtId="9" fontId="12" fillId="0" borderId="12" xfId="0" applyNumberFormat="1" applyFont="1" applyFill="1" applyBorder="1" applyAlignment="1">
      <alignment horizontal="left" vertical="center" wrapText="1"/>
    </xf>
    <xf numFmtId="0" fontId="14" fillId="0" borderId="12" xfId="0" applyFont="1" applyFill="1" applyBorder="1" applyAlignment="1">
      <alignment horizontal="left" vertical="top" wrapText="1"/>
    </xf>
    <xf numFmtId="0" fontId="12" fillId="0" borderId="12" xfId="0" applyFont="1" applyFill="1" applyBorder="1" applyAlignment="1">
      <alignment horizontal="center" vertical="center"/>
    </xf>
    <xf numFmtId="0" fontId="15" fillId="3" borderId="0" xfId="1" applyFont="1" applyFill="1"/>
    <xf numFmtId="0" fontId="6" fillId="0" borderId="3" xfId="1" applyFont="1" applyBorder="1" applyAlignment="1">
      <alignment horizontal="center" vertical="center" wrapText="1"/>
    </xf>
    <xf numFmtId="0" fontId="7" fillId="0" borderId="0" xfId="2" applyAlignment="1" applyProtection="1">
      <alignment horizontal="left" vertical="center"/>
    </xf>
    <xf numFmtId="0" fontId="6" fillId="0" borderId="3" xfId="1" applyFont="1" applyFill="1" applyBorder="1" applyAlignment="1">
      <alignment horizontal="center" vertical="center" wrapText="1"/>
    </xf>
    <xf numFmtId="9" fontId="5" fillId="0" borderId="12" xfId="1" applyNumberFormat="1" applyFont="1" applyFill="1" applyBorder="1" applyAlignment="1">
      <alignment horizontal="center" vertical="center" wrapText="1"/>
    </xf>
    <xf numFmtId="43" fontId="14" fillId="0" borderId="12" xfId="3" applyFont="1" applyFill="1" applyBorder="1" applyAlignment="1">
      <alignment wrapText="1"/>
    </xf>
    <xf numFmtId="0" fontId="5" fillId="0" borderId="0" xfId="1" applyFont="1"/>
    <xf numFmtId="43" fontId="5" fillId="0" borderId="0" xfId="1" applyNumberFormat="1" applyFont="1" applyFill="1"/>
    <xf numFmtId="0" fontId="5" fillId="0" borderId="0" xfId="1" applyFont="1" applyFill="1"/>
    <xf numFmtId="43" fontId="1" fillId="0" borderId="0" xfId="1" applyNumberFormat="1" applyFont="1" applyFill="1"/>
    <xf numFmtId="43" fontId="1" fillId="0" borderId="0" xfId="1" applyNumberFormat="1" applyFont="1" applyFill="1" applyBorder="1"/>
    <xf numFmtId="43" fontId="1" fillId="0" borderId="0" xfId="1" applyNumberFormat="1"/>
    <xf numFmtId="0" fontId="1" fillId="4" borderId="0" xfId="1" applyFont="1" applyFill="1"/>
    <xf numFmtId="0" fontId="18" fillId="5" borderId="0" xfId="0" applyFont="1" applyFill="1"/>
    <xf numFmtId="0" fontId="18" fillId="5" borderId="0" xfId="0" applyFont="1" applyFill="1" applyAlignment="1">
      <alignment horizontal="center" vertical="center"/>
    </xf>
    <xf numFmtId="43" fontId="0" fillId="5" borderId="0" xfId="3" applyFont="1" applyFill="1"/>
    <xf numFmtId="9" fontId="0" fillId="5" borderId="0" xfId="8" applyFont="1" applyFill="1"/>
    <xf numFmtId="9" fontId="0" fillId="5" borderId="0" xfId="8" applyFont="1" applyFill="1" applyAlignment="1">
      <alignment horizontal="center"/>
    </xf>
    <xf numFmtId="9" fontId="21" fillId="5" borderId="0" xfId="8" applyFont="1" applyFill="1" applyAlignment="1">
      <alignment horizontal="right"/>
    </xf>
    <xf numFmtId="0" fontId="22" fillId="3" borderId="0" xfId="0" applyFont="1" applyFill="1" applyAlignment="1">
      <alignment horizontal="center" vertical="center"/>
    </xf>
    <xf numFmtId="0" fontId="22" fillId="3" borderId="0" xfId="0" applyFont="1" applyFill="1" applyAlignment="1">
      <alignment horizontal="center" vertical="center" wrapText="1"/>
    </xf>
    <xf numFmtId="43" fontId="22" fillId="3" borderId="0" xfId="3" applyFont="1" applyFill="1" applyAlignment="1">
      <alignment horizontal="center" vertical="center"/>
    </xf>
    <xf numFmtId="9" fontId="22" fillId="3" borderId="0" xfId="8" applyFont="1" applyFill="1" applyAlignment="1">
      <alignment horizontal="center" vertical="center" wrapText="1"/>
    </xf>
    <xf numFmtId="9" fontId="18" fillId="5" borderId="0" xfId="8" applyFont="1" applyFill="1" applyAlignment="1">
      <alignment horizontal="center"/>
    </xf>
    <xf numFmtId="0" fontId="18" fillId="5" borderId="12" xfId="0" applyFont="1" applyFill="1" applyBorder="1" applyAlignment="1">
      <alignment horizontal="center" vertical="center"/>
    </xf>
    <xf numFmtId="9" fontId="18" fillId="5" borderId="12" xfId="8" applyFont="1" applyFill="1" applyBorder="1" applyAlignment="1">
      <alignment horizontal="center" vertical="center"/>
    </xf>
    <xf numFmtId="15" fontId="24" fillId="5" borderId="12" xfId="3" applyNumberFormat="1" applyFont="1" applyFill="1" applyBorder="1" applyAlignment="1">
      <alignment horizontal="center" vertical="center"/>
    </xf>
    <xf numFmtId="0" fontId="0" fillId="0" borderId="0" xfId="0" applyFill="1"/>
    <xf numFmtId="0" fontId="0" fillId="5" borderId="12" xfId="0" applyFill="1" applyBorder="1" applyAlignment="1">
      <alignment horizontal="center"/>
    </xf>
    <xf numFmtId="164" fontId="17" fillId="3" borderId="0" xfId="8" applyNumberFormat="1" applyFont="1" applyFill="1" applyBorder="1" applyAlignment="1">
      <alignment horizontal="center"/>
    </xf>
    <xf numFmtId="10" fontId="22" fillId="3" borderId="0" xfId="0" applyNumberFormat="1" applyFont="1" applyFill="1" applyAlignment="1">
      <alignment horizontal="center" vertical="center"/>
    </xf>
    <xf numFmtId="0" fontId="18" fillId="0" borderId="0" xfId="0" applyFont="1"/>
    <xf numFmtId="0" fontId="14" fillId="0" borderId="12" xfId="0" applyFont="1" applyFill="1" applyBorder="1" applyAlignment="1">
      <alignment horizontal="left" vertical="top"/>
    </xf>
    <xf numFmtId="14" fontId="5" fillId="0" borderId="12" xfId="1" applyNumberFormat="1" applyFont="1" applyFill="1" applyBorder="1" applyAlignment="1">
      <alignment vertical="center"/>
    </xf>
    <xf numFmtId="9" fontId="5" fillId="0" borderId="12" xfId="8" applyFont="1" applyFill="1" applyBorder="1" applyAlignment="1">
      <alignment horizontal="center" vertical="center"/>
    </xf>
    <xf numFmtId="43" fontId="14" fillId="0" borderId="12" xfId="3" applyFont="1" applyFill="1" applyBorder="1" applyAlignment="1"/>
    <xf numFmtId="9" fontId="5" fillId="0" borderId="12" xfId="8" applyFont="1" applyFill="1" applyBorder="1" applyAlignment="1">
      <alignment horizontal="center" vertical="center" wrapText="1"/>
    </xf>
    <xf numFmtId="0" fontId="3" fillId="0" borderId="0" xfId="1" applyFont="1" applyAlignment="1">
      <alignment wrapText="1"/>
    </xf>
    <xf numFmtId="0" fontId="15" fillId="3" borderId="0" xfId="1" applyFont="1" applyFill="1" applyAlignment="1">
      <alignment wrapText="1"/>
    </xf>
    <xf numFmtId="9" fontId="12" fillId="0" borderId="12" xfId="0" applyNumberFormat="1" applyFont="1" applyFill="1" applyBorder="1" applyAlignment="1">
      <alignment horizontal="left" vertical="center"/>
    </xf>
    <xf numFmtId="2" fontId="14" fillId="0" borderId="12" xfId="3" applyNumberFormat="1" applyFont="1" applyFill="1" applyBorder="1" applyAlignment="1"/>
    <xf numFmtId="0" fontId="11" fillId="7" borderId="12" xfId="1" applyFont="1" applyFill="1" applyBorder="1" applyAlignment="1">
      <alignment horizontal="center" vertical="center" wrapText="1"/>
    </xf>
    <xf numFmtId="0" fontId="29" fillId="0" borderId="12" xfId="0" applyFont="1" applyFill="1" applyBorder="1" applyAlignment="1">
      <alignment horizontal="center" vertical="center"/>
    </xf>
    <xf numFmtId="0" fontId="30" fillId="0" borderId="12" xfId="0" applyFont="1" applyFill="1" applyBorder="1" applyAlignment="1">
      <alignment horizontal="left" vertical="top" wrapText="1"/>
    </xf>
    <xf numFmtId="43" fontId="17" fillId="7" borderId="0" xfId="0" applyNumberFormat="1" applyFont="1" applyFill="1"/>
    <xf numFmtId="0" fontId="30" fillId="0" borderId="0" xfId="0" applyFont="1"/>
    <xf numFmtId="0" fontId="30" fillId="0" borderId="0" xfId="0" applyFont="1" applyAlignment="1">
      <alignment wrapText="1"/>
    </xf>
    <xf numFmtId="0" fontId="31" fillId="7" borderId="0" xfId="0" applyFont="1" applyFill="1"/>
    <xf numFmtId="0" fontId="30" fillId="0" borderId="12" xfId="0" applyFont="1" applyFill="1" applyBorder="1" applyAlignment="1">
      <alignment horizontal="left" vertical="top"/>
    </xf>
    <xf numFmtId="43" fontId="31" fillId="7" borderId="0" xfId="0" applyNumberFormat="1" applyFont="1" applyFill="1"/>
    <xf numFmtId="43" fontId="12" fillId="0" borderId="1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0" fillId="0" borderId="0" xfId="0" applyAlignment="1">
      <alignment horizontal="center" wrapText="1"/>
    </xf>
    <xf numFmtId="44" fontId="32" fillId="0" borderId="0" xfId="14" applyFont="1" applyAlignment="1">
      <alignment horizontal="center" vertical="center" wrapText="1"/>
    </xf>
    <xf numFmtId="0" fontId="33" fillId="0" borderId="12" xfId="0" applyFont="1" applyFill="1" applyBorder="1" applyAlignment="1">
      <alignment horizontal="center" vertical="center" wrapText="1"/>
    </xf>
    <xf numFmtId="0" fontId="18" fillId="6" borderId="12" xfId="0" applyFont="1" applyFill="1" applyBorder="1" applyAlignment="1">
      <alignment horizontal="left" vertical="top" wrapText="1"/>
    </xf>
    <xf numFmtId="0" fontId="18" fillId="6" borderId="12" xfId="0" applyFont="1" applyFill="1" applyBorder="1" applyAlignment="1">
      <alignment horizontal="center" vertical="top" wrapText="1"/>
    </xf>
    <xf numFmtId="14" fontId="23" fillId="6" borderId="12" xfId="1" applyNumberFormat="1" applyFont="1" applyFill="1" applyBorder="1" applyAlignment="1">
      <alignment horizontal="center" vertical="center" wrapText="1"/>
    </xf>
    <xf numFmtId="44" fontId="34" fillId="6" borderId="12" xfId="14" applyFont="1" applyFill="1" applyBorder="1" applyAlignment="1">
      <alignment horizontal="center" vertical="center" wrapText="1"/>
    </xf>
    <xf numFmtId="0" fontId="33" fillId="6" borderId="12"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18" fillId="8" borderId="12" xfId="0" applyFont="1" applyFill="1" applyBorder="1" applyAlignment="1">
      <alignment horizontal="left" vertical="top" wrapText="1"/>
    </xf>
    <xf numFmtId="0" fontId="18" fillId="8" borderId="12" xfId="0" applyFont="1" applyFill="1" applyBorder="1" applyAlignment="1">
      <alignment horizontal="center" vertical="top" wrapText="1"/>
    </xf>
    <xf numFmtId="14" fontId="23" fillId="8" borderId="12" xfId="1" applyNumberFormat="1" applyFont="1" applyFill="1" applyBorder="1" applyAlignment="1">
      <alignment horizontal="center" vertical="center" wrapText="1"/>
    </xf>
    <xf numFmtId="44" fontId="34" fillId="8" borderId="12" xfId="14" applyFont="1" applyFill="1" applyBorder="1" applyAlignment="1">
      <alignment horizontal="center" vertical="center" wrapText="1"/>
    </xf>
    <xf numFmtId="0" fontId="12" fillId="8" borderId="12" xfId="0" applyFont="1" applyFill="1" applyBorder="1" applyAlignment="1">
      <alignment horizontal="center" vertical="center" wrapText="1"/>
    </xf>
    <xf numFmtId="0" fontId="33" fillId="9" borderId="12" xfId="0" applyFont="1" applyFill="1" applyBorder="1" applyAlignment="1">
      <alignment horizontal="center" vertical="center" wrapText="1"/>
    </xf>
    <xf numFmtId="0" fontId="18" fillId="9" borderId="12" xfId="0" applyFont="1" applyFill="1" applyBorder="1" applyAlignment="1">
      <alignment horizontal="left" vertical="top" wrapText="1"/>
    </xf>
    <xf numFmtId="0" fontId="18" fillId="9" borderId="12" xfId="0" applyFont="1" applyFill="1" applyBorder="1" applyAlignment="1">
      <alignment horizontal="center" vertical="top" wrapText="1"/>
    </xf>
    <xf numFmtId="14" fontId="23" fillId="9" borderId="12" xfId="1" applyNumberFormat="1" applyFont="1" applyFill="1" applyBorder="1" applyAlignment="1">
      <alignment horizontal="center" vertical="center" wrapText="1"/>
    </xf>
    <xf numFmtId="44" fontId="34" fillId="9" borderId="12" xfId="14" applyFont="1" applyFill="1" applyBorder="1" applyAlignment="1">
      <alignment horizontal="center" vertical="center" wrapText="1"/>
    </xf>
    <xf numFmtId="0" fontId="12" fillId="9" borderId="12"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18" fillId="4" borderId="12" xfId="0" applyFont="1" applyFill="1" applyBorder="1" applyAlignment="1">
      <alignment horizontal="left" vertical="top" wrapText="1"/>
    </xf>
    <xf numFmtId="0" fontId="18" fillId="4" borderId="12" xfId="0" applyFont="1" applyFill="1" applyBorder="1" applyAlignment="1">
      <alignment horizontal="center" vertical="top" wrapText="1"/>
    </xf>
    <xf numFmtId="14" fontId="23" fillId="4" borderId="12" xfId="1" applyNumberFormat="1" applyFont="1" applyFill="1" applyBorder="1" applyAlignment="1">
      <alignment horizontal="center" vertical="center" wrapText="1"/>
    </xf>
    <xf numFmtId="44" fontId="34" fillId="4" borderId="12" xfId="14" applyFont="1" applyFill="1" applyBorder="1" applyAlignment="1">
      <alignment horizontal="center" vertical="center" wrapText="1"/>
    </xf>
    <xf numFmtId="44" fontId="35" fillId="4" borderId="12" xfId="14"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18" fillId="10" borderId="12" xfId="0" applyFont="1" applyFill="1" applyBorder="1" applyAlignment="1">
      <alignment horizontal="left" vertical="top" wrapText="1"/>
    </xf>
    <xf numFmtId="0" fontId="18" fillId="10" borderId="12" xfId="0" applyFont="1" applyFill="1" applyBorder="1" applyAlignment="1">
      <alignment horizontal="center" vertical="top" wrapText="1"/>
    </xf>
    <xf numFmtId="14" fontId="23" fillId="10" borderId="12" xfId="1" applyNumberFormat="1" applyFont="1" applyFill="1" applyBorder="1" applyAlignment="1">
      <alignment horizontal="center" vertical="center" wrapText="1"/>
    </xf>
    <xf numFmtId="44" fontId="34" fillId="10" borderId="12" xfId="14" applyFont="1" applyFill="1" applyBorder="1" applyAlignment="1">
      <alignment horizontal="center" vertical="center" wrapText="1"/>
    </xf>
    <xf numFmtId="0" fontId="12" fillId="10" borderId="12" xfId="0" applyFont="1" applyFill="1" applyBorder="1" applyAlignment="1">
      <alignment horizontal="center" vertical="center" wrapText="1"/>
    </xf>
    <xf numFmtId="43" fontId="18" fillId="4" borderId="12" xfId="3" applyFont="1" applyFill="1" applyBorder="1" applyAlignment="1">
      <alignment horizontal="center" wrapText="1"/>
    </xf>
    <xf numFmtId="0" fontId="34" fillId="4" borderId="12" xfId="0" applyFont="1" applyFill="1" applyBorder="1" applyAlignment="1">
      <alignment horizontal="center" vertical="top" wrapText="1"/>
    </xf>
    <xf numFmtId="0" fontId="33" fillId="4" borderId="12" xfId="0" applyFont="1" applyFill="1" applyBorder="1" applyAlignment="1">
      <alignment horizontal="left" vertical="center" wrapText="1"/>
    </xf>
    <xf numFmtId="0" fontId="33" fillId="11" borderId="12" xfId="0" applyNumberFormat="1" applyFont="1" applyFill="1" applyBorder="1" applyAlignment="1">
      <alignment horizontal="center" vertical="center" wrapText="1"/>
    </xf>
    <xf numFmtId="9" fontId="33" fillId="11" borderId="12" xfId="0" applyNumberFormat="1" applyFont="1" applyFill="1" applyBorder="1" applyAlignment="1">
      <alignment horizontal="left" vertical="center" wrapText="1"/>
    </xf>
    <xf numFmtId="9" fontId="33" fillId="11" borderId="12" xfId="0" applyNumberFormat="1" applyFont="1" applyFill="1" applyBorder="1" applyAlignment="1">
      <alignment horizontal="center" vertical="center" wrapText="1"/>
    </xf>
    <xf numFmtId="14" fontId="23" fillId="11" borderId="12" xfId="1" applyNumberFormat="1" applyFont="1" applyFill="1" applyBorder="1" applyAlignment="1">
      <alignment horizontal="center" vertical="center" wrapText="1"/>
    </xf>
    <xf numFmtId="44" fontId="25" fillId="11" borderId="12" xfId="14" applyFont="1" applyFill="1" applyBorder="1" applyAlignment="1">
      <alignment horizontal="center" vertical="center" wrapText="1"/>
    </xf>
    <xf numFmtId="44" fontId="35" fillId="11" borderId="12" xfId="14" applyFont="1" applyFill="1" applyBorder="1" applyAlignment="1">
      <alignment horizontal="center" vertical="center" wrapText="1"/>
    </xf>
    <xf numFmtId="0" fontId="12" fillId="11" borderId="12" xfId="0" applyNumberFormat="1" applyFont="1" applyFill="1" applyBorder="1" applyAlignment="1">
      <alignment horizontal="center" vertical="center" wrapText="1"/>
    </xf>
    <xf numFmtId="0" fontId="33" fillId="12" borderId="12" xfId="0" applyFont="1" applyFill="1" applyBorder="1" applyAlignment="1">
      <alignment horizontal="center" vertical="center" wrapText="1"/>
    </xf>
    <xf numFmtId="0" fontId="18" fillId="12" borderId="12" xfId="0" applyFont="1" applyFill="1" applyBorder="1" applyAlignment="1">
      <alignment horizontal="left" vertical="top" wrapText="1"/>
    </xf>
    <xf numFmtId="0" fontId="18" fillId="12" borderId="12" xfId="0" applyFont="1" applyFill="1" applyBorder="1" applyAlignment="1">
      <alignment horizontal="center" vertical="top" wrapText="1"/>
    </xf>
    <xf numFmtId="14" fontId="23" fillId="12" borderId="12" xfId="1" applyNumberFormat="1" applyFont="1" applyFill="1" applyBorder="1" applyAlignment="1">
      <alignment horizontal="center" vertical="center" wrapText="1"/>
    </xf>
    <xf numFmtId="44" fontId="34" fillId="12" borderId="12" xfId="14" applyFont="1" applyFill="1" applyBorder="1" applyAlignment="1">
      <alignment horizontal="center" vertical="center" wrapText="1"/>
    </xf>
    <xf numFmtId="43" fontId="34" fillId="12" borderId="12" xfId="3" applyFont="1" applyFill="1" applyBorder="1" applyAlignment="1">
      <alignment horizontal="center" wrapText="1"/>
    </xf>
    <xf numFmtId="0" fontId="12" fillId="12" borderId="12" xfId="0"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18" fillId="13" borderId="12" xfId="0" applyFont="1" applyFill="1" applyBorder="1" applyAlignment="1">
      <alignment horizontal="left" vertical="top" wrapText="1"/>
    </xf>
    <xf numFmtId="0" fontId="18" fillId="13" borderId="12" xfId="0" applyFont="1" applyFill="1" applyBorder="1" applyAlignment="1">
      <alignment horizontal="center" vertical="top" wrapText="1"/>
    </xf>
    <xf numFmtId="14" fontId="23" fillId="13" borderId="12" xfId="1" applyNumberFormat="1" applyFont="1" applyFill="1" applyBorder="1" applyAlignment="1">
      <alignment horizontal="center" vertical="center" wrapText="1"/>
    </xf>
    <xf numFmtId="44" fontId="34" fillId="13" borderId="12" xfId="14"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18" fillId="14" borderId="12" xfId="0" applyFont="1" applyFill="1" applyBorder="1" applyAlignment="1">
      <alignment horizontal="center" vertical="top" wrapText="1"/>
    </xf>
    <xf numFmtId="0" fontId="12" fillId="14" borderId="12" xfId="0" applyFont="1" applyFill="1" applyBorder="1" applyAlignment="1">
      <alignment horizontal="center" vertical="center" wrapText="1"/>
    </xf>
    <xf numFmtId="8" fontId="12" fillId="14" borderId="12" xfId="0" applyNumberFormat="1" applyFont="1" applyFill="1" applyBorder="1" applyAlignment="1">
      <alignment horizontal="center" vertical="center" wrapText="1"/>
    </xf>
    <xf numFmtId="0" fontId="33" fillId="15" borderId="12" xfId="0" applyFont="1" applyFill="1" applyBorder="1" applyAlignment="1">
      <alignment horizontal="center" vertical="center" wrapText="1"/>
    </xf>
    <xf numFmtId="0" fontId="18" fillId="15" borderId="12" xfId="0" applyFont="1" applyFill="1" applyBorder="1" applyAlignment="1">
      <alignment horizontal="left" vertical="top" wrapText="1"/>
    </xf>
    <xf numFmtId="0" fontId="18" fillId="15" borderId="12" xfId="0" applyFont="1" applyFill="1" applyBorder="1" applyAlignment="1">
      <alignment horizontal="center" vertical="top" wrapText="1"/>
    </xf>
    <xf numFmtId="14" fontId="23" fillId="15" borderId="12" xfId="1" applyNumberFormat="1" applyFont="1" applyFill="1" applyBorder="1" applyAlignment="1">
      <alignment horizontal="center" vertical="center" wrapText="1"/>
    </xf>
    <xf numFmtId="44" fontId="34" fillId="15" borderId="12" xfId="14"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33" fillId="16" borderId="12" xfId="0" applyFont="1" applyFill="1" applyBorder="1" applyAlignment="1">
      <alignment horizontal="center" vertical="center" wrapText="1"/>
    </xf>
    <xf numFmtId="0" fontId="18" fillId="16" borderId="12" xfId="0" applyFont="1" applyFill="1" applyBorder="1" applyAlignment="1">
      <alignment horizontal="center" vertical="top" wrapText="1"/>
    </xf>
    <xf numFmtId="0" fontId="12" fillId="16" borderId="12" xfId="0" applyFont="1" applyFill="1" applyBorder="1" applyAlignment="1">
      <alignment horizontal="center" vertical="center" wrapText="1"/>
    </xf>
    <xf numFmtId="0" fontId="0" fillId="0" borderId="0" xfId="0" applyFill="1" applyAlignment="1">
      <alignment horizontal="center" wrapText="1"/>
    </xf>
    <xf numFmtId="0" fontId="18" fillId="17" borderId="12" xfId="0" applyFont="1" applyFill="1" applyBorder="1" applyAlignment="1">
      <alignment horizontal="center" wrapText="1"/>
    </xf>
    <xf numFmtId="0" fontId="0" fillId="17" borderId="12" xfId="0" applyFill="1" applyBorder="1" applyAlignment="1">
      <alignment horizontal="center" wrapText="1"/>
    </xf>
    <xf numFmtId="0" fontId="18" fillId="18" borderId="12" xfId="0" applyFont="1" applyFill="1" applyBorder="1" applyAlignment="1">
      <alignment horizontal="center" wrapText="1"/>
    </xf>
    <xf numFmtId="0" fontId="0" fillId="18" borderId="12" xfId="0" applyFill="1" applyBorder="1" applyAlignment="1">
      <alignment horizontal="center" wrapText="1"/>
    </xf>
    <xf numFmtId="44" fontId="1" fillId="0" borderId="0" xfId="1" applyNumberFormat="1"/>
    <xf numFmtId="0" fontId="0" fillId="0" borderId="0" xfId="0" pivotButton="1"/>
    <xf numFmtId="0" fontId="0" fillId="0" borderId="0" xfId="0" applyAlignment="1">
      <alignment horizontal="left"/>
    </xf>
    <xf numFmtId="0" fontId="0" fillId="0" borderId="0" xfId="0" applyNumberFormat="1"/>
    <xf numFmtId="15" fontId="24" fillId="5" borderId="4" xfId="3" applyNumberFormat="1" applyFont="1" applyFill="1" applyBorder="1" applyAlignment="1">
      <alignment horizontal="center" vertical="center"/>
    </xf>
    <xf numFmtId="0" fontId="0" fillId="0" borderId="12" xfId="0" applyBorder="1" applyAlignment="1">
      <alignment horizontal="left"/>
    </xf>
    <xf numFmtId="9" fontId="22" fillId="3" borderId="0" xfId="8" applyFont="1" applyFill="1" applyAlignment="1">
      <alignment horizontal="center" vertical="center"/>
    </xf>
    <xf numFmtId="44" fontId="0" fillId="5" borderId="0" xfId="14" applyFont="1" applyFill="1"/>
    <xf numFmtId="44" fontId="22" fillId="3" borderId="0" xfId="14" applyFont="1" applyFill="1" applyAlignment="1">
      <alignment horizontal="center" vertical="center"/>
    </xf>
    <xf numFmtId="44" fontId="18" fillId="5" borderId="12" xfId="14" applyFont="1" applyFill="1" applyBorder="1" applyAlignment="1">
      <alignment horizontal="center" vertical="center"/>
    </xf>
    <xf numFmtId="44" fontId="0" fillId="0" borderId="0" xfId="0" applyNumberFormat="1"/>
    <xf numFmtId="43" fontId="36" fillId="3" borderId="0" xfId="1" applyNumberFormat="1" applyFont="1" applyFill="1"/>
    <xf numFmtId="9" fontId="14" fillId="0" borderId="12" xfId="8" applyFont="1" applyFill="1" applyBorder="1" applyAlignment="1"/>
    <xf numFmtId="14" fontId="14" fillId="0" borderId="12" xfId="8" applyNumberFormat="1" applyFont="1" applyFill="1" applyBorder="1" applyAlignment="1"/>
    <xf numFmtId="0" fontId="35" fillId="4" borderId="12" xfId="0" applyFont="1" applyFill="1" applyBorder="1" applyAlignment="1">
      <alignment horizontal="center" vertical="center" wrapText="1"/>
    </xf>
    <xf numFmtId="43" fontId="35" fillId="11" borderId="12" xfId="3" applyFont="1" applyFill="1" applyBorder="1" applyAlignment="1">
      <alignment horizontal="center" vertical="center" wrapText="1"/>
    </xf>
    <xf numFmtId="43" fontId="34" fillId="13" borderId="12" xfId="3" applyFont="1" applyFill="1" applyBorder="1" applyAlignment="1">
      <alignment horizontal="center" wrapText="1"/>
    </xf>
    <xf numFmtId="43" fontId="34" fillId="14" borderId="12" xfId="3" applyFont="1" applyFill="1" applyBorder="1" applyAlignment="1">
      <alignment horizontal="center" wrapText="1"/>
    </xf>
    <xf numFmtId="0" fontId="33" fillId="20" borderId="12" xfId="0" applyFont="1" applyFill="1" applyBorder="1" applyAlignment="1">
      <alignment horizontal="center" vertical="center" wrapText="1"/>
    </xf>
    <xf numFmtId="0" fontId="18" fillId="20" borderId="12" xfId="0" applyFont="1" applyFill="1" applyBorder="1" applyAlignment="1">
      <alignment horizontal="center" vertical="top" wrapText="1"/>
    </xf>
    <xf numFmtId="43" fontId="34" fillId="20" borderId="12" xfId="3" applyFont="1" applyFill="1" applyBorder="1" applyAlignment="1">
      <alignment horizontal="center" wrapText="1"/>
    </xf>
    <xf numFmtId="0" fontId="12" fillId="20" borderId="12" xfId="0" applyFont="1" applyFill="1" applyBorder="1" applyAlignment="1">
      <alignment horizontal="center" vertical="center" wrapText="1"/>
    </xf>
    <xf numFmtId="43" fontId="34" fillId="15" borderId="12" xfId="3" applyFont="1" applyFill="1" applyBorder="1" applyAlignment="1">
      <alignment horizontal="center" wrapText="1"/>
    </xf>
    <xf numFmtId="43" fontId="34" fillId="16" borderId="12" xfId="3" applyFont="1" applyFill="1" applyBorder="1" applyAlignment="1">
      <alignment horizontal="center" wrapText="1"/>
    </xf>
    <xf numFmtId="0" fontId="34" fillId="17" borderId="12" xfId="0" applyFont="1" applyFill="1" applyBorder="1" applyAlignment="1">
      <alignment horizontal="center" wrapText="1"/>
    </xf>
    <xf numFmtId="0" fontId="34" fillId="18" borderId="12" xfId="0" applyFont="1" applyFill="1" applyBorder="1" applyAlignment="1">
      <alignment horizontal="center" wrapText="1"/>
    </xf>
    <xf numFmtId="44" fontId="14" fillId="0" borderId="12" xfId="14" applyFont="1" applyBorder="1" applyAlignment="1">
      <alignment horizontal="center" wrapText="1"/>
    </xf>
    <xf numFmtId="0" fontId="18" fillId="6" borderId="12" xfId="0" applyNumberFormat="1" applyFont="1" applyFill="1" applyBorder="1" applyAlignment="1">
      <alignment horizontal="center" vertical="top" wrapText="1"/>
    </xf>
    <xf numFmtId="0" fontId="18" fillId="8" borderId="12" xfId="0" applyNumberFormat="1" applyFont="1" applyFill="1" applyBorder="1" applyAlignment="1">
      <alignment horizontal="center" vertical="top" wrapText="1"/>
    </xf>
    <xf numFmtId="0" fontId="18" fillId="9" borderId="12" xfId="0" applyNumberFormat="1" applyFont="1" applyFill="1" applyBorder="1" applyAlignment="1">
      <alignment horizontal="center" vertical="top" wrapText="1"/>
    </xf>
    <xf numFmtId="0" fontId="18" fillId="4" borderId="12" xfId="0" applyNumberFormat="1" applyFont="1" applyFill="1" applyBorder="1" applyAlignment="1">
      <alignment horizontal="center" vertical="top" wrapText="1"/>
    </xf>
    <xf numFmtId="0" fontId="18" fillId="10" borderId="12" xfId="0" applyNumberFormat="1" applyFont="1" applyFill="1" applyBorder="1" applyAlignment="1">
      <alignment horizontal="center" vertical="top" wrapText="1"/>
    </xf>
    <xf numFmtId="0" fontId="37" fillId="11" borderId="12" xfId="0" applyNumberFormat="1" applyFont="1" applyFill="1" applyBorder="1" applyAlignment="1">
      <alignment horizontal="center" vertical="center" wrapText="1"/>
    </xf>
    <xf numFmtId="0" fontId="33" fillId="10" borderId="12" xfId="0" applyNumberFormat="1" applyFont="1" applyFill="1" applyBorder="1" applyAlignment="1">
      <alignment horizontal="center" vertical="center" wrapText="1"/>
    </xf>
    <xf numFmtId="9" fontId="33" fillId="10" borderId="12" xfId="0" applyNumberFormat="1" applyFont="1" applyFill="1" applyBorder="1" applyAlignment="1">
      <alignment horizontal="center" vertical="center" wrapText="1"/>
    </xf>
    <xf numFmtId="43" fontId="35" fillId="10" borderId="12" xfId="3" applyFont="1" applyFill="1" applyBorder="1" applyAlignment="1">
      <alignment horizontal="center" vertical="center" wrapText="1"/>
    </xf>
    <xf numFmtId="0" fontId="12" fillId="10" borderId="12" xfId="0" applyNumberFormat="1" applyFont="1" applyFill="1" applyBorder="1" applyAlignment="1">
      <alignment horizontal="center" vertical="center" wrapText="1"/>
    </xf>
    <xf numFmtId="0" fontId="18" fillId="12" borderId="12" xfId="0" applyNumberFormat="1" applyFont="1" applyFill="1" applyBorder="1" applyAlignment="1">
      <alignment horizontal="center" vertical="top" wrapText="1"/>
    </xf>
    <xf numFmtId="0" fontId="18" fillId="13" borderId="12" xfId="0" applyNumberFormat="1" applyFont="1" applyFill="1" applyBorder="1" applyAlignment="1">
      <alignment horizontal="center" vertical="top" wrapText="1"/>
    </xf>
    <xf numFmtId="0" fontId="18" fillId="15" borderId="12" xfId="0" applyNumberFormat="1" applyFont="1" applyFill="1" applyBorder="1" applyAlignment="1">
      <alignment horizontal="center" vertical="top" wrapText="1"/>
    </xf>
    <xf numFmtId="0" fontId="18" fillId="21" borderId="12" xfId="0" applyFont="1" applyFill="1" applyBorder="1" applyAlignment="1">
      <alignment horizontal="center" wrapText="1"/>
    </xf>
    <xf numFmtId="0" fontId="34" fillId="21" borderId="12" xfId="0" applyFont="1" applyFill="1" applyBorder="1" applyAlignment="1">
      <alignment horizontal="center" wrapText="1"/>
    </xf>
    <xf numFmtId="0" fontId="0" fillId="21" borderId="12" xfId="0" applyFill="1" applyBorder="1" applyAlignment="1">
      <alignment horizontal="center" wrapText="1"/>
    </xf>
    <xf numFmtId="14" fontId="14" fillId="0" borderId="12" xfId="3" applyNumberFormat="1" applyFont="1" applyFill="1" applyBorder="1" applyAlignment="1"/>
    <xf numFmtId="0" fontId="0" fillId="0" borderId="0" xfId="0" applyFill="1" applyAlignment="1">
      <alignment horizontal="left"/>
    </xf>
    <xf numFmtId="43" fontId="34" fillId="9" borderId="12" xfId="3" applyFont="1" applyFill="1" applyBorder="1" applyAlignment="1">
      <alignment horizontal="center" wrapText="1"/>
    </xf>
    <xf numFmtId="0" fontId="33" fillId="19" borderId="12" xfId="0" applyFont="1" applyFill="1" applyBorder="1" applyAlignment="1">
      <alignment horizontal="center" vertical="center" wrapText="1"/>
    </xf>
    <xf numFmtId="0" fontId="18" fillId="19" borderId="12" xfId="0" applyFont="1" applyFill="1" applyBorder="1" applyAlignment="1">
      <alignment horizontal="left" vertical="top" wrapText="1"/>
    </xf>
    <xf numFmtId="0" fontId="18" fillId="19" borderId="12" xfId="0" applyFont="1" applyFill="1" applyBorder="1" applyAlignment="1">
      <alignment horizontal="center" vertical="top" wrapText="1"/>
    </xf>
    <xf numFmtId="0" fontId="18" fillId="19" borderId="12" xfId="0" applyNumberFormat="1" applyFont="1" applyFill="1" applyBorder="1" applyAlignment="1">
      <alignment horizontal="center" vertical="top" wrapText="1"/>
    </xf>
    <xf numFmtId="14" fontId="23" fillId="19" borderId="12" xfId="1" applyNumberFormat="1" applyFont="1" applyFill="1" applyBorder="1" applyAlignment="1">
      <alignment horizontal="center" vertical="center" wrapText="1"/>
    </xf>
    <xf numFmtId="44" fontId="34" fillId="19" borderId="12" xfId="14" applyFont="1" applyFill="1" applyBorder="1" applyAlignment="1">
      <alignment horizontal="center" vertical="center" wrapText="1"/>
    </xf>
    <xf numFmtId="43" fontId="34" fillId="6" borderId="12" xfId="3" applyFont="1" applyFill="1" applyBorder="1" applyAlignment="1">
      <alignment horizontal="center" wrapText="1"/>
    </xf>
    <xf numFmtId="43" fontId="34" fillId="10" borderId="12" xfId="3" applyFont="1" applyFill="1" applyBorder="1" applyAlignment="1">
      <alignment horizontal="center" wrapText="1"/>
    </xf>
    <xf numFmtId="43" fontId="34" fillId="8" borderId="12" xfId="3" applyFont="1" applyFill="1" applyBorder="1" applyAlignment="1">
      <alignment horizontal="center" wrapText="1"/>
    </xf>
    <xf numFmtId="43" fontId="34" fillId="4" borderId="12" xfId="3" applyFont="1" applyFill="1" applyBorder="1" applyAlignment="1">
      <alignment horizontal="center" wrapText="1"/>
    </xf>
    <xf numFmtId="4" fontId="18" fillId="4" borderId="12" xfId="0" applyNumberFormat="1" applyFont="1" applyFill="1" applyBorder="1" applyAlignment="1">
      <alignment horizontal="center" vertical="top" wrapText="1"/>
    </xf>
    <xf numFmtId="0" fontId="33" fillId="22" borderId="12" xfId="0" applyFont="1" applyFill="1" applyBorder="1" applyAlignment="1">
      <alignment horizontal="center" vertical="center" wrapText="1"/>
    </xf>
    <xf numFmtId="0" fontId="33" fillId="22" borderId="12" xfId="0" applyFont="1" applyFill="1" applyBorder="1" applyAlignment="1">
      <alignment horizontal="left" vertical="center" wrapText="1"/>
    </xf>
    <xf numFmtId="0" fontId="18" fillId="22" borderId="12" xfId="0" applyFont="1" applyFill="1" applyBorder="1" applyAlignment="1">
      <alignment horizontal="center" vertical="top" wrapText="1"/>
    </xf>
    <xf numFmtId="0" fontId="18" fillId="22" borderId="12" xfId="0" applyNumberFormat="1" applyFont="1" applyFill="1" applyBorder="1" applyAlignment="1">
      <alignment horizontal="center" vertical="top" wrapText="1"/>
    </xf>
    <xf numFmtId="0" fontId="18" fillId="22" borderId="12" xfId="0" applyFont="1" applyFill="1" applyBorder="1" applyAlignment="1">
      <alignment horizontal="left" vertical="top" wrapText="1"/>
    </xf>
    <xf numFmtId="14" fontId="23" fillId="22" borderId="12" xfId="1" applyNumberFormat="1" applyFont="1" applyFill="1" applyBorder="1" applyAlignment="1">
      <alignment horizontal="center" vertical="center" wrapText="1"/>
    </xf>
    <xf numFmtId="43" fontId="18" fillId="22" borderId="12" xfId="3" applyFont="1" applyFill="1" applyBorder="1" applyAlignment="1">
      <alignment horizontal="center" wrapText="1"/>
    </xf>
    <xf numFmtId="44" fontId="34" fillId="22" borderId="12" xfId="14" applyFont="1" applyFill="1" applyBorder="1" applyAlignment="1">
      <alignment horizontal="center" vertical="center" wrapText="1"/>
    </xf>
    <xf numFmtId="9" fontId="33" fillId="10" borderId="12" xfId="0" applyNumberFormat="1" applyFont="1" applyFill="1" applyBorder="1" applyAlignment="1">
      <alignment horizontal="left" vertical="center" wrapText="1"/>
    </xf>
    <xf numFmtId="44" fontId="25" fillId="10" borderId="12" xfId="14" applyFont="1" applyFill="1" applyBorder="1" applyAlignment="1">
      <alignment horizontal="center" vertical="center" wrapText="1"/>
    </xf>
    <xf numFmtId="44" fontId="35" fillId="10" borderId="12" xfId="14" applyFont="1" applyFill="1" applyBorder="1" applyAlignment="1">
      <alignment horizontal="center" vertical="center" wrapText="1"/>
    </xf>
    <xf numFmtId="0" fontId="18" fillId="14" borderId="12" xfId="0" applyFont="1" applyFill="1" applyBorder="1" applyAlignment="1">
      <alignment horizontal="left" vertical="top" wrapText="1"/>
    </xf>
    <xf numFmtId="0" fontId="18" fillId="14" borderId="12" xfId="0" applyNumberFormat="1" applyFont="1" applyFill="1" applyBorder="1" applyAlignment="1">
      <alignment horizontal="center" vertical="top" wrapText="1"/>
    </xf>
    <xf numFmtId="14" fontId="23" fillId="14" borderId="12" xfId="1" applyNumberFormat="1" applyFont="1" applyFill="1" applyBorder="1" applyAlignment="1">
      <alignment horizontal="center" vertical="center" wrapText="1"/>
    </xf>
    <xf numFmtId="44" fontId="34" fillId="14" borderId="12" xfId="14" applyFont="1" applyFill="1" applyBorder="1" applyAlignment="1">
      <alignment horizontal="center" vertical="center" wrapText="1"/>
    </xf>
    <xf numFmtId="0" fontId="33" fillId="23" borderId="12" xfId="0" applyFont="1" applyFill="1" applyBorder="1" applyAlignment="1">
      <alignment horizontal="center" vertical="center" wrapText="1"/>
    </xf>
    <xf numFmtId="0" fontId="18" fillId="23" borderId="12" xfId="0" applyFont="1" applyFill="1" applyBorder="1" applyAlignment="1">
      <alignment horizontal="left" vertical="top" wrapText="1"/>
    </xf>
    <xf numFmtId="0" fontId="18" fillId="23" borderId="12" xfId="0" applyFont="1" applyFill="1" applyBorder="1" applyAlignment="1">
      <alignment horizontal="center" vertical="top" wrapText="1"/>
    </xf>
    <xf numFmtId="0" fontId="18" fillId="23" borderId="12" xfId="0" applyNumberFormat="1" applyFont="1" applyFill="1" applyBorder="1" applyAlignment="1">
      <alignment horizontal="center" vertical="top" wrapText="1"/>
    </xf>
    <xf numFmtId="14" fontId="23" fillId="23" borderId="12" xfId="1" applyNumberFormat="1" applyFont="1" applyFill="1" applyBorder="1" applyAlignment="1">
      <alignment horizontal="center" vertical="center" wrapText="1"/>
    </xf>
    <xf numFmtId="44" fontId="34" fillId="23" borderId="12" xfId="14" applyFont="1" applyFill="1" applyBorder="1" applyAlignment="1">
      <alignment horizontal="center" vertical="center" wrapText="1"/>
    </xf>
    <xf numFmtId="43" fontId="34" fillId="23" borderId="12" xfId="3" applyFont="1" applyFill="1" applyBorder="1" applyAlignment="1">
      <alignment horizontal="center" wrapText="1"/>
    </xf>
    <xf numFmtId="0" fontId="12" fillId="23" borderId="12" xfId="0" applyFont="1" applyFill="1" applyBorder="1" applyAlignment="1">
      <alignment horizontal="center" vertical="center" wrapText="1"/>
    </xf>
    <xf numFmtId="0" fontId="18" fillId="16" borderId="12" xfId="0" applyFont="1" applyFill="1" applyBorder="1" applyAlignment="1">
      <alignment horizontal="left" vertical="top" wrapText="1"/>
    </xf>
    <xf numFmtId="0" fontId="18" fillId="16" borderId="12" xfId="0" applyNumberFormat="1" applyFont="1" applyFill="1" applyBorder="1" applyAlignment="1">
      <alignment horizontal="center" vertical="top" wrapText="1"/>
    </xf>
    <xf numFmtId="14" fontId="23" fillId="16" borderId="12" xfId="1" applyNumberFormat="1" applyFont="1" applyFill="1" applyBorder="1" applyAlignment="1">
      <alignment horizontal="center" vertical="center" wrapText="1"/>
    </xf>
    <xf numFmtId="44" fontId="34" fillId="16" borderId="12" xfId="14" applyFont="1" applyFill="1" applyBorder="1" applyAlignment="1">
      <alignment horizontal="center" vertical="center" wrapText="1"/>
    </xf>
    <xf numFmtId="0" fontId="33" fillId="21" borderId="12" xfId="0" applyFont="1" applyFill="1" applyBorder="1" applyAlignment="1">
      <alignment horizontal="center" vertical="center" wrapText="1"/>
    </xf>
    <xf numFmtId="0" fontId="18" fillId="21" borderId="12" xfId="0" applyFont="1" applyFill="1" applyBorder="1" applyAlignment="1">
      <alignment horizontal="left" wrapText="1"/>
    </xf>
    <xf numFmtId="0" fontId="18" fillId="21" borderId="12" xfId="0" applyNumberFormat="1" applyFont="1" applyFill="1" applyBorder="1" applyAlignment="1">
      <alignment horizontal="center" wrapText="1"/>
    </xf>
    <xf numFmtId="14" fontId="18" fillId="21" borderId="12" xfId="0" applyNumberFormat="1" applyFont="1" applyFill="1" applyBorder="1" applyAlignment="1">
      <alignment horizontal="center" wrapText="1"/>
    </xf>
    <xf numFmtId="44" fontId="34" fillId="21" borderId="12" xfId="14" applyFont="1" applyFill="1" applyBorder="1" applyAlignment="1">
      <alignment horizontal="center" vertical="center" wrapText="1"/>
    </xf>
    <xf numFmtId="0" fontId="18" fillId="20" borderId="12" xfId="0" applyFont="1" applyFill="1" applyBorder="1" applyAlignment="1">
      <alignment horizontal="left" vertical="top" wrapText="1"/>
    </xf>
    <xf numFmtId="0" fontId="18" fillId="20" borderId="12" xfId="0" applyNumberFormat="1" applyFont="1" applyFill="1" applyBorder="1" applyAlignment="1">
      <alignment horizontal="center" vertical="top" wrapText="1"/>
    </xf>
    <xf numFmtId="14" fontId="23" fillId="20" borderId="12" xfId="1" applyNumberFormat="1" applyFont="1" applyFill="1" applyBorder="1" applyAlignment="1">
      <alignment horizontal="center" vertical="center" wrapText="1"/>
    </xf>
    <xf numFmtId="44" fontId="34" fillId="20" borderId="12" xfId="14" applyFont="1" applyFill="1" applyBorder="1" applyAlignment="1">
      <alignment horizontal="center" vertical="center" wrapText="1"/>
    </xf>
    <xf numFmtId="14" fontId="33" fillId="4" borderId="12" xfId="0" applyNumberFormat="1" applyFont="1" applyFill="1" applyBorder="1" applyAlignment="1">
      <alignment horizontal="center" vertical="center" wrapText="1"/>
    </xf>
    <xf numFmtId="0" fontId="18" fillId="17" borderId="12" xfId="0" applyFont="1" applyFill="1" applyBorder="1" applyAlignment="1">
      <alignment horizontal="left" wrapText="1"/>
    </xf>
    <xf numFmtId="0" fontId="18" fillId="17" borderId="12" xfId="0" applyNumberFormat="1" applyFont="1" applyFill="1" applyBorder="1" applyAlignment="1">
      <alignment horizontal="center" wrapText="1"/>
    </xf>
    <xf numFmtId="14" fontId="23" fillId="17" borderId="12" xfId="1" applyNumberFormat="1" applyFont="1" applyFill="1" applyBorder="1" applyAlignment="1">
      <alignment horizontal="center" vertical="center" wrapText="1"/>
    </xf>
    <xf numFmtId="44" fontId="34" fillId="17" borderId="12" xfId="14" applyFont="1" applyFill="1" applyBorder="1" applyAlignment="1">
      <alignment horizontal="center" vertical="center" wrapText="1"/>
    </xf>
    <xf numFmtId="0" fontId="33" fillId="18" borderId="12" xfId="0" applyFont="1" applyFill="1" applyBorder="1" applyAlignment="1">
      <alignment horizontal="center" vertical="center" wrapText="1"/>
    </xf>
    <xf numFmtId="0" fontId="18" fillId="18" borderId="12" xfId="0" applyFont="1" applyFill="1" applyBorder="1" applyAlignment="1">
      <alignment horizontal="left" wrapText="1"/>
    </xf>
    <xf numFmtId="0" fontId="18" fillId="18" borderId="12" xfId="0" applyNumberFormat="1" applyFont="1" applyFill="1" applyBorder="1" applyAlignment="1">
      <alignment horizontal="center" wrapText="1"/>
    </xf>
    <xf numFmtId="14" fontId="18" fillId="18" borderId="12" xfId="0" applyNumberFormat="1" applyFont="1" applyFill="1" applyBorder="1" applyAlignment="1">
      <alignment horizontal="center" wrapText="1"/>
    </xf>
    <xf numFmtId="44" fontId="34" fillId="18" borderId="12" xfId="14" applyFont="1" applyFill="1" applyBorder="1" applyAlignment="1">
      <alignment horizontal="center" vertical="center" wrapText="1"/>
    </xf>
    <xf numFmtId="0" fontId="12" fillId="4" borderId="12" xfId="0" applyNumberFormat="1" applyFont="1" applyFill="1" applyBorder="1" applyAlignment="1">
      <alignment horizontal="center" vertical="center" wrapText="1"/>
    </xf>
    <xf numFmtId="44" fontId="14" fillId="0" borderId="12" xfId="14" applyFont="1" applyFill="1" applyBorder="1" applyAlignment="1"/>
    <xf numFmtId="44" fontId="36" fillId="3" borderId="0" xfId="14" applyFont="1" applyFill="1"/>
    <xf numFmtId="14" fontId="0" fillId="0" borderId="0" xfId="0" applyNumberFormat="1" applyAlignment="1">
      <alignment horizontal="center" wrapText="1"/>
    </xf>
    <xf numFmtId="0" fontId="0" fillId="0" borderId="0" xfId="0" applyAlignment="1">
      <alignment horizontal="center"/>
    </xf>
    <xf numFmtId="0" fontId="11" fillId="3" borderId="5" xfId="1" applyFont="1" applyFill="1" applyBorder="1" applyAlignment="1">
      <alignment horizontal="center" wrapText="1"/>
    </xf>
    <xf numFmtId="0" fontId="11" fillId="3" borderId="17" xfId="1" applyFont="1" applyFill="1" applyBorder="1" applyAlignment="1">
      <alignment horizontal="center" wrapText="1"/>
    </xf>
    <xf numFmtId="0" fontId="11" fillId="3" borderId="5" xfId="1" applyNumberFormat="1" applyFont="1" applyFill="1" applyBorder="1" applyAlignment="1">
      <alignment horizontal="center" wrapText="1"/>
    </xf>
    <xf numFmtId="0" fontId="11" fillId="3" borderId="5" xfId="8" applyNumberFormat="1" applyFont="1" applyFill="1" applyBorder="1" applyAlignment="1">
      <alignment horizontal="center" wrapText="1"/>
    </xf>
    <xf numFmtId="14" fontId="11" fillId="3" borderId="5" xfId="1" applyNumberFormat="1" applyFont="1" applyFill="1" applyBorder="1" applyAlignment="1">
      <alignment horizontal="center" wrapText="1"/>
    </xf>
    <xf numFmtId="44" fontId="11" fillId="3" borderId="5" xfId="14" applyFont="1" applyFill="1" applyBorder="1" applyAlignment="1">
      <alignment horizontal="center" vertical="center" wrapText="1"/>
    </xf>
    <xf numFmtId="0" fontId="11" fillId="3" borderId="0" xfId="1" applyFont="1" applyFill="1" applyBorder="1" applyAlignment="1">
      <alignment horizontal="center" wrapText="1"/>
    </xf>
    <xf numFmtId="0" fontId="32" fillId="0" borderId="0" xfId="0" applyFont="1" applyAlignment="1">
      <alignment horizontal="center"/>
    </xf>
    <xf numFmtId="0" fontId="33" fillId="9" borderId="12" xfId="8" applyNumberFormat="1" applyFont="1" applyFill="1" applyBorder="1" applyAlignment="1">
      <alignment horizontal="center" vertical="center" wrapText="1"/>
    </xf>
    <xf numFmtId="0" fontId="23" fillId="9" borderId="12" xfId="8" applyNumberFormat="1" applyFont="1" applyFill="1" applyBorder="1" applyAlignment="1">
      <alignment horizontal="center" vertical="center" wrapText="1"/>
    </xf>
    <xf numFmtId="167" fontId="0" fillId="0" borderId="0" xfId="3" applyNumberFormat="1" applyFont="1" applyAlignment="1">
      <alignment horizontal="center" wrapText="1"/>
    </xf>
    <xf numFmtId="0" fontId="0" fillId="0" borderId="0" xfId="0" applyAlignment="1"/>
    <xf numFmtId="0" fontId="33" fillId="19" borderId="12" xfId="8" applyNumberFormat="1" applyFont="1" applyFill="1" applyBorder="1" applyAlignment="1">
      <alignment horizontal="center" vertical="center" wrapText="1"/>
    </xf>
    <xf numFmtId="0" fontId="23" fillId="19" borderId="12" xfId="8" applyNumberFormat="1" applyFont="1" applyFill="1" applyBorder="1" applyAlignment="1">
      <alignment horizontal="center" vertical="center" wrapText="1"/>
    </xf>
    <xf numFmtId="0" fontId="12" fillId="6" borderId="12" xfId="0" applyNumberFormat="1" applyFont="1" applyFill="1" applyBorder="1" applyAlignment="1">
      <alignment horizontal="center" vertical="center" wrapText="1"/>
    </xf>
    <xf numFmtId="0" fontId="33" fillId="6" borderId="12" xfId="8" applyNumberFormat="1" applyFont="1" applyFill="1" applyBorder="1" applyAlignment="1">
      <alignment horizontal="center" vertical="center" wrapText="1"/>
    </xf>
    <xf numFmtId="0" fontId="23" fillId="6" borderId="12" xfId="8" applyNumberFormat="1" applyFont="1" applyFill="1" applyBorder="1" applyAlignment="1">
      <alignment horizontal="center" vertical="center" wrapText="1"/>
    </xf>
    <xf numFmtId="0" fontId="33" fillId="10" borderId="12" xfId="8" applyNumberFormat="1" applyFont="1" applyFill="1" applyBorder="1" applyAlignment="1">
      <alignment horizontal="center" vertical="center" wrapText="1"/>
    </xf>
    <xf numFmtId="0" fontId="23" fillId="10" borderId="12" xfId="8" applyNumberFormat="1" applyFont="1" applyFill="1" applyBorder="1" applyAlignment="1">
      <alignment horizontal="center" vertical="center" wrapText="1"/>
    </xf>
    <xf numFmtId="43" fontId="34" fillId="24" borderId="12" xfId="3" applyFont="1" applyFill="1" applyBorder="1" applyAlignment="1">
      <alignment horizontal="center" wrapText="1"/>
    </xf>
    <xf numFmtId="0" fontId="18" fillId="24" borderId="12" xfId="0" applyFont="1" applyFill="1" applyBorder="1" applyAlignment="1">
      <alignment horizontal="center" vertical="top" wrapText="1"/>
    </xf>
    <xf numFmtId="44" fontId="33" fillId="24" borderId="12" xfId="0" applyNumberFormat="1"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12" fillId="24" borderId="12" xfId="0" applyFont="1" applyFill="1" applyBorder="1" applyAlignment="1">
      <alignment horizontal="center" vertical="center" wrapText="1"/>
    </xf>
    <xf numFmtId="0" fontId="0" fillId="24" borderId="0" xfId="0" applyFill="1" applyAlignment="1"/>
    <xf numFmtId="0" fontId="33" fillId="8" borderId="12" xfId="8" applyNumberFormat="1" applyFont="1" applyFill="1" applyBorder="1" applyAlignment="1">
      <alignment horizontal="center" vertical="center" wrapText="1"/>
    </xf>
    <xf numFmtId="0" fontId="23" fillId="8" borderId="12" xfId="8" applyNumberFormat="1" applyFont="1" applyFill="1" applyBorder="1" applyAlignment="1">
      <alignment horizontal="center" vertical="center" wrapText="1"/>
    </xf>
    <xf numFmtId="0" fontId="12" fillId="4" borderId="18" xfId="0" applyFont="1" applyFill="1" applyBorder="1" applyAlignment="1">
      <alignment horizontal="center" vertical="center" wrapText="1"/>
    </xf>
    <xf numFmtId="0" fontId="33" fillId="4" borderId="12" xfId="8" applyNumberFormat="1" applyFont="1" applyFill="1" applyBorder="1" applyAlignment="1">
      <alignment horizontal="center" vertical="center" wrapText="1"/>
    </xf>
    <xf numFmtId="0" fontId="23" fillId="4" borderId="12" xfId="8" applyNumberFormat="1"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0" fillId="0" borderId="0" xfId="0" applyFill="1" applyBorder="1" applyAlignment="1"/>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xf>
    <xf numFmtId="0" fontId="18" fillId="4" borderId="12" xfId="8" applyNumberFormat="1" applyFont="1" applyFill="1" applyBorder="1" applyAlignment="1">
      <alignment horizontal="center" vertical="top" wrapText="1"/>
    </xf>
    <xf numFmtId="0" fontId="18" fillId="24" borderId="12" xfId="0" applyFont="1" applyFill="1" applyBorder="1" applyAlignment="1">
      <alignment horizontal="left" vertical="top" wrapText="1"/>
    </xf>
    <xf numFmtId="0" fontId="0" fillId="0" borderId="18" xfId="0" applyBorder="1" applyAlignment="1"/>
    <xf numFmtId="0" fontId="0" fillId="0" borderId="0" xfId="0" applyBorder="1" applyAlignment="1"/>
    <xf numFmtId="0" fontId="12" fillId="4" borderId="0" xfId="0" applyFont="1" applyFill="1" applyBorder="1" applyAlignment="1">
      <alignment horizontal="center" vertical="center" wrapText="1"/>
    </xf>
    <xf numFmtId="0" fontId="18" fillId="22" borderId="12" xfId="8" applyNumberFormat="1" applyFont="1" applyFill="1" applyBorder="1" applyAlignment="1">
      <alignment horizontal="center" vertical="top" wrapText="1"/>
    </xf>
    <xf numFmtId="0" fontId="23" fillId="22" borderId="12" xfId="8" applyNumberFormat="1" applyFont="1" applyFill="1" applyBorder="1" applyAlignment="1">
      <alignment horizontal="center" vertical="center" wrapText="1"/>
    </xf>
    <xf numFmtId="44" fontId="38" fillId="5" borderId="12" xfId="14" applyFont="1" applyFill="1" applyBorder="1" applyAlignment="1">
      <alignment horizontal="center" vertical="center" wrapText="1"/>
    </xf>
    <xf numFmtId="0" fontId="33" fillId="11" borderId="12" xfId="8" applyNumberFormat="1" applyFont="1" applyFill="1" applyBorder="1" applyAlignment="1">
      <alignment horizontal="center" vertical="center" wrapText="1"/>
    </xf>
    <xf numFmtId="0" fontId="23" fillId="11" borderId="12" xfId="8" applyNumberFormat="1"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4" fillId="25" borderId="12" xfId="0" applyFont="1" applyFill="1" applyBorder="1" applyAlignment="1">
      <alignment horizontal="center" vertical="top" wrapText="1"/>
    </xf>
    <xf numFmtId="0" fontId="33" fillId="25" borderId="12"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0" xfId="0" applyFont="1" applyFill="1" applyBorder="1" applyAlignment="1">
      <alignment horizontal="center" vertical="center"/>
    </xf>
    <xf numFmtId="0" fontId="33" fillId="12" borderId="12" xfId="8" applyNumberFormat="1" applyFont="1" applyFill="1" applyBorder="1" applyAlignment="1">
      <alignment horizontal="center" vertical="center" wrapText="1"/>
    </xf>
    <xf numFmtId="0" fontId="23" fillId="12" borderId="12" xfId="8" applyNumberFormat="1" applyFont="1" applyFill="1" applyBorder="1" applyAlignment="1">
      <alignment horizontal="center" vertical="center" wrapText="1"/>
    </xf>
    <xf numFmtId="0" fontId="33" fillId="13" borderId="12" xfId="8" applyNumberFormat="1" applyFont="1" applyFill="1" applyBorder="1" applyAlignment="1">
      <alignment horizontal="center" vertical="center" wrapText="1"/>
    </xf>
    <xf numFmtId="0" fontId="23" fillId="13" borderId="12" xfId="8" applyNumberFormat="1" applyFont="1" applyFill="1" applyBorder="1" applyAlignment="1">
      <alignment horizontal="center" vertical="center" wrapText="1"/>
    </xf>
    <xf numFmtId="0" fontId="12" fillId="11" borderId="18" xfId="0" applyNumberFormat="1" applyFont="1" applyFill="1" applyBorder="1" applyAlignment="1">
      <alignment horizontal="center" vertical="center" wrapText="1"/>
    </xf>
    <xf numFmtId="44" fontId="38" fillId="26" borderId="12" xfId="14" applyFont="1" applyFill="1" applyBorder="1" applyAlignment="1">
      <alignment horizontal="center" vertical="center" wrapText="1"/>
    </xf>
    <xf numFmtId="0" fontId="12" fillId="11" borderId="0" xfId="0" applyNumberFormat="1" applyFont="1" applyFill="1" applyBorder="1" applyAlignment="1">
      <alignment horizontal="center" vertical="center" wrapText="1"/>
    </xf>
    <xf numFmtId="44" fontId="38" fillId="22" borderId="12" xfId="14" applyFont="1" applyFill="1" applyBorder="1" applyAlignment="1">
      <alignment horizontal="center" vertical="center" wrapText="1"/>
    </xf>
    <xf numFmtId="0" fontId="33" fillId="14" borderId="12" xfId="8" applyNumberFormat="1" applyFont="1" applyFill="1" applyBorder="1" applyAlignment="1">
      <alignment horizontal="center" vertical="center" wrapText="1"/>
    </xf>
    <xf numFmtId="0" fontId="23" fillId="14" borderId="12" xfId="8" applyNumberFormat="1" applyFont="1" applyFill="1" applyBorder="1" applyAlignment="1">
      <alignment horizontal="center" vertical="center" wrapText="1"/>
    </xf>
    <xf numFmtId="0" fontId="33" fillId="23" borderId="12" xfId="8" applyNumberFormat="1" applyFont="1" applyFill="1" applyBorder="1" applyAlignment="1">
      <alignment horizontal="center" vertical="center" wrapText="1"/>
    </xf>
    <xf numFmtId="0" fontId="23" fillId="23" borderId="12" xfId="8" applyNumberFormat="1" applyFont="1" applyFill="1" applyBorder="1" applyAlignment="1">
      <alignment horizontal="center" vertical="center" wrapText="1"/>
    </xf>
    <xf numFmtId="0" fontId="33" fillId="16" borderId="12" xfId="8" applyNumberFormat="1" applyFont="1" applyFill="1" applyBorder="1" applyAlignment="1">
      <alignment horizontal="center" vertical="center" wrapText="1"/>
    </xf>
    <xf numFmtId="0" fontId="23" fillId="16" borderId="12" xfId="8" applyNumberFormat="1" applyFont="1" applyFill="1" applyBorder="1" applyAlignment="1">
      <alignment horizontal="center" vertical="center" wrapText="1"/>
    </xf>
    <xf numFmtId="0" fontId="18" fillId="21" borderId="12" xfId="8" applyNumberFormat="1" applyFont="1" applyFill="1" applyBorder="1" applyAlignment="1">
      <alignment horizontal="center" wrapText="1"/>
    </xf>
    <xf numFmtId="44" fontId="18" fillId="21" borderId="12" xfId="8" applyNumberFormat="1" applyFont="1" applyFill="1" applyBorder="1" applyAlignment="1">
      <alignment horizontal="center" wrapText="1"/>
    </xf>
    <xf numFmtId="0" fontId="33" fillId="20" borderId="12" xfId="8" applyNumberFormat="1" applyFont="1" applyFill="1" applyBorder="1" applyAlignment="1">
      <alignment horizontal="center" vertical="center" wrapText="1"/>
    </xf>
    <xf numFmtId="0" fontId="23" fillId="20" borderId="12" xfId="8" applyNumberFormat="1" applyFont="1" applyFill="1" applyBorder="1" applyAlignment="1">
      <alignment horizontal="center" vertical="center" wrapText="1"/>
    </xf>
    <xf numFmtId="0" fontId="18" fillId="17" borderId="12" xfId="8" applyNumberFormat="1" applyFont="1" applyFill="1" applyBorder="1" applyAlignment="1">
      <alignment horizontal="center" wrapText="1"/>
    </xf>
    <xf numFmtId="0" fontId="18" fillId="21" borderId="0" xfId="0" applyFont="1" applyFill="1" applyBorder="1" applyAlignment="1">
      <alignment horizontal="center" wrapText="1"/>
    </xf>
    <xf numFmtId="0" fontId="0" fillId="21" borderId="0" xfId="0" applyFill="1" applyBorder="1" applyAlignment="1">
      <alignment horizontal="center" wrapText="1"/>
    </xf>
    <xf numFmtId="0" fontId="33" fillId="15" borderId="12" xfId="8" applyNumberFormat="1" applyFont="1" applyFill="1" applyBorder="1" applyAlignment="1">
      <alignment horizontal="center" vertical="center" wrapText="1"/>
    </xf>
    <xf numFmtId="0" fontId="23" fillId="15" borderId="12" xfId="8" applyNumberFormat="1" applyFont="1" applyFill="1" applyBorder="1" applyAlignment="1">
      <alignment horizontal="center" vertical="center" wrapText="1"/>
    </xf>
    <xf numFmtId="0" fontId="18" fillId="18" borderId="12" xfId="8" applyNumberFormat="1" applyFont="1" applyFill="1" applyBorder="1" applyAlignment="1">
      <alignment horizontal="center" wrapText="1"/>
    </xf>
    <xf numFmtId="0" fontId="14" fillId="6" borderId="12" xfId="0" applyFont="1" applyFill="1" applyBorder="1" applyAlignment="1">
      <alignment horizontal="left" vertical="top" wrapText="1"/>
    </xf>
    <xf numFmtId="0" fontId="39" fillId="0" borderId="0" xfId="0" applyFont="1"/>
    <xf numFmtId="14" fontId="5" fillId="6" borderId="12" xfId="1" applyNumberFormat="1" applyFont="1" applyFill="1" applyBorder="1" applyAlignment="1">
      <alignment vertical="center" wrapText="1"/>
    </xf>
    <xf numFmtId="14" fontId="14" fillId="6" borderId="12" xfId="3" applyNumberFormat="1" applyFont="1" applyFill="1" applyBorder="1" applyAlignment="1">
      <alignment wrapText="1"/>
    </xf>
    <xf numFmtId="14" fontId="14" fillId="27" borderId="12" xfId="3" applyNumberFormat="1" applyFont="1" applyFill="1" applyBorder="1" applyAlignment="1">
      <alignment wrapText="1"/>
    </xf>
    <xf numFmtId="43" fontId="14" fillId="27" borderId="12" xfId="3" applyFont="1" applyFill="1" applyBorder="1" applyAlignment="1">
      <alignment wrapText="1"/>
    </xf>
    <xf numFmtId="0" fontId="12" fillId="27" borderId="12" xfId="0" applyFont="1" applyFill="1" applyBorder="1" applyAlignment="1">
      <alignment horizontal="center" vertical="center" wrapText="1"/>
    </xf>
    <xf numFmtId="14" fontId="14" fillId="6" borderId="0" xfId="3" applyNumberFormat="1" applyFont="1" applyFill="1" applyBorder="1" applyAlignment="1">
      <alignment wrapText="1"/>
    </xf>
    <xf numFmtId="14" fontId="14" fillId="27" borderId="0" xfId="3" applyNumberFormat="1" applyFont="1" applyFill="1" applyBorder="1" applyAlignment="1">
      <alignment wrapText="1"/>
    </xf>
    <xf numFmtId="43" fontId="14" fillId="27" borderId="0" xfId="3" applyFont="1" applyFill="1" applyBorder="1" applyAlignment="1">
      <alignment wrapText="1"/>
    </xf>
    <xf numFmtId="4" fontId="14" fillId="6" borderId="0" xfId="0" applyNumberFormat="1" applyFont="1" applyFill="1" applyBorder="1" applyAlignment="1">
      <alignment horizontal="left" vertical="top" wrapText="1"/>
    </xf>
    <xf numFmtId="0" fontId="12" fillId="27"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6" borderId="0" xfId="0" applyFont="1" applyFill="1" applyBorder="1" applyAlignment="1">
      <alignment horizontal="left" vertical="top" wrapText="1"/>
    </xf>
    <xf numFmtId="0" fontId="12" fillId="6" borderId="0" xfId="0" applyNumberFormat="1" applyFont="1" applyFill="1" applyBorder="1" applyAlignment="1">
      <alignment horizontal="center" vertical="center" wrapText="1"/>
    </xf>
    <xf numFmtId="14" fontId="5" fillId="6" borderId="0" xfId="1" applyNumberFormat="1" applyFont="1" applyFill="1" applyBorder="1" applyAlignment="1">
      <alignment vertical="center" wrapText="1"/>
    </xf>
    <xf numFmtId="0" fontId="23" fillId="6" borderId="0" xfId="8" applyNumberFormat="1" applyFont="1" applyFill="1" applyBorder="1" applyAlignment="1">
      <alignment horizontal="center" vertical="center" wrapText="1"/>
    </xf>
    <xf numFmtId="43" fontId="14" fillId="6" borderId="0" xfId="3" applyFont="1" applyFill="1" applyBorder="1" applyAlignment="1">
      <alignment horizontal="left" vertical="top" wrapText="1"/>
    </xf>
    <xf numFmtId="43" fontId="0" fillId="0" borderId="0" xfId="3" applyFont="1" applyAlignment="1">
      <alignment horizontal="center" wrapText="1"/>
    </xf>
    <xf numFmtId="0" fontId="12" fillId="8" borderId="18" xfId="0" applyFont="1" applyFill="1" applyBorder="1" applyAlignment="1">
      <alignment horizontal="center" vertical="center" wrapText="1"/>
    </xf>
    <xf numFmtId="0" fontId="12" fillId="25" borderId="18" xfId="0" applyFont="1" applyFill="1" applyBorder="1" applyAlignment="1">
      <alignment horizontal="center" vertical="center" wrapText="1"/>
    </xf>
    <xf numFmtId="0" fontId="12" fillId="25" borderId="0" xfId="0" applyFont="1" applyFill="1" applyBorder="1" applyAlignment="1">
      <alignment horizontal="center" vertical="center" wrapText="1"/>
    </xf>
    <xf numFmtId="0" fontId="12" fillId="14" borderId="18" xfId="0" applyFont="1" applyFill="1" applyBorder="1" applyAlignment="1">
      <alignment horizontal="center" vertical="center" wrapText="1"/>
    </xf>
    <xf numFmtId="8" fontId="12" fillId="14" borderId="18" xfId="0" applyNumberFormat="1"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8" fillId="0" borderId="12" xfId="0" applyFont="1" applyFill="1" applyBorder="1" applyAlignment="1">
      <alignment horizontal="left" wrapText="1"/>
    </xf>
    <xf numFmtId="0" fontId="18" fillId="0" borderId="12" xfId="0" applyFont="1" applyFill="1" applyBorder="1" applyAlignment="1">
      <alignment horizontal="center" wrapText="1"/>
    </xf>
    <xf numFmtId="0" fontId="14" fillId="0" borderId="12" xfId="0" applyFont="1" applyFill="1" applyBorder="1" applyAlignment="1">
      <alignment horizontal="left" wrapText="1"/>
    </xf>
    <xf numFmtId="14" fontId="5" fillId="0" borderId="12" xfId="1" applyNumberFormat="1" applyFont="1" applyFill="1" applyBorder="1" applyAlignment="1"/>
    <xf numFmtId="44" fontId="14" fillId="28" borderId="12" xfId="14" applyFont="1" applyFill="1" applyBorder="1" applyAlignment="1"/>
    <xf numFmtId="44" fontId="14" fillId="29" borderId="12" xfId="14" applyFont="1" applyFill="1" applyBorder="1" applyAlignment="1"/>
    <xf numFmtId="43" fontId="9" fillId="28" borderId="0" xfId="3" applyFont="1" applyFill="1" applyBorder="1" applyAlignment="1">
      <alignment vertical="center"/>
    </xf>
    <xf numFmtId="43" fontId="1" fillId="0" borderId="0" xfId="3" applyFont="1"/>
    <xf numFmtId="0" fontId="12" fillId="29" borderId="12" xfId="0" applyFont="1" applyFill="1" applyBorder="1" applyAlignment="1">
      <alignment horizontal="center" vertical="center"/>
    </xf>
    <xf numFmtId="0" fontId="12" fillId="28" borderId="12" xfId="0" applyFont="1" applyFill="1" applyBorder="1" applyAlignment="1">
      <alignment horizontal="center" vertical="center"/>
    </xf>
    <xf numFmtId="0" fontId="12" fillId="28" borderId="12" xfId="0" applyFont="1" applyFill="1" applyBorder="1" applyAlignment="1">
      <alignment horizontal="center" vertical="center" wrapText="1"/>
    </xf>
    <xf numFmtId="0" fontId="14" fillId="0" borderId="12" xfId="0" applyFont="1" applyFill="1" applyBorder="1" applyAlignment="1">
      <alignment horizontal="center" vertical="top" wrapText="1"/>
    </xf>
    <xf numFmtId="0" fontId="6" fillId="0" borderId="12" xfId="1" applyFont="1" applyFill="1" applyBorder="1" applyAlignment="1">
      <alignment horizontal="center" wrapText="1"/>
    </xf>
    <xf numFmtId="0" fontId="1" fillId="0" borderId="0" xfId="1" applyFont="1" applyFill="1" applyBorder="1" applyAlignment="1">
      <alignment vertical="center"/>
    </xf>
    <xf numFmtId="44" fontId="40" fillId="0" borderId="12" xfId="14" applyFont="1" applyFill="1" applyBorder="1" applyAlignment="1"/>
    <xf numFmtId="0" fontId="41" fillId="0" borderId="12" xfId="1" applyFont="1" applyFill="1" applyBorder="1"/>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xf>
    <xf numFmtId="9" fontId="14" fillId="0" borderId="12" xfId="8" applyFont="1" applyFill="1" applyBorder="1" applyAlignment="1">
      <alignment vertical="center"/>
    </xf>
    <xf numFmtId="14" fontId="14" fillId="0" borderId="12" xfId="3" applyNumberFormat="1" applyFont="1" applyFill="1" applyBorder="1" applyAlignment="1">
      <alignment vertical="center"/>
    </xf>
    <xf numFmtId="44" fontId="14" fillId="0" borderId="12" xfId="14" applyFont="1" applyFill="1" applyBorder="1" applyAlignment="1">
      <alignment vertical="center"/>
    </xf>
    <xf numFmtId="43" fontId="2" fillId="0" borderId="0" xfId="1" applyNumberFormat="1" applyFont="1" applyFill="1" applyAlignment="1">
      <alignment vertical="center"/>
    </xf>
    <xf numFmtId="43" fontId="6" fillId="0" borderId="12" xfId="1" applyNumberFormat="1" applyFont="1" applyFill="1" applyBorder="1"/>
    <xf numFmtId="9" fontId="14" fillId="0" borderId="12" xfId="8" applyFont="1" applyFill="1" applyBorder="1" applyAlignment="1">
      <alignment horizontal="center"/>
    </xf>
    <xf numFmtId="0" fontId="14" fillId="0" borderId="12" xfId="0" applyFont="1" applyFill="1" applyBorder="1" applyAlignment="1">
      <alignment horizontal="center" vertical="center" wrapText="1"/>
    </xf>
    <xf numFmtId="44" fontId="1" fillId="0" borderId="0" xfId="1" applyNumberFormat="1" applyFont="1" applyFill="1"/>
    <xf numFmtId="14" fontId="0" fillId="0" borderId="0" xfId="0" applyNumberFormat="1"/>
    <xf numFmtId="14" fontId="14" fillId="0" borderId="12" xfId="8" applyNumberFormat="1" applyFont="1" applyFill="1" applyBorder="1" applyAlignment="1">
      <alignment horizontal="center"/>
    </xf>
    <xf numFmtId="44" fontId="14" fillId="0" borderId="11" xfId="14" applyFont="1" applyFill="1" applyBorder="1" applyAlignment="1"/>
    <xf numFmtId="44" fontId="25" fillId="0" borderId="12" xfId="14" applyFont="1" applyFill="1" applyBorder="1" applyAlignment="1"/>
    <xf numFmtId="44" fontId="25" fillId="0" borderId="11" xfId="14" applyFont="1" applyFill="1" applyBorder="1" applyAlignment="1"/>
    <xf numFmtId="44" fontId="34" fillId="0" borderId="12" xfId="14" applyFont="1" applyFill="1" applyBorder="1" applyAlignment="1">
      <alignment vertical="center"/>
    </xf>
    <xf numFmtId="0" fontId="43" fillId="0" borderId="12" xfId="0" applyFont="1" applyFill="1" applyBorder="1" applyAlignment="1">
      <alignment horizontal="center" vertical="center"/>
    </xf>
    <xf numFmtId="0" fontId="42" fillId="0" borderId="12" xfId="0" applyFont="1" applyFill="1" applyBorder="1" applyAlignment="1">
      <alignment horizontal="left" vertical="top" wrapText="1"/>
    </xf>
    <xf numFmtId="0" fontId="14" fillId="24" borderId="12" xfId="0" applyFont="1" applyFill="1" applyBorder="1" applyAlignment="1">
      <alignment horizontal="center" vertical="center" wrapText="1"/>
    </xf>
    <xf numFmtId="9" fontId="14" fillId="0" borderId="12" xfId="8" applyFont="1" applyFill="1" applyBorder="1" applyAlignment="1">
      <alignment horizontal="center" vertical="center"/>
    </xf>
    <xf numFmtId="14" fontId="14" fillId="0" borderId="12" xfId="8" applyNumberFormat="1" applyFont="1" applyFill="1" applyBorder="1" applyAlignment="1">
      <alignment vertical="center"/>
    </xf>
    <xf numFmtId="44" fontId="25" fillId="0" borderId="12" xfId="14" applyFont="1" applyFill="1" applyBorder="1" applyAlignment="1">
      <alignment vertical="center"/>
    </xf>
    <xf numFmtId="0" fontId="45" fillId="0" borderId="0" xfId="1" applyFont="1"/>
    <xf numFmtId="0" fontId="45" fillId="0" borderId="0" xfId="1" applyFont="1" applyAlignment="1">
      <alignment horizontal="center" vertical="top"/>
    </xf>
    <xf numFmtId="0" fontId="45" fillId="0" borderId="0" xfId="1" applyFont="1" applyAlignment="1">
      <alignment wrapText="1"/>
    </xf>
    <xf numFmtId="0" fontId="46" fillId="0" borderId="0" xfId="1" applyFont="1"/>
    <xf numFmtId="0" fontId="47" fillId="0" borderId="0" xfId="1" applyFont="1" applyAlignment="1">
      <alignment horizontal="center" vertical="top"/>
    </xf>
    <xf numFmtId="0" fontId="45" fillId="0" borderId="0" xfId="1" applyFont="1" applyBorder="1"/>
    <xf numFmtId="0" fontId="46" fillId="0" borderId="0" xfId="1" applyFont="1" applyAlignment="1">
      <alignment wrapText="1"/>
    </xf>
    <xf numFmtId="49" fontId="46" fillId="0" borderId="1" xfId="1" applyNumberFormat="1" applyFont="1" applyBorder="1"/>
    <xf numFmtId="0" fontId="45" fillId="0" borderId="1" xfId="1" applyFont="1" applyBorder="1"/>
    <xf numFmtId="0" fontId="46" fillId="0" borderId="2" xfId="1" applyFont="1" applyBorder="1"/>
    <xf numFmtId="0" fontId="45" fillId="0" borderId="2" xfId="1" applyFont="1" applyBorder="1"/>
    <xf numFmtId="0" fontId="46" fillId="0" borderId="0" xfId="1" applyFont="1" applyBorder="1"/>
    <xf numFmtId="0" fontId="48" fillId="0" borderId="3" xfId="1" applyFont="1" applyFill="1" applyBorder="1" applyAlignment="1">
      <alignment horizontal="center" vertical="center" wrapText="1"/>
    </xf>
    <xf numFmtId="0" fontId="48" fillId="0" borderId="3" xfId="1" applyFont="1" applyBorder="1" applyAlignment="1">
      <alignment horizontal="center" vertical="center" wrapText="1"/>
    </xf>
    <xf numFmtId="0" fontId="49" fillId="0" borderId="0" xfId="1" applyFont="1" applyFill="1"/>
    <xf numFmtId="0" fontId="50" fillId="0" borderId="12" xfId="1" applyFont="1" applyFill="1" applyBorder="1" applyAlignment="1">
      <alignment horizontal="center" wrapText="1"/>
    </xf>
    <xf numFmtId="43" fontId="51" fillId="0" borderId="0" xfId="3" applyFont="1" applyBorder="1" applyAlignment="1">
      <alignment vertical="center"/>
    </xf>
    <xf numFmtId="43" fontId="45" fillId="0" borderId="0" xfId="3" applyFont="1" applyBorder="1"/>
    <xf numFmtId="0" fontId="45" fillId="0" borderId="0" xfId="1" applyFont="1" applyFill="1"/>
    <xf numFmtId="0" fontId="52" fillId="0" borderId="12" xfId="0" applyNumberFormat="1" applyFont="1" applyFill="1" applyBorder="1" applyAlignment="1">
      <alignment horizontal="center" vertical="center"/>
    </xf>
    <xf numFmtId="9" fontId="52" fillId="0" borderId="12" xfId="0" applyNumberFormat="1" applyFont="1" applyFill="1" applyBorder="1" applyAlignment="1">
      <alignment horizontal="left" vertical="center" wrapText="1"/>
    </xf>
    <xf numFmtId="9" fontId="52" fillId="0" borderId="12" xfId="0" applyNumberFormat="1" applyFont="1" applyFill="1" applyBorder="1" applyAlignment="1">
      <alignment horizontal="left" vertical="center"/>
    </xf>
    <xf numFmtId="9" fontId="46" fillId="0" borderId="12" xfId="8" applyFont="1" applyFill="1" applyBorder="1" applyAlignment="1">
      <alignment horizontal="center" vertical="center"/>
    </xf>
    <xf numFmtId="14" fontId="46" fillId="0" borderId="12" xfId="1" applyNumberFormat="1" applyFont="1" applyFill="1" applyBorder="1" applyAlignment="1">
      <alignment horizontal="center" vertical="center" wrapText="1"/>
    </xf>
    <xf numFmtId="9" fontId="52" fillId="0" borderId="12" xfId="0" applyNumberFormat="1" applyFont="1" applyFill="1" applyBorder="1" applyAlignment="1">
      <alignment horizontal="right" vertical="center" wrapText="1"/>
    </xf>
    <xf numFmtId="0" fontId="52" fillId="0" borderId="12" xfId="0" applyNumberFormat="1" applyFont="1" applyFill="1" applyBorder="1" applyAlignment="1">
      <alignment horizontal="right" vertical="center"/>
    </xf>
    <xf numFmtId="43" fontId="46" fillId="0" borderId="12" xfId="3" applyFont="1" applyFill="1" applyBorder="1" applyAlignment="1">
      <alignment vertical="center"/>
    </xf>
    <xf numFmtId="43" fontId="45" fillId="0" borderId="0" xfId="1" applyNumberFormat="1" applyFont="1" applyFill="1"/>
    <xf numFmtId="44" fontId="45" fillId="0" borderId="0" xfId="1" applyNumberFormat="1" applyFont="1" applyFill="1"/>
    <xf numFmtId="43" fontId="51" fillId="0" borderId="0" xfId="3" applyFont="1" applyFill="1" applyBorder="1" applyAlignment="1">
      <alignment vertical="center"/>
    </xf>
    <xf numFmtId="43" fontId="45" fillId="0" borderId="0" xfId="1" applyNumberFormat="1" applyFont="1" applyFill="1" applyBorder="1"/>
    <xf numFmtId="0" fontId="45" fillId="0" borderId="0" xfId="1" applyFont="1" applyFill="1" applyBorder="1"/>
    <xf numFmtId="44" fontId="45" fillId="0" borderId="0" xfId="1" applyNumberFormat="1" applyFont="1" applyFill="1" applyBorder="1"/>
    <xf numFmtId="0" fontId="45" fillId="0" borderId="12" xfId="1" applyFont="1" applyFill="1" applyBorder="1" applyAlignment="1">
      <alignment vertical="center"/>
    </xf>
    <xf numFmtId="43" fontId="45" fillId="0" borderId="0" xfId="1" applyNumberFormat="1" applyFont="1"/>
    <xf numFmtId="0" fontId="45" fillId="0" borderId="0" xfId="1" applyFont="1" applyBorder="1" applyAlignment="1">
      <alignment horizontal="center" vertical="top" wrapText="1"/>
    </xf>
    <xf numFmtId="0" fontId="54" fillId="0" borderId="0" xfId="2" applyFont="1" applyAlignment="1" applyProtection="1">
      <alignment horizontal="left" vertical="center"/>
    </xf>
    <xf numFmtId="0" fontId="45" fillId="0" borderId="0" xfId="1" applyFont="1" applyFill="1" applyAlignment="1">
      <alignment vertical="top"/>
    </xf>
    <xf numFmtId="0" fontId="46" fillId="0" borderId="0" xfId="1" applyFont="1" applyFill="1"/>
    <xf numFmtId="0" fontId="47" fillId="0" borderId="0" xfId="1" applyFont="1" applyFill="1" applyAlignment="1">
      <alignment vertical="top"/>
    </xf>
    <xf numFmtId="0" fontId="46" fillId="0" borderId="0" xfId="1" applyFont="1" applyFill="1" applyAlignment="1">
      <alignment wrapText="1"/>
    </xf>
    <xf numFmtId="49" fontId="46" fillId="0" borderId="1" xfId="1" applyNumberFormat="1" applyFont="1" applyFill="1" applyBorder="1"/>
    <xf numFmtId="0" fontId="45" fillId="0" borderId="1" xfId="1" applyFont="1" applyFill="1" applyBorder="1"/>
    <xf numFmtId="0" fontId="46" fillId="0" borderId="2" xfId="1" applyFont="1" applyFill="1" applyBorder="1"/>
    <xf numFmtId="0" fontId="45" fillId="0" borderId="2" xfId="1" applyFont="1" applyFill="1" applyBorder="1"/>
    <xf numFmtId="0" fontId="46" fillId="0" borderId="0" xfId="1" applyFont="1" applyFill="1" applyBorder="1"/>
    <xf numFmtId="0" fontId="48" fillId="0" borderId="3" xfId="1" applyFont="1" applyFill="1" applyBorder="1" applyAlignment="1">
      <alignment vertical="center" wrapText="1"/>
    </xf>
    <xf numFmtId="0" fontId="45" fillId="0" borderId="4" xfId="1" applyFont="1" applyFill="1" applyBorder="1" applyAlignment="1"/>
    <xf numFmtId="0" fontId="46" fillId="0" borderId="12" xfId="1" applyFont="1" applyFill="1" applyBorder="1" applyAlignment="1">
      <alignment horizontal="center"/>
    </xf>
    <xf numFmtId="0" fontId="48" fillId="0" borderId="4" xfId="1" applyFont="1" applyFill="1" applyBorder="1" applyAlignment="1">
      <alignment vertical="center"/>
    </xf>
    <xf numFmtId="0" fontId="52" fillId="0" borderId="12" xfId="0" applyFont="1" applyFill="1" applyBorder="1" applyAlignment="1">
      <alignment horizontal="center" vertical="center"/>
    </xf>
    <xf numFmtId="14" fontId="46" fillId="0" borderId="12" xfId="1" applyNumberFormat="1" applyFont="1" applyFill="1" applyBorder="1" applyAlignment="1">
      <alignment vertical="center"/>
    </xf>
    <xf numFmtId="43" fontId="46" fillId="0" borderId="0" xfId="1" applyNumberFormat="1" applyFont="1" applyFill="1"/>
    <xf numFmtId="166" fontId="45" fillId="0" borderId="0" xfId="1" applyNumberFormat="1" applyFont="1" applyFill="1" applyBorder="1"/>
    <xf numFmtId="43" fontId="45" fillId="0" borderId="0" xfId="3" applyFont="1" applyFill="1" applyBorder="1"/>
    <xf numFmtId="4" fontId="8" fillId="0" borderId="0" xfId="0" applyNumberFormat="1" applyFont="1" applyFill="1"/>
    <xf numFmtId="0" fontId="45" fillId="0" borderId="12" xfId="1" applyFont="1" applyFill="1" applyBorder="1"/>
    <xf numFmtId="0" fontId="45" fillId="0" borderId="0" xfId="1" applyFont="1" applyFill="1" applyBorder="1" applyAlignment="1">
      <alignment horizontal="center" vertical="top" wrapText="1"/>
    </xf>
    <xf numFmtId="0" fontId="54" fillId="0" borderId="0" xfId="2" applyFont="1" applyFill="1" applyAlignment="1" applyProtection="1">
      <alignment horizontal="left" vertical="center"/>
    </xf>
    <xf numFmtId="44" fontId="14" fillId="0" borderId="12" xfId="0" applyNumberFormat="1" applyFont="1" applyFill="1" applyBorder="1" applyAlignment="1">
      <alignment horizontal="left" vertical="center"/>
    </xf>
    <xf numFmtId="14" fontId="14" fillId="0" borderId="12" xfId="3" applyNumberFormat="1" applyFont="1" applyFill="1" applyBorder="1" applyAlignment="1">
      <alignment horizontal="center" vertical="center"/>
    </xf>
    <xf numFmtId="0" fontId="46" fillId="0" borderId="0" xfId="1" applyFont="1" applyFill="1" applyAlignment="1">
      <alignment horizontal="center"/>
    </xf>
    <xf numFmtId="0" fontId="45" fillId="0" borderId="1" xfId="1" applyFont="1" applyFill="1" applyBorder="1" applyAlignment="1">
      <alignment horizontal="center"/>
    </xf>
    <xf numFmtId="0" fontId="45" fillId="0" borderId="0" xfId="1" applyFont="1" applyFill="1" applyBorder="1" applyAlignment="1">
      <alignment horizontal="center"/>
    </xf>
    <xf numFmtId="14" fontId="46" fillId="0" borderId="12" xfId="1" applyNumberFormat="1" applyFont="1" applyFill="1" applyBorder="1" applyAlignment="1">
      <alignment vertical="center" wrapText="1"/>
    </xf>
    <xf numFmtId="9" fontId="46" fillId="0" borderId="12" xfId="8" applyFont="1" applyFill="1" applyBorder="1" applyAlignment="1">
      <alignment horizontal="center" vertical="center" wrapText="1"/>
    </xf>
    <xf numFmtId="0" fontId="52" fillId="0" borderId="12" xfId="0" applyFont="1" applyFill="1" applyBorder="1" applyAlignment="1">
      <alignment horizontal="center" vertical="center" wrapText="1"/>
    </xf>
    <xf numFmtId="43" fontId="45" fillId="0" borderId="0" xfId="3" applyFont="1" applyFill="1"/>
    <xf numFmtId="0" fontId="45" fillId="0" borderId="0" xfId="1" applyFont="1" applyFill="1" applyAlignment="1">
      <alignment horizontal="center" vertical="center"/>
    </xf>
    <xf numFmtId="43" fontId="8" fillId="0" borderId="0" xfId="3" applyFont="1"/>
    <xf numFmtId="0" fontId="45" fillId="0" borderId="0" xfId="1" applyNumberFormat="1" applyFont="1" applyFill="1" applyBorder="1" applyAlignment="1">
      <alignment wrapText="1"/>
    </xf>
    <xf numFmtId="0" fontId="49" fillId="0" borderId="0" xfId="1" applyFont="1" applyFill="1" applyAlignment="1">
      <alignment horizontal="center" vertical="center"/>
    </xf>
    <xf numFmtId="0" fontId="50" fillId="0" borderId="12" xfId="1" applyFont="1" applyFill="1" applyBorder="1" applyAlignment="1">
      <alignment horizontal="center" vertical="center" wrapText="1"/>
    </xf>
    <xf numFmtId="43" fontId="51" fillId="0" borderId="0" xfId="3" applyFont="1" applyFill="1" applyBorder="1" applyAlignment="1">
      <alignment horizontal="center" vertical="center"/>
    </xf>
    <xf numFmtId="0" fontId="45" fillId="0" borderId="0" xfId="1" applyFont="1" applyFill="1" applyBorder="1" applyAlignment="1">
      <alignment horizontal="center" vertical="center"/>
    </xf>
    <xf numFmtId="0" fontId="46" fillId="0" borderId="12" xfId="0" applyFont="1" applyFill="1" applyBorder="1" applyAlignment="1">
      <alignment horizontal="center" vertical="center"/>
    </xf>
    <xf numFmtId="44" fontId="52" fillId="0" borderId="12" xfId="0" applyNumberFormat="1" applyFont="1" applyFill="1" applyBorder="1" applyAlignment="1">
      <alignment horizontal="center" vertical="center" wrapText="1"/>
    </xf>
    <xf numFmtId="4" fontId="8" fillId="30" borderId="19" xfId="0" applyNumberFormat="1" applyFont="1" applyFill="1" applyBorder="1"/>
    <xf numFmtId="44" fontId="45" fillId="24" borderId="0" xfId="1" applyNumberFormat="1" applyFont="1" applyFill="1"/>
    <xf numFmtId="44" fontId="46" fillId="0" borderId="0" xfId="1" applyNumberFormat="1" applyFont="1" applyFill="1" applyBorder="1"/>
    <xf numFmtId="0" fontId="52" fillId="0" borderId="12" xfId="0" applyFont="1" applyFill="1" applyBorder="1" applyAlignment="1">
      <alignment horizontal="left" vertical="center" wrapText="1"/>
    </xf>
    <xf numFmtId="0" fontId="55" fillId="0" borderId="12" xfId="0" applyFont="1" applyFill="1" applyBorder="1" applyAlignment="1">
      <alignment horizontal="center" vertical="center" wrapText="1"/>
    </xf>
    <xf numFmtId="43" fontId="56" fillId="0" borderId="12" xfId="3" applyFont="1" applyFill="1" applyBorder="1" applyAlignment="1">
      <alignment vertical="center"/>
    </xf>
    <xf numFmtId="43" fontId="57" fillId="0" borderId="0" xfId="3" applyFont="1" applyFill="1" applyBorder="1" applyAlignment="1">
      <alignment vertical="center"/>
    </xf>
    <xf numFmtId="0" fontId="58" fillId="0" borderId="0" xfId="1" applyFont="1" applyFill="1" applyBorder="1"/>
    <xf numFmtId="0" fontId="58" fillId="0" borderId="0" xfId="1" applyFont="1" applyFill="1"/>
    <xf numFmtId="44" fontId="58" fillId="0" borderId="0" xfId="1" applyNumberFormat="1" applyFont="1" applyFill="1"/>
    <xf numFmtId="44" fontId="58" fillId="0" borderId="0" xfId="1" applyNumberFormat="1" applyFont="1" applyFill="1" applyBorder="1"/>
    <xf numFmtId="43" fontId="56" fillId="0" borderId="11" xfId="3" applyFont="1" applyFill="1" applyBorder="1" applyAlignment="1">
      <alignment vertical="center"/>
    </xf>
    <xf numFmtId="4" fontId="8" fillId="0" borderId="0" xfId="0" applyNumberFormat="1" applyFont="1"/>
    <xf numFmtId="0" fontId="14" fillId="0" borderId="12" xfId="0" applyFont="1" applyFill="1" applyBorder="1" applyAlignment="1">
      <alignment horizontal="center" vertical="center"/>
    </xf>
    <xf numFmtId="43" fontId="46" fillId="0" borderId="0" xfId="3" applyFont="1" applyFill="1" applyBorder="1" applyAlignment="1">
      <alignment vertical="center"/>
    </xf>
    <xf numFmtId="43" fontId="46" fillId="0" borderId="11" xfId="3" applyFont="1" applyFill="1" applyBorder="1" applyAlignment="1">
      <alignment vertical="center"/>
    </xf>
    <xf numFmtId="0" fontId="48" fillId="2" borderId="12" xfId="1" applyFont="1" applyFill="1" applyBorder="1" applyAlignment="1">
      <alignment horizontal="center" wrapText="1"/>
    </xf>
    <xf numFmtId="43" fontId="45" fillId="0" borderId="0" xfId="1" applyNumberFormat="1" applyFont="1" applyFill="1" applyAlignment="1">
      <alignment vertical="center"/>
    </xf>
    <xf numFmtId="43" fontId="45" fillId="0" borderId="0" xfId="1" applyNumberFormat="1" applyFont="1" applyFill="1" applyBorder="1" applyAlignment="1">
      <alignment vertical="center"/>
    </xf>
    <xf numFmtId="0" fontId="45" fillId="0" borderId="12" xfId="1" applyFont="1" applyFill="1" applyBorder="1" applyAlignment="1">
      <alignment horizontal="center"/>
    </xf>
    <xf numFmtId="43" fontId="14" fillId="0" borderId="0" xfId="3" applyFont="1" applyAlignment="1">
      <alignment vertical="center"/>
    </xf>
    <xf numFmtId="44" fontId="23" fillId="0" borderId="12" xfId="14" applyFont="1" applyFill="1" applyBorder="1" applyAlignment="1">
      <alignment vertical="center"/>
    </xf>
    <xf numFmtId="9" fontId="52" fillId="0" borderId="12" xfId="0" applyNumberFormat="1" applyFont="1" applyFill="1" applyBorder="1" applyAlignment="1">
      <alignment horizontal="center" vertical="center" wrapText="1"/>
    </xf>
    <xf numFmtId="9" fontId="52" fillId="0" borderId="12" xfId="0" applyNumberFormat="1" applyFont="1" applyFill="1" applyBorder="1" applyAlignment="1">
      <alignment horizontal="center" vertical="center"/>
    </xf>
    <xf numFmtId="43" fontId="46" fillId="0" borderId="12" xfId="3" applyFont="1" applyFill="1" applyBorder="1" applyAlignment="1">
      <alignment horizontal="center" vertical="center"/>
    </xf>
    <xf numFmtId="43" fontId="45" fillId="0" borderId="0" xfId="1" applyNumberFormat="1" applyFont="1" applyFill="1" applyAlignment="1">
      <alignment horizontal="center"/>
    </xf>
    <xf numFmtId="44" fontId="45" fillId="0" borderId="0" xfId="1" applyNumberFormat="1" applyFont="1" applyFill="1" applyAlignment="1">
      <alignment horizontal="center"/>
    </xf>
    <xf numFmtId="0" fontId="52" fillId="0" borderId="12" xfId="0" applyNumberFormat="1" applyFont="1" applyFill="1" applyBorder="1" applyAlignment="1">
      <alignment horizontal="right" vertical="center" wrapText="1"/>
    </xf>
    <xf numFmtId="0" fontId="59" fillId="0" borderId="12" xfId="1" applyFont="1" applyFill="1" applyBorder="1" applyAlignment="1">
      <alignment vertical="center"/>
    </xf>
    <xf numFmtId="43" fontId="14" fillId="0" borderId="12" xfId="0" applyNumberFormat="1" applyFont="1" applyBorder="1" applyAlignment="1">
      <alignment horizontal="right"/>
    </xf>
    <xf numFmtId="0" fontId="45" fillId="0" borderId="0" xfId="1" applyFont="1" applyFill="1" applyBorder="1" applyAlignment="1">
      <alignment vertical="center"/>
    </xf>
    <xf numFmtId="44" fontId="48" fillId="0" borderId="12" xfId="14" applyFont="1" applyFill="1" applyBorder="1"/>
    <xf numFmtId="0" fontId="53" fillId="0" borderId="12" xfId="1" applyFont="1" applyFill="1" applyBorder="1"/>
    <xf numFmtId="44" fontId="51" fillId="0" borderId="0" xfId="14" applyFont="1" applyFill="1" applyBorder="1" applyAlignment="1">
      <alignment vertical="center"/>
    </xf>
    <xf numFmtId="0" fontId="45" fillId="0" borderId="0" xfId="1" applyFont="1" applyAlignment="1">
      <alignment vertical="top"/>
    </xf>
    <xf numFmtId="0" fontId="47" fillId="0" borderId="0" xfId="1" applyFont="1" applyAlignment="1">
      <alignment vertical="top"/>
    </xf>
    <xf numFmtId="43" fontId="45" fillId="0" borderId="0" xfId="3" applyFont="1" applyFill="1" applyAlignment="1">
      <alignment vertical="center"/>
    </xf>
    <xf numFmtId="44" fontId="45" fillId="0" borderId="0" xfId="1" applyNumberFormat="1" applyFont="1" applyFill="1" applyAlignment="1">
      <alignment vertical="center"/>
    </xf>
    <xf numFmtId="43" fontId="48" fillId="0" borderId="12" xfId="1" applyNumberFormat="1" applyFont="1" applyFill="1" applyBorder="1"/>
    <xf numFmtId="4" fontId="45" fillId="0" borderId="0" xfId="1" applyNumberFormat="1" applyFont="1"/>
    <xf numFmtId="14" fontId="14" fillId="0" borderId="12" xfId="8" applyNumberFormat="1" applyFont="1" applyFill="1" applyBorder="1" applyAlignment="1">
      <alignment horizontal="center" vertical="center"/>
    </xf>
    <xf numFmtId="44" fontId="14" fillId="0" borderId="11" xfId="14" applyFont="1" applyFill="1" applyBorder="1" applyAlignment="1">
      <alignment vertical="center"/>
    </xf>
    <xf numFmtId="44" fontId="14" fillId="0" borderId="12" xfId="0" applyNumberFormat="1" applyFont="1" applyFill="1" applyBorder="1" applyAlignment="1">
      <alignment horizontal="left" vertical="center" wrapText="1"/>
    </xf>
    <xf numFmtId="43" fontId="14" fillId="0" borderId="12" xfId="3" applyFont="1" applyFill="1" applyBorder="1" applyAlignment="1">
      <alignment vertical="center"/>
    </xf>
    <xf numFmtId="2" fontId="14" fillId="29" borderId="12" xfId="14" applyNumberFormat="1" applyFont="1" applyFill="1" applyBorder="1" applyAlignment="1">
      <alignment vertical="center"/>
    </xf>
    <xf numFmtId="0" fontId="50" fillId="0" borderId="4"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3" fillId="0" borderId="2" xfId="1" applyFont="1" applyFill="1" applyBorder="1" applyAlignment="1">
      <alignment wrapText="1"/>
    </xf>
    <xf numFmtId="0" fontId="53" fillId="0" borderId="4" xfId="1" applyFont="1" applyFill="1" applyBorder="1" applyAlignment="1">
      <alignment wrapText="1"/>
    </xf>
    <xf numFmtId="0" fontId="25" fillId="0" borderId="2" xfId="1" applyFont="1" applyFill="1" applyBorder="1" applyAlignment="1"/>
    <xf numFmtId="0" fontId="25" fillId="0" borderId="4" xfId="1" applyFont="1" applyFill="1" applyBorder="1" applyAlignment="1"/>
    <xf numFmtId="0" fontId="53" fillId="0" borderId="2" xfId="1" applyFont="1" applyFill="1" applyBorder="1" applyAlignment="1">
      <alignment vertical="center" wrapText="1"/>
    </xf>
    <xf numFmtId="0" fontId="53" fillId="0" borderId="4" xfId="1" applyFont="1" applyFill="1" applyBorder="1" applyAlignment="1">
      <alignment vertical="center" wrapText="1"/>
    </xf>
    <xf numFmtId="0" fontId="59" fillId="0" borderId="2" xfId="1" applyFont="1" applyFill="1" applyBorder="1" applyAlignment="1">
      <alignment vertical="center" wrapText="1"/>
    </xf>
    <xf numFmtId="0" fontId="59" fillId="0" borderId="4" xfId="1" applyFont="1" applyFill="1" applyBorder="1" applyAlignment="1">
      <alignment vertical="center" wrapText="1"/>
    </xf>
    <xf numFmtId="43" fontId="14" fillId="0" borderId="12" xfId="3" applyFont="1" applyFill="1" applyBorder="1" applyAlignment="1">
      <alignment horizontal="left" vertical="center" wrapText="1"/>
    </xf>
    <xf numFmtId="0" fontId="46" fillId="0" borderId="2" xfId="1" applyFont="1" applyFill="1" applyBorder="1" applyAlignment="1">
      <alignment horizontal="center" vertical="top" wrapText="1"/>
    </xf>
    <xf numFmtId="0" fontId="45" fillId="0" borderId="2" xfId="1" applyFont="1" applyFill="1" applyBorder="1" applyAlignment="1">
      <alignment horizontal="center"/>
    </xf>
    <xf numFmtId="0" fontId="7" fillId="0" borderId="0" xfId="2" applyAlignment="1" applyProtection="1">
      <alignment horizontal="center" vertical="center"/>
    </xf>
    <xf numFmtId="0" fontId="54" fillId="0" borderId="0" xfId="2" applyFont="1" applyFill="1" applyAlignment="1" applyProtection="1">
      <alignment horizontal="center" vertical="center"/>
    </xf>
    <xf numFmtId="0" fontId="19" fillId="5" borderId="0" xfId="0" applyFont="1" applyFill="1" applyAlignment="1">
      <alignment horizontal="center"/>
    </xf>
    <xf numFmtId="0" fontId="20" fillId="5" borderId="0" xfId="0" applyFont="1" applyFill="1" applyAlignment="1">
      <alignment horizontal="center"/>
    </xf>
    <xf numFmtId="0" fontId="54" fillId="0" borderId="0" xfId="2" applyFont="1" applyAlignment="1" applyProtection="1">
      <alignment horizontal="center" vertical="center"/>
    </xf>
    <xf numFmtId="0" fontId="53" fillId="0" borderId="3" xfId="1" applyFont="1" applyFill="1" applyBorder="1" applyAlignment="1">
      <alignment horizontal="center" wrapText="1"/>
    </xf>
    <xf numFmtId="0" fontId="54" fillId="0" borderId="0" xfId="2" applyFont="1" applyAlignment="1" applyProtection="1">
      <alignment horizontal="center" vertical="center"/>
    </xf>
    <xf numFmtId="0" fontId="60" fillId="0" borderId="0" xfId="1" applyFont="1" applyFill="1"/>
    <xf numFmtId="49" fontId="60" fillId="0" borderId="1" xfId="1" applyNumberFormat="1" applyFont="1" applyFill="1" applyBorder="1"/>
    <xf numFmtId="0" fontId="60" fillId="0" borderId="2" xfId="1" applyFont="1" applyFill="1" applyBorder="1"/>
    <xf numFmtId="0" fontId="60" fillId="0" borderId="0" xfId="1" applyFont="1" applyFill="1" applyBorder="1"/>
    <xf numFmtId="0" fontId="61" fillId="0" borderId="3" xfId="1" applyFont="1" applyFill="1" applyBorder="1" applyAlignment="1">
      <alignment vertical="center" wrapText="1"/>
    </xf>
    <xf numFmtId="0" fontId="60" fillId="0" borderId="2" xfId="1" applyFont="1" applyFill="1" applyBorder="1" applyAlignment="1">
      <alignment horizontal="center" vertical="top" wrapText="1"/>
    </xf>
    <xf numFmtId="0" fontId="61" fillId="0" borderId="3" xfId="1" applyFont="1" applyFill="1" applyBorder="1" applyAlignment="1">
      <alignment horizontal="center" vertical="center" wrapText="1"/>
    </xf>
    <xf numFmtId="0" fontId="61" fillId="0" borderId="9" xfId="1" applyFont="1" applyFill="1" applyBorder="1" applyAlignment="1">
      <alignment horizontal="center" vertical="center" wrapText="1"/>
    </xf>
    <xf numFmtId="0" fontId="62" fillId="0" borderId="12" xfId="1" applyFont="1" applyFill="1" applyBorder="1" applyAlignment="1">
      <alignment horizontal="center" vertical="center" wrapText="1"/>
    </xf>
    <xf numFmtId="0" fontId="42" fillId="0" borderId="12" xfId="0" applyFont="1" applyFill="1" applyBorder="1" applyAlignment="1">
      <alignment horizontal="left" vertical="center" wrapText="1"/>
    </xf>
    <xf numFmtId="9" fontId="42" fillId="0" borderId="12" xfId="8" applyFont="1" applyFill="1" applyBorder="1" applyAlignment="1">
      <alignment horizontal="center" vertical="center"/>
    </xf>
    <xf numFmtId="14" fontId="60" fillId="0" borderId="12" xfId="1" applyNumberFormat="1" applyFont="1" applyFill="1" applyBorder="1" applyAlignment="1">
      <alignment vertical="center" wrapText="1"/>
    </xf>
    <xf numFmtId="9" fontId="60" fillId="0" borderId="12" xfId="8" applyFont="1" applyFill="1" applyBorder="1" applyAlignment="1">
      <alignment horizontal="center" vertical="center" wrapText="1"/>
    </xf>
    <xf numFmtId="44" fontId="42" fillId="0" borderId="12" xfId="14" applyFont="1" applyFill="1" applyBorder="1" applyAlignment="1">
      <alignment vertical="center"/>
    </xf>
    <xf numFmtId="0" fontId="43" fillId="0" borderId="12" xfId="0" applyFont="1" applyFill="1" applyBorder="1" applyAlignment="1">
      <alignment horizontal="center" vertical="center" wrapText="1"/>
    </xf>
    <xf numFmtId="43" fontId="60" fillId="0" borderId="12" xfId="3" applyFont="1" applyFill="1" applyBorder="1" applyAlignment="1">
      <alignment vertical="center"/>
    </xf>
    <xf numFmtId="9" fontId="42" fillId="0" borderId="12" xfId="8" applyFont="1" applyFill="1" applyBorder="1" applyAlignment="1">
      <alignment horizontal="center" vertical="center" wrapText="1"/>
    </xf>
    <xf numFmtId="43" fontId="42" fillId="0" borderId="0" xfId="3" applyFont="1"/>
    <xf numFmtId="0" fontId="42" fillId="0" borderId="12" xfId="0" applyFont="1" applyFill="1" applyBorder="1" applyAlignment="1">
      <alignment horizontal="left" vertical="center"/>
    </xf>
    <xf numFmtId="0" fontId="60" fillId="0" borderId="0" xfId="1" applyFont="1" applyFill="1" applyAlignment="1">
      <alignment vertical="top"/>
    </xf>
    <xf numFmtId="0" fontId="64" fillId="0" borderId="0" xfId="1" applyFont="1" applyFill="1" applyAlignment="1">
      <alignment vertical="top"/>
    </xf>
    <xf numFmtId="0" fontId="60" fillId="0" borderId="1" xfId="1" applyFont="1" applyFill="1" applyBorder="1"/>
    <xf numFmtId="0" fontId="65" fillId="0" borderId="0" xfId="1" applyFont="1" applyFill="1"/>
    <xf numFmtId="43" fontId="60" fillId="0" borderId="0" xfId="3" applyFont="1" applyFill="1" applyBorder="1" applyAlignment="1">
      <alignment vertical="center"/>
    </xf>
    <xf numFmtId="43" fontId="60" fillId="0" borderId="0" xfId="1" applyNumberFormat="1" applyFont="1" applyFill="1"/>
    <xf numFmtId="43" fontId="60" fillId="4" borderId="0" xfId="1" applyNumberFormat="1" applyFont="1" applyFill="1"/>
    <xf numFmtId="43" fontId="60" fillId="0" borderId="0" xfId="1" applyNumberFormat="1" applyFont="1" applyFill="1" applyBorder="1"/>
    <xf numFmtId="4" fontId="42" fillId="0" borderId="0" xfId="0" applyNumberFormat="1" applyFont="1" applyFill="1"/>
    <xf numFmtId="4" fontId="60" fillId="0" borderId="0" xfId="1" applyNumberFormat="1" applyFont="1" applyFill="1" applyBorder="1"/>
    <xf numFmtId="44" fontId="60" fillId="0" borderId="0" xfId="1" applyNumberFormat="1" applyFont="1" applyFill="1" applyBorder="1"/>
    <xf numFmtId="0" fontId="60" fillId="0" borderId="0" xfId="1" applyFont="1" applyFill="1" applyAlignment="1">
      <alignment horizontal="center"/>
    </xf>
    <xf numFmtId="0" fontId="60" fillId="0" borderId="1" xfId="1" applyFont="1" applyFill="1" applyBorder="1" applyAlignment="1">
      <alignment horizontal="center"/>
    </xf>
    <xf numFmtId="0" fontId="60" fillId="0" borderId="2" xfId="1" applyFont="1" applyFill="1" applyBorder="1" applyAlignment="1">
      <alignment horizontal="center"/>
    </xf>
    <xf numFmtId="0" fontId="60" fillId="0" borderId="0" xfId="1" applyFont="1" applyFill="1" applyBorder="1" applyAlignment="1">
      <alignment horizontal="center"/>
    </xf>
    <xf numFmtId="0" fontId="42" fillId="0" borderId="12" xfId="0" applyFont="1" applyFill="1" applyBorder="1" applyAlignment="1">
      <alignment horizontal="center" vertical="top" wrapText="1"/>
    </xf>
    <xf numFmtId="9" fontId="42" fillId="0" borderId="12" xfId="8" applyFont="1" applyFill="1" applyBorder="1" applyAlignment="1">
      <alignment horizontal="center"/>
    </xf>
    <xf numFmtId="44" fontId="42" fillId="0" borderId="12" xfId="14" applyFont="1" applyFill="1" applyBorder="1" applyAlignment="1"/>
    <xf numFmtId="14" fontId="60" fillId="0" borderId="12" xfId="1" applyNumberFormat="1" applyFont="1" applyFill="1" applyBorder="1" applyAlignment="1">
      <alignment horizontal="center" vertical="center" wrapText="1"/>
    </xf>
    <xf numFmtId="14" fontId="42" fillId="0" borderId="12" xfId="3" applyNumberFormat="1" applyFont="1" applyFill="1" applyBorder="1" applyAlignment="1">
      <alignment horizontal="center" vertical="center"/>
    </xf>
    <xf numFmtId="0" fontId="42" fillId="0" borderId="12" xfId="0" applyFont="1" applyFill="1" applyBorder="1" applyAlignment="1">
      <alignment horizontal="center" vertical="center" wrapText="1"/>
    </xf>
    <xf numFmtId="43" fontId="42" fillId="0" borderId="0" xfId="3" applyFont="1" applyBorder="1"/>
    <xf numFmtId="44" fontId="42" fillId="0" borderId="0" xfId="14" applyFont="1" applyFill="1" applyBorder="1" applyAlignment="1"/>
    <xf numFmtId="43" fontId="60" fillId="0" borderId="0" xfId="3" applyFont="1" applyFill="1"/>
    <xf numFmtId="0" fontId="60" fillId="0" borderId="0" xfId="1" applyFont="1" applyFill="1" applyAlignment="1">
      <alignment vertical="center"/>
    </xf>
    <xf numFmtId="0" fontId="60" fillId="0" borderId="0" xfId="1" applyFont="1" applyFill="1" applyAlignment="1">
      <alignment horizontal="left" vertical="center"/>
    </xf>
    <xf numFmtId="0" fontId="60" fillId="0" borderId="0" xfId="1" applyFont="1" applyFill="1" applyAlignment="1">
      <alignment horizontal="center" vertical="center"/>
    </xf>
    <xf numFmtId="44" fontId="60" fillId="0" borderId="0" xfId="1" applyNumberFormat="1" applyFont="1" applyFill="1"/>
    <xf numFmtId="0" fontId="61" fillId="0" borderId="2" xfId="1" applyFont="1" applyFill="1" applyBorder="1" applyAlignment="1">
      <alignment wrapText="1"/>
    </xf>
    <xf numFmtId="0" fontId="61" fillId="0" borderId="4" xfId="1" applyFont="1" applyFill="1" applyBorder="1" applyAlignment="1">
      <alignment wrapText="1"/>
    </xf>
    <xf numFmtId="44" fontId="61" fillId="0" borderId="12" xfId="14" applyFont="1" applyFill="1" applyBorder="1" applyAlignment="1"/>
    <xf numFmtId="0" fontId="60" fillId="0" borderId="12" xfId="1" applyFont="1" applyFill="1" applyBorder="1"/>
    <xf numFmtId="0" fontId="60" fillId="0" borderId="12" xfId="1" applyFont="1" applyFill="1" applyBorder="1" applyAlignment="1">
      <alignment horizontal="center"/>
    </xf>
    <xf numFmtId="0" fontId="42" fillId="0" borderId="12" xfId="0" applyFont="1" applyFill="1" applyBorder="1" applyAlignment="1">
      <alignment horizontal="left" vertical="top"/>
    </xf>
    <xf numFmtId="44" fontId="60" fillId="0" borderId="0" xfId="1" applyNumberFormat="1" applyFont="1" applyFill="1" applyBorder="1" applyAlignment="1">
      <alignment horizontal="center"/>
    </xf>
    <xf numFmtId="0" fontId="66" fillId="0" borderId="0" xfId="2" applyFont="1" applyFill="1" applyAlignment="1" applyProtection="1">
      <alignment vertical="center"/>
    </xf>
    <xf numFmtId="0" fontId="60" fillId="0" borderId="0" xfId="1" applyFont="1" applyFill="1" applyAlignment="1">
      <alignment wrapText="1"/>
    </xf>
    <xf numFmtId="49" fontId="60" fillId="0" borderId="1" xfId="1" applyNumberFormat="1" applyFont="1" applyFill="1" applyBorder="1" applyAlignment="1">
      <alignment wrapText="1"/>
    </xf>
    <xf numFmtId="0" fontId="60" fillId="0" borderId="2" xfId="1" applyFont="1" applyFill="1" applyBorder="1" applyAlignment="1">
      <alignment wrapText="1"/>
    </xf>
    <xf numFmtId="0" fontId="60" fillId="0" borderId="0" xfId="1" applyFont="1" applyFill="1" applyBorder="1" applyAlignment="1">
      <alignment wrapText="1"/>
    </xf>
    <xf numFmtId="0" fontId="60" fillId="0" borderId="12" xfId="0" applyFont="1" applyFill="1" applyBorder="1" applyAlignment="1">
      <alignment horizontal="center" vertical="center"/>
    </xf>
    <xf numFmtId="14" fontId="42" fillId="0" borderId="12" xfId="8" applyNumberFormat="1" applyFont="1" applyFill="1" applyBorder="1" applyAlignment="1">
      <alignment horizontal="center" vertical="center"/>
    </xf>
    <xf numFmtId="44" fontId="42" fillId="0" borderId="12" xfId="0" applyNumberFormat="1" applyFont="1" applyFill="1" applyBorder="1" applyAlignment="1">
      <alignment horizontal="left" vertical="center" wrapText="1"/>
    </xf>
    <xf numFmtId="14" fontId="60" fillId="0" borderId="12" xfId="8" applyNumberFormat="1" applyFont="1" applyFill="1" applyBorder="1" applyAlignment="1">
      <alignment horizontal="center" vertical="center"/>
    </xf>
    <xf numFmtId="44" fontId="42" fillId="0" borderId="11" xfId="14" applyFont="1" applyFill="1" applyBorder="1" applyAlignment="1">
      <alignment vertical="center"/>
    </xf>
    <xf numFmtId="0" fontId="42" fillId="0" borderId="12" xfId="0" applyFont="1" applyFill="1" applyBorder="1" applyAlignment="1">
      <alignment horizontal="center" vertical="center"/>
    </xf>
    <xf numFmtId="43" fontId="60" fillId="0" borderId="11" xfId="3" applyFont="1" applyFill="1" applyBorder="1" applyAlignment="1">
      <alignment vertical="center"/>
    </xf>
    <xf numFmtId="0" fontId="60" fillId="0" borderId="0" xfId="1" applyNumberFormat="1" applyFont="1" applyFill="1" applyBorder="1" applyAlignment="1">
      <alignment wrapText="1"/>
    </xf>
    <xf numFmtId="43" fontId="60" fillId="0" borderId="0" xfId="3" applyFont="1" applyFill="1" applyBorder="1" applyAlignment="1">
      <alignment wrapText="1"/>
    </xf>
    <xf numFmtId="43" fontId="60" fillId="0" borderId="0" xfId="3" applyFont="1" applyFill="1" applyBorder="1"/>
    <xf numFmtId="0" fontId="65" fillId="0" borderId="0" xfId="1" applyFont="1" applyFill="1" applyAlignment="1">
      <alignment horizontal="center" vertical="center"/>
    </xf>
    <xf numFmtId="43" fontId="60" fillId="0" borderId="0" xfId="3" applyFont="1" applyFill="1" applyBorder="1" applyAlignment="1">
      <alignment horizontal="center" vertical="center"/>
    </xf>
    <xf numFmtId="0" fontId="60" fillId="0" borderId="0" xfId="1" applyFont="1" applyFill="1" applyBorder="1" applyAlignment="1">
      <alignment horizontal="center" vertical="center"/>
    </xf>
    <xf numFmtId="43" fontId="60" fillId="4" borderId="0" xfId="3" applyFont="1" applyFill="1" applyBorder="1"/>
    <xf numFmtId="4" fontId="42" fillId="0" borderId="0" xfId="0" applyNumberFormat="1" applyFont="1"/>
    <xf numFmtId="44" fontId="61" fillId="0" borderId="11" xfId="14" applyFont="1" applyFill="1" applyBorder="1" applyAlignment="1"/>
    <xf numFmtId="0" fontId="60" fillId="0" borderId="0" xfId="1" applyFont="1" applyFill="1" applyBorder="1" applyAlignment="1">
      <alignment horizontal="center" vertical="top" wrapText="1"/>
    </xf>
    <xf numFmtId="0" fontId="67" fillId="0" borderId="12" xfId="0" applyFont="1" applyFill="1" applyBorder="1" applyAlignment="1">
      <alignment horizontal="left" vertical="top" wrapText="1"/>
    </xf>
    <xf numFmtId="0" fontId="68" fillId="0" borderId="12" xfId="0" applyFont="1" applyFill="1" applyBorder="1" applyAlignment="1">
      <alignment horizontal="center" vertical="center" wrapText="1"/>
    </xf>
    <xf numFmtId="44" fontId="67" fillId="0" borderId="12" xfId="0" applyNumberFormat="1" applyFont="1" applyFill="1" applyBorder="1" applyAlignment="1">
      <alignment horizontal="left" vertical="top" wrapText="1"/>
    </xf>
    <xf numFmtId="0" fontId="68" fillId="0" borderId="12" xfId="0" applyFont="1" applyFill="1" applyBorder="1" applyAlignment="1">
      <alignment horizontal="center" vertical="center"/>
    </xf>
    <xf numFmtId="0" fontId="60" fillId="0" borderId="0" xfId="1" applyFont="1"/>
    <xf numFmtId="0" fontId="60" fillId="0" borderId="0" xfId="1" applyFont="1" applyAlignment="1">
      <alignment wrapText="1"/>
    </xf>
    <xf numFmtId="49" fontId="60" fillId="0" borderId="1" xfId="1" applyNumberFormat="1" applyFont="1" applyBorder="1"/>
    <xf numFmtId="0" fontId="60" fillId="0" borderId="2" xfId="1" applyFont="1" applyBorder="1"/>
    <xf numFmtId="0" fontId="60" fillId="0" borderId="0" xfId="1" applyFont="1" applyBorder="1"/>
    <xf numFmtId="0" fontId="61" fillId="2" borderId="12" xfId="1" applyFont="1" applyFill="1" applyBorder="1" applyAlignment="1">
      <alignment horizontal="center" wrapText="1"/>
    </xf>
    <xf numFmtId="9" fontId="42" fillId="0" borderId="12" xfId="8" applyFont="1" applyFill="1" applyBorder="1" applyAlignment="1"/>
    <xf numFmtId="0" fontId="42" fillId="0" borderId="3" xfId="0" applyFont="1" applyFill="1" applyBorder="1" applyAlignment="1">
      <alignment horizontal="left" vertical="center" wrapText="1"/>
    </xf>
    <xf numFmtId="0" fontId="42" fillId="0" borderId="12" xfId="0" applyFont="1" applyFill="1" applyBorder="1" applyAlignment="1">
      <alignment vertical="center" wrapText="1"/>
    </xf>
    <xf numFmtId="43" fontId="42" fillId="0" borderId="12" xfId="3" applyFont="1" applyFill="1" applyBorder="1" applyAlignment="1">
      <alignment vertical="center"/>
    </xf>
    <xf numFmtId="14" fontId="60" fillId="0" borderId="12" xfId="1" applyNumberFormat="1" applyFont="1" applyFill="1" applyBorder="1" applyAlignment="1">
      <alignment vertical="center"/>
    </xf>
    <xf numFmtId="9" fontId="42" fillId="0" borderId="12" xfId="8" applyFont="1" applyFill="1" applyBorder="1" applyAlignment="1">
      <alignment vertical="center"/>
    </xf>
    <xf numFmtId="0" fontId="42" fillId="0" borderId="12" xfId="0" applyFont="1" applyBorder="1" applyAlignment="1">
      <alignment horizontal="left"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vertical="center" wrapText="1"/>
    </xf>
    <xf numFmtId="0" fontId="60" fillId="0" borderId="12" xfId="0" applyFont="1" applyFill="1" applyBorder="1" applyAlignment="1">
      <alignment horizontal="left" vertical="center" wrapText="1"/>
    </xf>
    <xf numFmtId="9" fontId="60" fillId="0" borderId="12" xfId="8" applyFont="1" applyFill="1" applyBorder="1" applyAlignment="1">
      <alignment horizontal="center" vertical="center"/>
    </xf>
    <xf numFmtId="44" fontId="60" fillId="0" borderId="12" xfId="14" applyFont="1" applyFill="1" applyBorder="1" applyAlignment="1">
      <alignment vertical="center"/>
    </xf>
    <xf numFmtId="43" fontId="60" fillId="0" borderId="12" xfId="3" applyFont="1" applyFill="1" applyBorder="1" applyAlignment="1">
      <alignment horizontal="center" vertical="center"/>
    </xf>
    <xf numFmtId="0" fontId="60" fillId="0" borderId="0" xfId="1" applyFont="1" applyBorder="1" applyAlignment="1">
      <alignment horizontal="center" vertical="top"/>
    </xf>
    <xf numFmtId="0" fontId="61" fillId="0" borderId="3" xfId="1" applyFont="1" applyBorder="1" applyAlignment="1">
      <alignment horizontal="center" vertical="center" wrapText="1"/>
    </xf>
    <xf numFmtId="0" fontId="61" fillId="0" borderId="0" xfId="1" applyFont="1" applyFill="1" applyBorder="1" applyAlignment="1">
      <alignment horizontal="center" wrapText="1"/>
    </xf>
    <xf numFmtId="0" fontId="42" fillId="0" borderId="12" xfId="1" applyFont="1" applyFill="1" applyBorder="1" applyAlignment="1">
      <alignment horizontal="center" vertical="center" wrapText="1"/>
    </xf>
    <xf numFmtId="44" fontId="61" fillId="0" borderId="12" xfId="14" applyFont="1" applyFill="1" applyBorder="1"/>
    <xf numFmtId="0" fontId="60" fillId="0" borderId="0" xfId="1" applyFont="1" applyAlignment="1">
      <alignment vertical="top"/>
    </xf>
    <xf numFmtId="0" fontId="64" fillId="0" borderId="0" xfId="1" applyFont="1" applyAlignment="1">
      <alignment vertical="top"/>
    </xf>
    <xf numFmtId="44" fontId="60" fillId="0" borderId="0" xfId="1" applyNumberFormat="1" applyFont="1"/>
    <xf numFmtId="0" fontId="60" fillId="0" borderId="0" xfId="1" applyFont="1" applyFill="1" applyBorder="1" applyAlignment="1">
      <alignment vertical="center"/>
    </xf>
    <xf numFmtId="0" fontId="61" fillId="0" borderId="2" xfId="1" applyFont="1" applyFill="1" applyBorder="1" applyAlignment="1"/>
    <xf numFmtId="0" fontId="61" fillId="0" borderId="4" xfId="1" applyFont="1" applyFill="1" applyBorder="1" applyAlignment="1"/>
    <xf numFmtId="0" fontId="61" fillId="0" borderId="12" xfId="1" applyFont="1" applyFill="1" applyBorder="1"/>
    <xf numFmtId="4" fontId="60" fillId="0" borderId="0" xfId="1" applyNumberFormat="1" applyFont="1"/>
    <xf numFmtId="0" fontId="60" fillId="0" borderId="0" xfId="1" applyFont="1" applyBorder="1" applyAlignment="1">
      <alignment horizontal="center" vertical="top" wrapText="1"/>
    </xf>
    <xf numFmtId="0" fontId="62" fillId="0" borderId="12" xfId="1" applyFont="1" applyFill="1" applyBorder="1" applyAlignment="1">
      <alignment horizontal="center" wrapText="1"/>
    </xf>
    <xf numFmtId="0" fontId="43" fillId="0" borderId="12" xfId="0" applyNumberFormat="1" applyFont="1" applyFill="1" applyBorder="1" applyAlignment="1">
      <alignment horizontal="center" vertical="center"/>
    </xf>
    <xf numFmtId="9" fontId="43" fillId="0" borderId="12" xfId="0" applyNumberFormat="1" applyFont="1" applyFill="1" applyBorder="1" applyAlignment="1">
      <alignment horizontal="left" vertical="center" wrapText="1"/>
    </xf>
    <xf numFmtId="9" fontId="43" fillId="0" borderId="12" xfId="0" applyNumberFormat="1" applyFont="1" applyFill="1" applyBorder="1" applyAlignment="1">
      <alignment horizontal="left" vertical="center"/>
    </xf>
    <xf numFmtId="14" fontId="42" fillId="0" borderId="12" xfId="3" applyNumberFormat="1" applyFont="1" applyFill="1" applyBorder="1" applyAlignment="1"/>
    <xf numFmtId="9" fontId="43" fillId="0" borderId="12" xfId="0" applyNumberFormat="1" applyFont="1" applyFill="1" applyBorder="1" applyAlignment="1">
      <alignment horizontal="right" vertical="center" wrapText="1"/>
    </xf>
    <xf numFmtId="0" fontId="43" fillId="0" borderId="12" xfId="0" applyNumberFormat="1" applyFont="1" applyFill="1" applyBorder="1" applyAlignment="1">
      <alignment horizontal="right" vertical="center"/>
    </xf>
    <xf numFmtId="14" fontId="42" fillId="0" borderId="12" xfId="3" applyNumberFormat="1" applyFont="1" applyFill="1" applyBorder="1" applyAlignment="1">
      <alignment vertical="center"/>
    </xf>
    <xf numFmtId="43" fontId="42" fillId="0" borderId="0" xfId="3" applyFont="1" applyAlignment="1">
      <alignment vertical="center"/>
    </xf>
    <xf numFmtId="14" fontId="42" fillId="0" borderId="12" xfId="8" applyNumberFormat="1" applyFont="1" applyFill="1" applyBorder="1" applyAlignment="1">
      <alignment vertical="center"/>
    </xf>
    <xf numFmtId="0" fontId="43" fillId="0" borderId="12" xfId="0" applyNumberFormat="1" applyFont="1" applyFill="1" applyBorder="1" applyAlignment="1">
      <alignment horizontal="right" vertical="center" wrapText="1"/>
    </xf>
    <xf numFmtId="0" fontId="60" fillId="0" borderId="0" xfId="1" applyFont="1" applyAlignment="1">
      <alignment horizontal="center" vertical="top"/>
    </xf>
    <xf numFmtId="0" fontId="64" fillId="0" borderId="0" xfId="1" applyFont="1" applyAlignment="1">
      <alignment horizontal="center" vertical="top"/>
    </xf>
    <xf numFmtId="0" fontId="60" fillId="0" borderId="1" xfId="1" applyFont="1" applyBorder="1"/>
    <xf numFmtId="43" fontId="60" fillId="0" borderId="0" xfId="1" applyNumberFormat="1" applyFont="1"/>
    <xf numFmtId="0" fontId="66" fillId="0" borderId="0" xfId="2" applyFont="1" applyAlignment="1" applyProtection="1">
      <alignment horizontal="center" vertical="center"/>
    </xf>
    <xf numFmtId="0" fontId="60" fillId="0" borderId="0" xfId="1" applyFont="1" applyBorder="1" applyAlignment="1">
      <alignment horizontal="center"/>
    </xf>
    <xf numFmtId="0" fontId="61" fillId="0" borderId="0" xfId="1" applyFont="1" applyBorder="1" applyAlignment="1">
      <alignment horizontal="center" vertical="center"/>
    </xf>
    <xf numFmtId="0" fontId="62" fillId="0" borderId="0" xfId="1" applyFont="1" applyFill="1" applyBorder="1" applyAlignment="1">
      <alignment horizontal="center" vertical="center" wrapText="1"/>
    </xf>
    <xf numFmtId="0" fontId="43" fillId="0" borderId="0" xfId="0" applyNumberFormat="1" applyFont="1" applyFill="1" applyBorder="1" applyAlignment="1">
      <alignment horizontal="right" vertical="center"/>
    </xf>
    <xf numFmtId="43" fontId="60" fillId="0" borderId="0" xfId="3" applyFont="1" applyBorder="1" applyAlignment="1">
      <alignment vertical="center"/>
    </xf>
    <xf numFmtId="0" fontId="60" fillId="0" borderId="12" xfId="1" applyFont="1" applyFill="1" applyBorder="1" applyAlignment="1">
      <alignment horizontal="left" vertical="center" wrapText="1"/>
    </xf>
    <xf numFmtId="9" fontId="69" fillId="0" borderId="2" xfId="0" applyNumberFormat="1" applyFont="1" applyFill="1" applyBorder="1" applyAlignment="1">
      <alignment vertical="center" wrapText="1"/>
    </xf>
    <xf numFmtId="9" fontId="69" fillId="0" borderId="4" xfId="0" applyNumberFormat="1" applyFont="1" applyFill="1" applyBorder="1" applyAlignment="1">
      <alignment vertical="center" wrapText="1"/>
    </xf>
    <xf numFmtId="44" fontId="44" fillId="0" borderId="12" xfId="14" applyFont="1" applyFill="1" applyBorder="1" applyAlignment="1"/>
    <xf numFmtId="0" fontId="60" fillId="0" borderId="0" xfId="1" applyFont="1" applyFill="1" applyAlignment="1">
      <alignment horizontal="center" vertical="top"/>
    </xf>
    <xf numFmtId="0" fontId="64" fillId="0" borderId="0" xfId="1" applyFont="1" applyFill="1" applyAlignment="1">
      <alignment horizontal="center" vertical="top"/>
    </xf>
    <xf numFmtId="0" fontId="60" fillId="0" borderId="0" xfId="1" applyFont="1" applyAlignment="1">
      <alignment horizontal="left" wrapText="1"/>
    </xf>
    <xf numFmtId="0" fontId="62" fillId="0" borderId="12" xfId="1" applyFont="1" applyFill="1" applyBorder="1" applyAlignment="1">
      <alignment horizontal="left" vertical="center" wrapText="1"/>
    </xf>
    <xf numFmtId="0" fontId="61" fillId="0" borderId="0" xfId="1" applyFont="1" applyFill="1" applyBorder="1" applyAlignment="1">
      <alignment horizontal="center"/>
    </xf>
    <xf numFmtId="44" fontId="61" fillId="0" borderId="0" xfId="14" applyFont="1" applyFill="1" applyBorder="1" applyAlignment="1">
      <alignment vertical="center"/>
    </xf>
    <xf numFmtId="44" fontId="60" fillId="0" borderId="0" xfId="1" applyNumberFormat="1" applyFont="1" applyFill="1" applyAlignment="1">
      <alignment vertical="center"/>
    </xf>
    <xf numFmtId="43" fontId="60" fillId="0" borderId="0" xfId="3" applyFont="1"/>
    <xf numFmtId="0" fontId="44" fillId="0" borderId="2" xfId="1" applyFont="1" applyFill="1" applyBorder="1" applyAlignment="1">
      <alignment vertical="center" wrapText="1"/>
    </xf>
    <xf numFmtId="0" fontId="44" fillId="0" borderId="4" xfId="1" applyFont="1" applyFill="1" applyBorder="1" applyAlignment="1">
      <alignment vertical="center" wrapText="1"/>
    </xf>
    <xf numFmtId="44" fontId="44" fillId="0" borderId="12" xfId="14" applyFont="1" applyFill="1" applyBorder="1" applyAlignment="1">
      <alignment vertical="center"/>
    </xf>
    <xf numFmtId="0" fontId="44" fillId="0" borderId="12" xfId="1" applyFont="1" applyFill="1" applyBorder="1" applyAlignment="1">
      <alignment vertical="center"/>
    </xf>
    <xf numFmtId="0" fontId="62" fillId="0" borderId="5" xfId="1" applyFont="1" applyFill="1" applyBorder="1" applyAlignment="1">
      <alignment horizontal="center" vertical="center" wrapText="1"/>
    </xf>
    <xf numFmtId="0" fontId="42" fillId="0" borderId="3" xfId="0" applyFont="1" applyFill="1" applyBorder="1" applyAlignment="1">
      <alignment horizontal="center" vertical="center" wrapText="1"/>
    </xf>
    <xf numFmtId="0" fontId="70" fillId="0" borderId="12" xfId="0" applyFont="1" applyBorder="1" applyAlignment="1">
      <alignment horizontal="left" vertical="center" wrapText="1"/>
    </xf>
    <xf numFmtId="0" fontId="42" fillId="0" borderId="4"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67" fillId="0" borderId="12" xfId="0" applyFont="1" applyFill="1" applyBorder="1" applyAlignment="1">
      <alignment horizontal="left" vertical="center"/>
    </xf>
    <xf numFmtId="43" fontId="65" fillId="0" borderId="0" xfId="3" applyFont="1" applyFill="1"/>
    <xf numFmtId="44" fontId="60" fillId="0" borderId="0" xfId="14" applyFont="1" applyFill="1" applyBorder="1" applyAlignment="1">
      <alignment vertical="center"/>
    </xf>
    <xf numFmtId="44" fontId="60" fillId="0" borderId="0" xfId="1" applyNumberFormat="1" applyFont="1" applyFill="1" applyBorder="1" applyAlignment="1">
      <alignment vertical="center"/>
    </xf>
    <xf numFmtId="0" fontId="61" fillId="0" borderId="3" xfId="1" applyFont="1" applyFill="1" applyBorder="1" applyAlignment="1">
      <alignment horizontal="center" vertical="center" wrapText="1"/>
    </xf>
    <xf numFmtId="0" fontId="60" fillId="0" borderId="12" xfId="1" applyFont="1" applyFill="1" applyBorder="1" applyAlignment="1">
      <alignment horizontal="center" vertical="center" wrapText="1"/>
    </xf>
    <xf numFmtId="0" fontId="67" fillId="0" borderId="12" xfId="0" applyFont="1" applyFill="1" applyBorder="1" applyAlignment="1">
      <alignment horizontal="left" vertical="center" wrapText="1"/>
    </xf>
    <xf numFmtId="2" fontId="68" fillId="0" borderId="12" xfId="0" applyNumberFormat="1" applyFont="1" applyFill="1" applyBorder="1" applyAlignment="1">
      <alignment horizontal="center" vertical="center"/>
    </xf>
    <xf numFmtId="0" fontId="67" fillId="0" borderId="12" xfId="0" applyFont="1" applyFill="1" applyBorder="1" applyAlignment="1">
      <alignment horizontal="center" vertical="center" wrapText="1"/>
    </xf>
    <xf numFmtId="0" fontId="63" fillId="0" borderId="0" xfId="1" applyFont="1" applyFill="1" applyAlignment="1">
      <alignment horizontal="center" vertical="center"/>
    </xf>
    <xf numFmtId="0" fontId="63" fillId="0" borderId="0" xfId="1" applyFont="1" applyFill="1" applyAlignment="1">
      <alignment vertical="center"/>
    </xf>
    <xf numFmtId="9" fontId="68" fillId="0" borderId="12" xfId="0" applyNumberFormat="1" applyFont="1" applyFill="1" applyBorder="1" applyAlignment="1">
      <alignment vertical="center" wrapText="1"/>
    </xf>
    <xf numFmtId="0" fontId="68" fillId="0" borderId="12" xfId="0" applyNumberFormat="1" applyFont="1" applyFill="1" applyBorder="1" applyAlignment="1">
      <alignment horizontal="center" vertical="center" wrapText="1"/>
    </xf>
    <xf numFmtId="2" fontId="68" fillId="0" borderId="12" xfId="0" applyNumberFormat="1" applyFont="1" applyFill="1" applyBorder="1" applyAlignment="1">
      <alignment horizontal="center" vertical="center" wrapText="1"/>
    </xf>
    <xf numFmtId="0" fontId="71" fillId="0" borderId="12" xfId="0" applyFont="1" applyFill="1" applyBorder="1" applyAlignment="1">
      <alignment horizontal="left" vertical="center" wrapText="1"/>
    </xf>
    <xf numFmtId="0" fontId="72" fillId="0" borderId="12" xfId="0" applyFont="1" applyFill="1" applyBorder="1" applyAlignment="1">
      <alignment horizontal="center" vertical="center" wrapText="1"/>
    </xf>
    <xf numFmtId="0" fontId="42" fillId="0" borderId="12" xfId="0" applyFont="1" applyFill="1" applyBorder="1" applyAlignment="1">
      <alignment horizontal="left" wrapText="1"/>
    </xf>
    <xf numFmtId="14" fontId="42" fillId="0" borderId="12" xfId="1" applyNumberFormat="1" applyFont="1" applyFill="1" applyBorder="1" applyAlignment="1">
      <alignment horizontal="center" vertical="center" wrapText="1"/>
    </xf>
    <xf numFmtId="43" fontId="60" fillId="0" borderId="0" xfId="1" applyNumberFormat="1" applyFont="1" applyFill="1" applyBorder="1" applyAlignment="1">
      <alignment vertical="center"/>
    </xf>
    <xf numFmtId="0" fontId="60" fillId="0" borderId="12" xfId="1" applyFont="1" applyFill="1" applyBorder="1" applyAlignment="1">
      <alignment horizontal="left" vertical="center" wrapText="1"/>
    </xf>
    <xf numFmtId="44" fontId="44" fillId="0" borderId="0" xfId="1" applyNumberFormat="1" applyFont="1" applyFill="1" applyBorder="1" applyAlignment="1">
      <alignment horizontal="center" vertical="center" wrapText="1"/>
    </xf>
    <xf numFmtId="44" fontId="43" fillId="0" borderId="0" xfId="0" applyNumberFormat="1" applyFont="1" applyFill="1" applyBorder="1" applyAlignment="1">
      <alignment horizontal="right" vertical="center"/>
    </xf>
    <xf numFmtId="4" fontId="60" fillId="0" borderId="0" xfId="1" applyNumberFormat="1" applyFont="1" applyFill="1"/>
    <xf numFmtId="43" fontId="60" fillId="0" borderId="0" xfId="1" applyNumberFormat="1" applyFont="1" applyFill="1" applyAlignment="1">
      <alignment vertical="center"/>
    </xf>
    <xf numFmtId="44" fontId="60" fillId="0" borderId="12" xfId="14" applyFont="1" applyFill="1" applyBorder="1" applyAlignment="1">
      <alignment horizontal="center" vertical="center" wrapText="1"/>
    </xf>
    <xf numFmtId="9" fontId="68" fillId="0" borderId="12" xfId="0" applyNumberFormat="1" applyFont="1" applyFill="1" applyBorder="1" applyAlignment="1">
      <alignment horizontal="left" vertical="center" wrapText="1"/>
    </xf>
    <xf numFmtId="2" fontId="63" fillId="0" borderId="12" xfId="1" applyNumberFormat="1" applyFont="1" applyFill="1" applyBorder="1" applyAlignment="1">
      <alignment horizontal="center" vertical="center" wrapText="1"/>
    </xf>
    <xf numFmtId="0" fontId="63" fillId="0" borderId="12" xfId="1" applyFont="1" applyFill="1" applyBorder="1" applyAlignment="1">
      <alignment horizontal="left" vertical="center" wrapText="1"/>
    </xf>
    <xf numFmtId="0" fontId="63" fillId="0" borderId="12" xfId="1" applyFont="1" applyFill="1" applyBorder="1" applyAlignment="1">
      <alignment horizontal="center" vertical="center" wrapText="1"/>
    </xf>
    <xf numFmtId="9" fontId="63" fillId="0" borderId="12" xfId="0" applyNumberFormat="1" applyFont="1" applyFill="1" applyBorder="1" applyAlignment="1">
      <alignment horizontal="left" vertical="center" wrapText="1"/>
    </xf>
    <xf numFmtId="0" fontId="61" fillId="0" borderId="3" xfId="1" applyFont="1" applyFill="1" applyBorder="1" applyAlignment="1">
      <alignment horizontal="center" vertical="center" wrapText="1"/>
    </xf>
    <xf numFmtId="9" fontId="42" fillId="0" borderId="12" xfId="8" applyFont="1" applyFill="1" applyBorder="1" applyAlignment="1">
      <alignment vertical="center" wrapText="1"/>
    </xf>
    <xf numFmtId="14" fontId="60" fillId="5" borderId="12" xfId="1" applyNumberFormat="1" applyFont="1" applyFill="1" applyBorder="1" applyAlignment="1">
      <alignment vertical="center" wrapText="1"/>
    </xf>
    <xf numFmtId="0" fontId="61" fillId="0" borderId="3"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12" xfId="1" applyFont="1" applyBorder="1" applyAlignment="1">
      <alignment horizontal="center" vertical="center" wrapText="1"/>
    </xf>
    <xf numFmtId="0" fontId="61" fillId="0" borderId="0" xfId="1" applyFont="1" applyFill="1" applyAlignment="1">
      <alignment horizontal="center" vertical="center"/>
    </xf>
    <xf numFmtId="44" fontId="60" fillId="0" borderId="0" xfId="14" applyFont="1" applyFill="1"/>
    <xf numFmtId="0" fontId="60" fillId="0" borderId="0" xfId="1" applyFont="1" applyFill="1" applyBorder="1" applyAlignment="1">
      <alignment horizontal="right"/>
    </xf>
    <xf numFmtId="14" fontId="42" fillId="0" borderId="12" xfId="0" applyNumberFormat="1" applyFont="1" applyFill="1" applyBorder="1" applyAlignment="1">
      <alignment horizontal="left" vertical="center" wrapText="1"/>
    </xf>
    <xf numFmtId="14" fontId="0" fillId="0" borderId="13" xfId="0" applyNumberFormat="1" applyBorder="1" applyAlignment="1">
      <alignment horizontal="center" wrapText="1"/>
    </xf>
    <xf numFmtId="14" fontId="0" fillId="0" borderId="16" xfId="0" applyNumberForma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53" fillId="0" borderId="12" xfId="1" applyFont="1" applyFill="1" applyBorder="1" applyAlignment="1">
      <alignment horizontal="center" wrapText="1"/>
    </xf>
    <xf numFmtId="0" fontId="48" fillId="0" borderId="6" xfId="1" applyFont="1" applyFill="1" applyBorder="1" applyAlignment="1">
      <alignment horizontal="center" vertical="center" wrapText="1"/>
    </xf>
    <xf numFmtId="0" fontId="48" fillId="0" borderId="7" xfId="1" applyFont="1" applyFill="1" applyBorder="1" applyAlignment="1">
      <alignment horizontal="center" vertical="center" wrapText="1"/>
    </xf>
    <xf numFmtId="0" fontId="48" fillId="0" borderId="8" xfId="1" applyFont="1" applyFill="1" applyBorder="1" applyAlignment="1">
      <alignment horizontal="center" vertical="center" wrapText="1"/>
    </xf>
    <xf numFmtId="0" fontId="45" fillId="0" borderId="0" xfId="1" applyNumberFormat="1" applyFont="1" applyFill="1" applyBorder="1" applyAlignment="1">
      <alignment horizontal="center" wrapText="1"/>
    </xf>
    <xf numFmtId="0" fontId="46" fillId="0" borderId="3" xfId="1" applyFont="1" applyFill="1" applyBorder="1" applyAlignment="1">
      <alignment horizontal="left" vertical="top"/>
    </xf>
    <xf numFmtId="0" fontId="46" fillId="0" borderId="2" xfId="1" applyFont="1" applyFill="1" applyBorder="1" applyAlignment="1">
      <alignment horizontal="left" vertical="top"/>
    </xf>
    <xf numFmtId="0" fontId="46" fillId="0" borderId="4" xfId="1" applyFont="1" applyFill="1" applyBorder="1" applyAlignment="1">
      <alignment horizontal="left" vertical="top"/>
    </xf>
    <xf numFmtId="0" fontId="46" fillId="0" borderId="3" xfId="1" applyFont="1" applyFill="1" applyBorder="1" applyAlignment="1">
      <alignment horizontal="left" vertical="top" wrapText="1"/>
    </xf>
    <xf numFmtId="0" fontId="46" fillId="0" borderId="2" xfId="1" applyFont="1" applyFill="1" applyBorder="1" applyAlignment="1">
      <alignment horizontal="left" vertical="top" wrapText="1"/>
    </xf>
    <xf numFmtId="0" fontId="46" fillId="0" borderId="4" xfId="1" applyFont="1" applyFill="1" applyBorder="1" applyAlignment="1">
      <alignment horizontal="left" vertical="top" wrapText="1"/>
    </xf>
    <xf numFmtId="0" fontId="46" fillId="0" borderId="3" xfId="1" applyFont="1" applyFill="1" applyBorder="1" applyAlignment="1">
      <alignment horizontal="center" vertical="top" wrapText="1"/>
    </xf>
    <xf numFmtId="0" fontId="46" fillId="0" borderId="2" xfId="1" applyFont="1" applyFill="1" applyBorder="1" applyAlignment="1">
      <alignment horizontal="center" vertical="top" wrapText="1"/>
    </xf>
    <xf numFmtId="0" fontId="46" fillId="0" borderId="4" xfId="1" applyFont="1" applyFill="1" applyBorder="1" applyAlignment="1">
      <alignment horizontal="center" vertical="top" wrapText="1"/>
    </xf>
    <xf numFmtId="0" fontId="46" fillId="0" borderId="8" xfId="1" applyFont="1" applyFill="1" applyBorder="1" applyAlignment="1">
      <alignment horizontal="center" vertical="top"/>
    </xf>
    <xf numFmtId="0" fontId="46" fillId="0" borderId="11" xfId="1" applyFont="1" applyFill="1" applyBorder="1" applyAlignment="1">
      <alignment horizontal="center" vertical="top"/>
    </xf>
    <xf numFmtId="0" fontId="46" fillId="0" borderId="3" xfId="1" applyFont="1" applyFill="1" applyBorder="1" applyAlignment="1">
      <alignment horizontal="left" vertical="center" wrapText="1"/>
    </xf>
    <xf numFmtId="0" fontId="46" fillId="0" borderId="2" xfId="1" applyFont="1" applyFill="1" applyBorder="1" applyAlignment="1">
      <alignment horizontal="left" vertical="center" wrapText="1"/>
    </xf>
    <xf numFmtId="0" fontId="46" fillId="0" borderId="4" xfId="1" applyFont="1" applyFill="1" applyBorder="1" applyAlignment="1">
      <alignment horizontal="left" vertical="center" wrapText="1"/>
    </xf>
    <xf numFmtId="0" fontId="48" fillId="0" borderId="3" xfId="1" applyFont="1" applyFill="1" applyBorder="1" applyAlignment="1">
      <alignment horizontal="center" vertical="center"/>
    </xf>
    <xf numFmtId="0" fontId="48" fillId="0" borderId="4" xfId="1" applyFont="1" applyFill="1" applyBorder="1" applyAlignment="1">
      <alignment horizontal="center" vertical="center"/>
    </xf>
    <xf numFmtId="0" fontId="45" fillId="0" borderId="3" xfId="1" applyFont="1" applyFill="1" applyBorder="1" applyAlignment="1">
      <alignment horizontal="center"/>
    </xf>
    <xf numFmtId="0" fontId="45" fillId="0" borderId="2" xfId="1" applyFont="1" applyFill="1" applyBorder="1" applyAlignment="1">
      <alignment horizontal="center"/>
    </xf>
    <xf numFmtId="0" fontId="7" fillId="0" borderId="0" xfId="2" applyAlignment="1" applyProtection="1">
      <alignment horizontal="center" vertical="center"/>
    </xf>
    <xf numFmtId="0" fontId="1" fillId="0" borderId="0" xfId="1" applyNumberFormat="1" applyBorder="1" applyAlignment="1">
      <alignment horizontal="center" wrapText="1"/>
    </xf>
    <xf numFmtId="0" fontId="5" fillId="0" borderId="3" xfId="1" applyFont="1" applyBorder="1" applyAlignment="1">
      <alignment horizontal="left" vertical="top"/>
    </xf>
    <xf numFmtId="0" fontId="5" fillId="0" borderId="2" xfId="1" applyFont="1" applyBorder="1" applyAlignment="1">
      <alignment horizontal="left" vertical="top"/>
    </xf>
    <xf numFmtId="0" fontId="5" fillId="0" borderId="4" xfId="1" applyFont="1" applyBorder="1" applyAlignment="1">
      <alignment horizontal="left" vertical="top"/>
    </xf>
    <xf numFmtId="0" fontId="1" fillId="0" borderId="3" xfId="1" applyBorder="1" applyAlignment="1">
      <alignment horizontal="center"/>
    </xf>
    <xf numFmtId="0" fontId="1" fillId="0" borderId="2" xfId="1" applyBorder="1" applyAlignment="1">
      <alignment horizontal="center"/>
    </xf>
    <xf numFmtId="0" fontId="1" fillId="0" borderId="4" xfId="1" applyBorder="1" applyAlignment="1">
      <alignment horizontal="center"/>
    </xf>
    <xf numFmtId="0" fontId="5" fillId="0" borderId="3"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3" xfId="1" applyFont="1" applyFill="1" applyBorder="1" applyAlignment="1">
      <alignment horizontal="center" vertical="top" wrapText="1"/>
    </xf>
    <xf numFmtId="0" fontId="5" fillId="0" borderId="2"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3"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vertical="top"/>
    </xf>
    <xf numFmtId="0" fontId="5" fillId="0" borderId="11" xfId="1" applyFont="1" applyBorder="1" applyAlignment="1">
      <alignment horizontal="center" vertical="top"/>
    </xf>
    <xf numFmtId="0" fontId="5" fillId="0" borderId="3"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1" fillId="0" borderId="3" xfId="1" applyFont="1" applyFill="1" applyBorder="1" applyAlignment="1">
      <alignment horizontal="center" vertical="center" wrapText="1"/>
    </xf>
    <xf numFmtId="0" fontId="61" fillId="0" borderId="2" xfId="1" applyFont="1" applyFill="1" applyBorder="1" applyAlignment="1">
      <alignment horizontal="center" vertical="center" wrapText="1"/>
    </xf>
    <xf numFmtId="0" fontId="66" fillId="0" borderId="0" xfId="2" applyFont="1" applyFill="1" applyAlignment="1" applyProtection="1">
      <alignment horizontal="center" vertical="center"/>
    </xf>
    <xf numFmtId="0" fontId="61" fillId="0" borderId="6" xfId="1" applyFont="1" applyFill="1" applyBorder="1" applyAlignment="1">
      <alignment horizontal="center" vertical="center" wrapText="1"/>
    </xf>
    <xf numFmtId="0" fontId="61" fillId="0" borderId="7" xfId="1" applyFont="1" applyFill="1" applyBorder="1" applyAlignment="1">
      <alignment horizontal="center" vertical="center" wrapText="1"/>
    </xf>
    <xf numFmtId="0" fontId="61" fillId="0" borderId="8" xfId="1" applyFont="1" applyFill="1" applyBorder="1" applyAlignment="1">
      <alignment horizontal="center" vertical="center" wrapText="1"/>
    </xf>
    <xf numFmtId="0" fontId="61" fillId="0" borderId="9" xfId="1" applyFont="1" applyFill="1" applyBorder="1" applyAlignment="1">
      <alignment horizontal="center" vertical="center"/>
    </xf>
    <xf numFmtId="0" fontId="61" fillId="0" borderId="10" xfId="1" applyFont="1" applyFill="1" applyBorder="1" applyAlignment="1">
      <alignment horizontal="center" vertical="center"/>
    </xf>
    <xf numFmtId="0" fontId="60" fillId="0" borderId="0" xfId="1" applyNumberFormat="1" applyFont="1" applyFill="1" applyBorder="1" applyAlignment="1">
      <alignment horizontal="center" wrapText="1"/>
    </xf>
    <xf numFmtId="0" fontId="60" fillId="0" borderId="3" xfId="1" applyFont="1" applyFill="1" applyBorder="1" applyAlignment="1">
      <alignment horizontal="left" vertical="top"/>
    </xf>
    <xf numFmtId="0" fontId="60" fillId="0" borderId="2" xfId="1" applyFont="1" applyFill="1" applyBorder="1" applyAlignment="1">
      <alignment horizontal="left" vertical="top"/>
    </xf>
    <xf numFmtId="0" fontId="60" fillId="0" borderId="4" xfId="1" applyFont="1" applyFill="1" applyBorder="1" applyAlignment="1">
      <alignment horizontal="left" vertical="top"/>
    </xf>
    <xf numFmtId="0" fontId="61" fillId="0" borderId="3" xfId="1" applyFont="1" applyFill="1" applyBorder="1" applyAlignment="1">
      <alignment horizontal="center"/>
    </xf>
    <xf numFmtId="0" fontId="61" fillId="0" borderId="2" xfId="1" applyFont="1" applyFill="1" applyBorder="1" applyAlignment="1">
      <alignment horizontal="center"/>
    </xf>
    <xf numFmtId="0" fontId="61" fillId="0" borderId="4" xfId="1" applyFont="1" applyFill="1" applyBorder="1" applyAlignment="1">
      <alignment horizontal="center"/>
    </xf>
    <xf numFmtId="0" fontId="60" fillId="0" borderId="3" xfId="1" applyFont="1" applyFill="1" applyBorder="1" applyAlignment="1">
      <alignment horizontal="left" vertical="top" wrapText="1"/>
    </xf>
    <xf numFmtId="0" fontId="60" fillId="0" borderId="2" xfId="1" applyFont="1" applyFill="1" applyBorder="1" applyAlignment="1">
      <alignment horizontal="left" vertical="top" wrapText="1"/>
    </xf>
    <xf numFmtId="0" fontId="60" fillId="0" borderId="4" xfId="1" applyFont="1" applyFill="1" applyBorder="1" applyAlignment="1">
      <alignment horizontal="left" vertical="top" wrapText="1"/>
    </xf>
    <xf numFmtId="0" fontId="60" fillId="0" borderId="3" xfId="1" applyFont="1" applyFill="1" applyBorder="1" applyAlignment="1">
      <alignment horizontal="center" vertical="top" wrapText="1"/>
    </xf>
    <xf numFmtId="0" fontId="60" fillId="0" borderId="2" xfId="1" applyFont="1" applyFill="1" applyBorder="1" applyAlignment="1">
      <alignment horizontal="center" vertical="top" wrapText="1"/>
    </xf>
    <xf numFmtId="0" fontId="60" fillId="0" borderId="4" xfId="1" applyFont="1" applyFill="1" applyBorder="1" applyAlignment="1">
      <alignment horizontal="center" vertical="top" wrapText="1"/>
    </xf>
    <xf numFmtId="0" fontId="60" fillId="0" borderId="3" xfId="1" applyFont="1" applyFill="1" applyBorder="1" applyAlignment="1">
      <alignment horizontal="center"/>
    </xf>
    <xf numFmtId="0" fontId="60" fillId="0" borderId="4" xfId="1" applyFont="1" applyFill="1" applyBorder="1" applyAlignment="1">
      <alignment horizontal="center"/>
    </xf>
    <xf numFmtId="0" fontId="60" fillId="0" borderId="5" xfId="1" applyFont="1" applyFill="1" applyBorder="1" applyAlignment="1">
      <alignment horizontal="center" vertical="top"/>
    </xf>
    <xf numFmtId="0" fontId="60" fillId="0" borderId="11" xfId="1" applyFont="1" applyFill="1" applyBorder="1" applyAlignment="1">
      <alignment horizontal="center" vertical="top"/>
    </xf>
    <xf numFmtId="0" fontId="60" fillId="0" borderId="3" xfId="1" applyFont="1" applyFill="1" applyBorder="1" applyAlignment="1">
      <alignment horizontal="left" vertical="center" wrapText="1"/>
    </xf>
    <xf numFmtId="0" fontId="60" fillId="0" borderId="2" xfId="1" applyFont="1" applyFill="1" applyBorder="1" applyAlignment="1">
      <alignment horizontal="left" vertical="center" wrapText="1"/>
    </xf>
    <xf numFmtId="0" fontId="60" fillId="0" borderId="4" xfId="1" applyFont="1" applyFill="1" applyBorder="1" applyAlignment="1">
      <alignment horizontal="left" vertical="center" wrapText="1"/>
    </xf>
    <xf numFmtId="0" fontId="61" fillId="0" borderId="3" xfId="1" applyFont="1" applyFill="1" applyBorder="1" applyAlignment="1">
      <alignment horizontal="center" wrapText="1"/>
    </xf>
    <xf numFmtId="0" fontId="61" fillId="0" borderId="2" xfId="1" applyFont="1" applyFill="1" applyBorder="1" applyAlignment="1">
      <alignment horizontal="center" wrapText="1"/>
    </xf>
    <xf numFmtId="0" fontId="19" fillId="5" borderId="0" xfId="0" applyFont="1" applyFill="1" applyAlignment="1">
      <alignment horizontal="center"/>
    </xf>
    <xf numFmtId="0" fontId="20" fillId="5" borderId="0" xfId="0" applyFont="1" applyFill="1" applyAlignment="1">
      <alignment horizontal="center"/>
    </xf>
    <xf numFmtId="0" fontId="66" fillId="0" borderId="0" xfId="2" applyFont="1" applyFill="1" applyAlignment="1" applyProtection="1">
      <alignment horizontal="center" vertical="center" wrapText="1"/>
    </xf>
    <xf numFmtId="0" fontId="60" fillId="0" borderId="0" xfId="1" applyFont="1" applyFill="1" applyAlignment="1">
      <alignment horizontal="left" wrapText="1"/>
    </xf>
    <xf numFmtId="0" fontId="45" fillId="0" borderId="4" xfId="1" applyFont="1" applyFill="1" applyBorder="1" applyAlignment="1">
      <alignment horizontal="center"/>
    </xf>
    <xf numFmtId="0" fontId="46" fillId="0" borderId="3" xfId="1" applyFont="1" applyFill="1" applyBorder="1" applyAlignment="1">
      <alignment horizontal="center"/>
    </xf>
    <xf numFmtId="0" fontId="46" fillId="0" borderId="4" xfId="1" applyFont="1" applyFill="1" applyBorder="1" applyAlignment="1">
      <alignment horizontal="center"/>
    </xf>
    <xf numFmtId="0" fontId="46" fillId="0" borderId="5" xfId="1" applyFont="1" applyFill="1" applyBorder="1" applyAlignment="1">
      <alignment horizontal="center" vertical="top"/>
    </xf>
    <xf numFmtId="0" fontId="54" fillId="0" borderId="0" xfId="2" applyFont="1" applyFill="1" applyAlignment="1" applyProtection="1">
      <alignment horizontal="center" vertical="center" wrapText="1"/>
    </xf>
    <xf numFmtId="0" fontId="48" fillId="0" borderId="9" xfId="1" applyFont="1" applyFill="1" applyBorder="1" applyAlignment="1">
      <alignment horizontal="center" vertical="center"/>
    </xf>
    <xf numFmtId="0" fontId="48" fillId="0" borderId="10" xfId="1" applyFont="1" applyFill="1" applyBorder="1" applyAlignment="1">
      <alignment horizontal="center" vertical="center"/>
    </xf>
    <xf numFmtId="0" fontId="61" fillId="0" borderId="12" xfId="1" applyFont="1" applyFill="1" applyBorder="1" applyAlignment="1">
      <alignment horizontal="center" vertical="center" wrapText="1"/>
    </xf>
    <xf numFmtId="0" fontId="61" fillId="0" borderId="12" xfId="1" applyFont="1" applyBorder="1" applyAlignment="1">
      <alignment horizontal="center" vertical="center"/>
    </xf>
    <xf numFmtId="0" fontId="60" fillId="0" borderId="12" xfId="1" applyFont="1" applyFill="1" applyBorder="1" applyAlignment="1">
      <alignment horizontal="center" vertical="top" wrapText="1"/>
    </xf>
    <xf numFmtId="0" fontId="60" fillId="0" borderId="12" xfId="1" applyFont="1" applyBorder="1" applyAlignment="1">
      <alignment horizontal="center"/>
    </xf>
    <xf numFmtId="0" fontId="60" fillId="0" borderId="5" xfId="1" applyFont="1" applyBorder="1" applyAlignment="1">
      <alignment horizontal="center" vertical="top"/>
    </xf>
    <xf numFmtId="0" fontId="60" fillId="0" borderId="11" xfId="1" applyFont="1" applyBorder="1" applyAlignment="1">
      <alignment horizontal="center" vertical="top"/>
    </xf>
    <xf numFmtId="0" fontId="48" fillId="0" borderId="9" xfId="1" applyFont="1" applyBorder="1" applyAlignment="1">
      <alignment horizontal="center" vertical="center"/>
    </xf>
    <xf numFmtId="0" fontId="48" fillId="0" borderId="10" xfId="1" applyFont="1" applyBorder="1" applyAlignment="1">
      <alignment horizontal="center" vertical="center"/>
    </xf>
    <xf numFmtId="0" fontId="53" fillId="0" borderId="3" xfId="1" applyFont="1" applyFill="1" applyBorder="1" applyAlignment="1">
      <alignment horizontal="center" wrapText="1"/>
    </xf>
    <xf numFmtId="0" fontId="53" fillId="0" borderId="2" xfId="1" applyFont="1" applyFill="1" applyBorder="1" applyAlignment="1">
      <alignment horizontal="center" wrapText="1"/>
    </xf>
    <xf numFmtId="0" fontId="53" fillId="0" borderId="4" xfId="1" applyFont="1" applyFill="1" applyBorder="1" applyAlignment="1">
      <alignment horizontal="center" wrapText="1"/>
    </xf>
    <xf numFmtId="0" fontId="45" fillId="0" borderId="0" xfId="1" applyNumberFormat="1" applyFont="1" applyBorder="1" applyAlignment="1">
      <alignment horizontal="center" wrapText="1"/>
    </xf>
    <xf numFmtId="0" fontId="46" fillId="0" borderId="3" xfId="1" applyFont="1" applyBorder="1" applyAlignment="1">
      <alignment horizontal="left" vertical="top"/>
    </xf>
    <xf numFmtId="0" fontId="46" fillId="0" borderId="2" xfId="1" applyFont="1" applyBorder="1" applyAlignment="1">
      <alignment horizontal="left" vertical="top"/>
    </xf>
    <xf numFmtId="0" fontId="46" fillId="0" borderId="4" xfId="1" applyFont="1" applyBorder="1" applyAlignment="1">
      <alignment horizontal="left" vertical="top"/>
    </xf>
    <xf numFmtId="0" fontId="45" fillId="0" borderId="3" xfId="1" applyFont="1" applyBorder="1" applyAlignment="1">
      <alignment horizontal="center"/>
    </xf>
    <xf numFmtId="0" fontId="45" fillId="0" borderId="2" xfId="1" applyFont="1" applyBorder="1" applyAlignment="1">
      <alignment horizontal="center"/>
    </xf>
    <xf numFmtId="0" fontId="45" fillId="0" borderId="4" xfId="1" applyFont="1" applyBorder="1" applyAlignment="1">
      <alignment horizontal="center"/>
    </xf>
    <xf numFmtId="0" fontId="46" fillId="0" borderId="3" xfId="1" applyFont="1" applyBorder="1" applyAlignment="1">
      <alignment horizontal="center"/>
    </xf>
    <xf numFmtId="0" fontId="46" fillId="0" borderId="4" xfId="1" applyFont="1" applyBorder="1" applyAlignment="1">
      <alignment horizontal="center"/>
    </xf>
    <xf numFmtId="0" fontId="46" fillId="0" borderId="5" xfId="1" applyFont="1" applyBorder="1" applyAlignment="1">
      <alignment horizontal="center" vertical="top"/>
    </xf>
    <xf numFmtId="0" fontId="46" fillId="0" borderId="11" xfId="1" applyFont="1" applyBorder="1" applyAlignment="1">
      <alignment horizontal="center" vertical="top"/>
    </xf>
    <xf numFmtId="0" fontId="66" fillId="0" borderId="0" xfId="2" applyFont="1" applyAlignment="1" applyProtection="1">
      <alignment horizontal="center" vertical="center"/>
    </xf>
    <xf numFmtId="0" fontId="61" fillId="0" borderId="9" xfId="1" applyFont="1" applyBorder="1" applyAlignment="1">
      <alignment horizontal="center" vertical="center"/>
    </xf>
    <xf numFmtId="0" fontId="61" fillId="0" borderId="10" xfId="1" applyFont="1" applyBorder="1" applyAlignment="1">
      <alignment horizontal="center" vertical="center"/>
    </xf>
    <xf numFmtId="0" fontId="60" fillId="0" borderId="0" xfId="1" applyNumberFormat="1" applyFont="1" applyBorder="1" applyAlignment="1">
      <alignment horizontal="center" wrapText="1"/>
    </xf>
    <xf numFmtId="0" fontId="60" fillId="0" borderId="3" xfId="1" applyFont="1" applyBorder="1" applyAlignment="1">
      <alignment horizontal="left" vertical="top"/>
    </xf>
    <xf numFmtId="0" fontId="60" fillId="0" borderId="2" xfId="1" applyFont="1" applyBorder="1" applyAlignment="1">
      <alignment horizontal="left" vertical="top"/>
    </xf>
    <xf numFmtId="0" fontId="60" fillId="0" borderId="4" xfId="1" applyFont="1" applyBorder="1" applyAlignment="1">
      <alignment horizontal="left" vertical="top"/>
    </xf>
    <xf numFmtId="0" fontId="61" fillId="0" borderId="3" xfId="1" applyFont="1" applyBorder="1" applyAlignment="1">
      <alignment horizontal="center"/>
    </xf>
    <xf numFmtId="0" fontId="61" fillId="0" borderId="2" xfId="1" applyFont="1" applyBorder="1" applyAlignment="1">
      <alignment horizontal="center"/>
    </xf>
    <xf numFmtId="0" fontId="61" fillId="0" borderId="4" xfId="1" applyFont="1" applyBorder="1" applyAlignment="1">
      <alignment horizontal="center"/>
    </xf>
    <xf numFmtId="0" fontId="60" fillId="0" borderId="3" xfId="1" applyFont="1" applyBorder="1" applyAlignment="1">
      <alignment horizontal="center"/>
    </xf>
    <xf numFmtId="0" fontId="60" fillId="0" borderId="4" xfId="1" applyFont="1" applyBorder="1" applyAlignment="1">
      <alignment horizontal="center"/>
    </xf>
    <xf numFmtId="0" fontId="44" fillId="0" borderId="3" xfId="1" applyFont="1" applyFill="1" applyBorder="1" applyAlignment="1">
      <alignment horizontal="center" vertical="center" wrapText="1"/>
    </xf>
    <xf numFmtId="0" fontId="44" fillId="0" borderId="2" xfId="1" applyFont="1" applyFill="1" applyBorder="1" applyAlignment="1">
      <alignment horizontal="center" vertical="center" wrapText="1"/>
    </xf>
    <xf numFmtId="0" fontId="66" fillId="0" borderId="0" xfId="2" applyFont="1" applyAlignment="1" applyProtection="1">
      <alignment horizontal="center" vertical="center" wrapText="1"/>
    </xf>
    <xf numFmtId="0" fontId="61" fillId="0" borderId="1" xfId="1" applyFont="1" applyFill="1" applyBorder="1" applyAlignment="1">
      <alignment horizontal="center"/>
    </xf>
    <xf numFmtId="0" fontId="61" fillId="0" borderId="12" xfId="1" applyFont="1" applyBorder="1" applyAlignment="1">
      <alignment horizontal="center"/>
    </xf>
    <xf numFmtId="9" fontId="61" fillId="0" borderId="3" xfId="1" applyNumberFormat="1" applyFont="1" applyBorder="1" applyAlignment="1">
      <alignment horizontal="center"/>
    </xf>
    <xf numFmtId="9" fontId="69" fillId="0" borderId="3" xfId="0" applyNumberFormat="1" applyFont="1" applyFill="1" applyBorder="1" applyAlignment="1">
      <alignment horizontal="center" vertical="center" wrapText="1"/>
    </xf>
    <xf numFmtId="9" fontId="69" fillId="0" borderId="2" xfId="0" applyNumberFormat="1" applyFont="1" applyFill="1" applyBorder="1" applyAlignment="1">
      <alignment horizontal="center" vertical="center" wrapText="1"/>
    </xf>
    <xf numFmtId="0" fontId="54" fillId="0" borderId="0" xfId="2" applyFont="1" applyAlignment="1" applyProtection="1">
      <alignment horizontal="center" vertical="center"/>
    </xf>
    <xf numFmtId="0" fontId="60" fillId="0" borderId="2" xfId="1" applyFont="1" applyBorder="1" applyAlignment="1">
      <alignment horizontal="center"/>
    </xf>
    <xf numFmtId="0" fontId="53" fillId="0" borderId="3" xfId="1" applyFont="1" applyFill="1" applyBorder="1" applyAlignment="1">
      <alignment horizontal="center" vertical="center" wrapText="1"/>
    </xf>
    <xf numFmtId="0" fontId="53" fillId="0" borderId="2" xfId="1" applyFont="1" applyFill="1" applyBorder="1" applyAlignment="1">
      <alignment horizontal="center" vertical="center" wrapText="1"/>
    </xf>
    <xf numFmtId="0" fontId="60" fillId="0" borderId="0" xfId="1" applyFont="1" applyAlignment="1">
      <alignment horizontal="center" wrapText="1"/>
    </xf>
    <xf numFmtId="0" fontId="34" fillId="0" borderId="3" xfId="0" applyFont="1" applyFill="1" applyBorder="1" applyAlignment="1">
      <alignment horizontal="center" wrapText="1"/>
    </xf>
    <xf numFmtId="0" fontId="34" fillId="0" borderId="2" xfId="0" applyFont="1" applyFill="1" applyBorder="1" applyAlignment="1">
      <alignment horizontal="center" wrapText="1"/>
    </xf>
    <xf numFmtId="0" fontId="34" fillId="0" borderId="4" xfId="0" applyFont="1" applyFill="1" applyBorder="1" applyAlignment="1">
      <alignment horizontal="center" wrapText="1"/>
    </xf>
    <xf numFmtId="0" fontId="16" fillId="0" borderId="12" xfId="1" applyFont="1" applyFill="1" applyBorder="1" applyAlignment="1">
      <alignment horizontal="center"/>
    </xf>
    <xf numFmtId="0" fontId="54" fillId="0" borderId="0" xfId="2" applyFont="1" applyAlignment="1" applyProtection="1">
      <alignment horizontal="center" vertical="center" wrapText="1"/>
    </xf>
    <xf numFmtId="0" fontId="59" fillId="0" borderId="3" xfId="1" applyFont="1" applyFill="1" applyBorder="1" applyAlignment="1">
      <alignment horizontal="center" vertical="center" wrapText="1"/>
    </xf>
    <xf numFmtId="0" fontId="59" fillId="0" borderId="2" xfId="1" applyFont="1" applyFill="1" applyBorder="1" applyAlignment="1">
      <alignment horizontal="center" vertical="center" wrapText="1"/>
    </xf>
    <xf numFmtId="0" fontId="28" fillId="7" borderId="1" xfId="0" applyFont="1" applyFill="1" applyBorder="1" applyAlignment="1">
      <alignment horizontal="center"/>
    </xf>
    <xf numFmtId="0" fontId="11" fillId="7" borderId="3" xfId="1" applyFont="1" applyFill="1" applyBorder="1" applyAlignment="1">
      <alignment horizontal="center" vertical="center" wrapText="1"/>
    </xf>
    <xf numFmtId="0" fontId="11" fillId="7" borderId="2"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28" fillId="7" borderId="0" xfId="0" applyFont="1" applyFill="1" applyBorder="1" applyAlignment="1">
      <alignment horizontal="center"/>
    </xf>
    <xf numFmtId="0" fontId="31" fillId="7" borderId="7" xfId="0" applyFont="1" applyFill="1" applyBorder="1" applyAlignment="1">
      <alignment horizontal="center"/>
    </xf>
    <xf numFmtId="0" fontId="25" fillId="0" borderId="3" xfId="1" applyFont="1" applyFill="1" applyBorder="1" applyAlignment="1">
      <alignment horizontal="center"/>
    </xf>
    <xf numFmtId="0" fontId="25" fillId="0" borderId="2" xfId="1" applyFont="1" applyFill="1" applyBorder="1" applyAlignment="1">
      <alignment horizontal="center"/>
    </xf>
    <xf numFmtId="0" fontId="54" fillId="0" borderId="0" xfId="2" applyFont="1" applyFill="1" applyAlignment="1" applyProtection="1">
      <alignment horizontal="center" vertical="center"/>
    </xf>
    <xf numFmtId="0" fontId="73" fillId="0" borderId="12" xfId="0" applyFont="1" applyFill="1" applyBorder="1" applyAlignment="1">
      <alignmen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32" fillId="31" borderId="12" xfId="0" applyFont="1" applyFill="1" applyBorder="1" applyAlignment="1">
      <alignment horizontal="center" vertical="center"/>
    </xf>
    <xf numFmtId="0" fontId="32" fillId="31" borderId="12" xfId="0" applyFont="1" applyFill="1" applyBorder="1" applyAlignment="1">
      <alignment horizontal="center" vertical="center" wrapText="1"/>
    </xf>
    <xf numFmtId="14" fontId="60" fillId="0" borderId="12" xfId="1" applyNumberFormat="1" applyFont="1" applyFill="1" applyBorder="1" applyAlignment="1">
      <alignment horizontal="center" vertical="center"/>
    </xf>
    <xf numFmtId="43" fontId="18" fillId="0" borderId="12" xfId="3" applyFont="1" applyBorder="1" applyAlignment="1">
      <alignment horizontal="right" vertical="center"/>
    </xf>
    <xf numFmtId="0" fontId="18" fillId="0" borderId="12" xfId="0"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74" fillId="0" borderId="0" xfId="0" applyFont="1" applyFill="1" applyBorder="1" applyAlignment="1">
      <alignment horizontal="left" vertical="center" wrapText="1"/>
    </xf>
    <xf numFmtId="0" fontId="19" fillId="0" borderId="0" xfId="0" applyFont="1"/>
    <xf numFmtId="0" fontId="75" fillId="0" borderId="0" xfId="0" applyFont="1" applyFill="1" applyBorder="1" applyAlignment="1">
      <alignment horizontal="left" vertical="center" wrapText="1"/>
    </xf>
    <xf numFmtId="0" fontId="76" fillId="0" borderId="0" xfId="0" applyFont="1" applyFill="1" applyBorder="1" applyAlignment="1">
      <alignment horizontal="left" vertical="center" wrapText="1"/>
    </xf>
    <xf numFmtId="44" fontId="42" fillId="0" borderId="12" xfId="14" applyFont="1" applyFill="1" applyBorder="1" applyAlignment="1">
      <alignment horizontal="center" vertical="center"/>
    </xf>
    <xf numFmtId="43" fontId="18" fillId="0" borderId="12" xfId="3" applyFont="1" applyBorder="1" applyAlignment="1">
      <alignment horizontal="left" vertical="center"/>
    </xf>
    <xf numFmtId="0" fontId="77" fillId="0" borderId="0" xfId="0" applyFont="1"/>
    <xf numFmtId="0" fontId="78" fillId="0" borderId="0" xfId="1" applyFont="1" applyFill="1"/>
    <xf numFmtId="0" fontId="78" fillId="0" borderId="0" xfId="1" applyFont="1" applyFill="1" applyBorder="1"/>
    <xf numFmtId="0" fontId="79" fillId="0" borderId="3" xfId="1" applyFont="1" applyFill="1" applyBorder="1" applyAlignment="1">
      <alignment horizontal="center" vertical="center" wrapText="1"/>
    </xf>
    <xf numFmtId="0" fontId="80" fillId="0" borderId="0" xfId="1" applyFont="1" applyFill="1"/>
    <xf numFmtId="0" fontId="81" fillId="0" borderId="12" xfId="1" applyFont="1" applyFill="1" applyBorder="1" applyAlignment="1">
      <alignment horizontal="center" vertical="center" wrapText="1"/>
    </xf>
    <xf numFmtId="0" fontId="82" fillId="0" borderId="12" xfId="0" applyFont="1" applyFill="1" applyBorder="1" applyAlignment="1">
      <alignment horizontal="left" vertical="center" wrapText="1"/>
    </xf>
    <xf numFmtId="44" fontId="82" fillId="0" borderId="12" xfId="14" applyFont="1" applyFill="1" applyBorder="1" applyAlignment="1">
      <alignment vertical="center"/>
    </xf>
    <xf numFmtId="0" fontId="83" fillId="0" borderId="12" xfId="0" applyFont="1" applyFill="1" applyBorder="1" applyAlignment="1">
      <alignment horizontal="left" vertical="center" wrapText="1"/>
    </xf>
    <xf numFmtId="0" fontId="84" fillId="0" borderId="12" xfId="0" applyFont="1" applyFill="1" applyBorder="1" applyAlignment="1">
      <alignment horizontal="center" vertical="center" wrapText="1"/>
    </xf>
    <xf numFmtId="0" fontId="82" fillId="0" borderId="12" xfId="0" applyFont="1" applyFill="1" applyBorder="1" applyAlignment="1">
      <alignment horizontal="left" vertical="center"/>
    </xf>
    <xf numFmtId="43" fontId="78" fillId="0" borderId="0" xfId="1" applyNumberFormat="1" applyFont="1" applyFill="1"/>
    <xf numFmtId="0" fontId="78" fillId="0" borderId="0" xfId="1" applyFont="1"/>
    <xf numFmtId="0" fontId="78" fillId="0" borderId="0" xfId="1" applyFont="1" applyAlignment="1">
      <alignment wrapText="1"/>
    </xf>
    <xf numFmtId="0" fontId="78" fillId="0" borderId="0" xfId="1" applyFont="1" applyBorder="1"/>
    <xf numFmtId="0" fontId="86" fillId="0" borderId="0" xfId="1" applyFont="1" applyFill="1" applyBorder="1"/>
    <xf numFmtId="0" fontId="86" fillId="0" borderId="0" xfId="1" applyFont="1" applyBorder="1"/>
    <xf numFmtId="0" fontId="86" fillId="0" borderId="0" xfId="1" applyFont="1" applyBorder="1" applyAlignment="1">
      <alignment horizontal="center"/>
    </xf>
    <xf numFmtId="0" fontId="86" fillId="0" borderId="0" xfId="1" applyFont="1" applyFill="1"/>
    <xf numFmtId="9" fontId="82" fillId="0" borderId="12" xfId="8" applyFont="1" applyFill="1" applyBorder="1" applyAlignment="1">
      <alignment vertical="center"/>
    </xf>
    <xf numFmtId="43" fontId="78" fillId="0" borderId="12" xfId="3" applyFont="1" applyFill="1" applyBorder="1" applyAlignment="1">
      <alignment vertical="center"/>
    </xf>
    <xf numFmtId="44" fontId="86" fillId="0" borderId="0" xfId="1" applyNumberFormat="1" applyFont="1" applyFill="1"/>
    <xf numFmtId="43" fontId="86" fillId="0" borderId="0" xfId="1" applyNumberFormat="1" applyFont="1" applyFill="1"/>
    <xf numFmtId="44" fontId="86" fillId="0" borderId="0" xfId="1" applyNumberFormat="1" applyFont="1"/>
    <xf numFmtId="0" fontId="86" fillId="0" borderId="0" xfId="1" applyFont="1" applyAlignment="1">
      <alignment horizontal="right"/>
    </xf>
    <xf numFmtId="0" fontId="87" fillId="0" borderId="0" xfId="2" applyFont="1" applyAlignment="1" applyProtection="1">
      <alignment horizontal="center" vertical="center" wrapText="1"/>
    </xf>
    <xf numFmtId="0" fontId="86" fillId="0" borderId="0" xfId="1" applyFont="1" applyFill="1" applyBorder="1" applyAlignment="1">
      <alignment horizontal="center" vertical="top" wrapText="1"/>
    </xf>
    <xf numFmtId="0" fontId="78" fillId="0" borderId="0" xfId="1" applyFont="1" applyAlignment="1">
      <alignment vertical="top"/>
    </xf>
    <xf numFmtId="0" fontId="77" fillId="0" borderId="0" xfId="0" applyFont="1" applyFill="1"/>
    <xf numFmtId="0" fontId="78" fillId="0" borderId="0" xfId="1" applyNumberFormat="1" applyFont="1" applyBorder="1" applyAlignment="1">
      <alignment horizontal="center" wrapText="1"/>
    </xf>
    <xf numFmtId="0" fontId="88" fillId="0" borderId="0" xfId="1" applyFont="1" applyAlignment="1">
      <alignment vertical="top"/>
    </xf>
    <xf numFmtId="0" fontId="78" fillId="0" borderId="3" xfId="1" applyFont="1" applyBorder="1" applyAlignment="1">
      <alignment horizontal="center"/>
    </xf>
    <xf numFmtId="0" fontId="78" fillId="0" borderId="4" xfId="1" applyFont="1" applyBorder="1" applyAlignment="1">
      <alignment horizontal="center"/>
    </xf>
    <xf numFmtId="0" fontId="78" fillId="0" borderId="5" xfId="1" applyFont="1" applyBorder="1" applyAlignment="1">
      <alignment horizontal="center" vertical="top"/>
    </xf>
    <xf numFmtId="0" fontId="79" fillId="0" borderId="3" xfId="1" applyFont="1" applyBorder="1" applyAlignment="1">
      <alignment horizontal="center" vertical="center" wrapText="1"/>
    </xf>
    <xf numFmtId="0" fontId="78" fillId="0" borderId="11" xfId="1" applyFont="1" applyBorder="1" applyAlignment="1">
      <alignment horizontal="center" vertical="top"/>
    </xf>
    <xf numFmtId="0" fontId="79" fillId="2" borderId="12" xfId="1" applyFont="1" applyFill="1" applyBorder="1" applyAlignment="1">
      <alignment horizontal="center" wrapText="1"/>
    </xf>
    <xf numFmtId="0" fontId="82" fillId="0" borderId="12" xfId="0" applyFont="1" applyFill="1" applyBorder="1" applyAlignment="1">
      <alignment horizontal="center" vertical="center" wrapText="1"/>
    </xf>
    <xf numFmtId="14" fontId="78" fillId="0" borderId="12" xfId="1" applyNumberFormat="1" applyFont="1" applyFill="1" applyBorder="1" applyAlignment="1">
      <alignment vertical="center"/>
    </xf>
    <xf numFmtId="43" fontId="78" fillId="0" borderId="0" xfId="3" applyFont="1" applyFill="1" applyBorder="1" applyAlignment="1">
      <alignment vertical="center"/>
    </xf>
    <xf numFmtId="0" fontId="78" fillId="0" borderId="0" xfId="1" applyFont="1" applyFill="1" applyBorder="1" applyAlignment="1">
      <alignment vertical="center"/>
    </xf>
    <xf numFmtId="9" fontId="78" fillId="0" borderId="12" xfId="8" applyFont="1" applyFill="1" applyBorder="1" applyAlignment="1">
      <alignment horizontal="center" vertical="center"/>
    </xf>
    <xf numFmtId="0" fontId="79" fillId="0" borderId="4" xfId="1" applyFont="1" applyFill="1" applyBorder="1" applyAlignment="1"/>
    <xf numFmtId="44" fontId="79" fillId="0" borderId="12" xfId="14" applyFont="1" applyFill="1" applyBorder="1"/>
    <xf numFmtId="0" fontId="79" fillId="0" borderId="12" xfId="1" applyFont="1" applyFill="1" applyBorder="1"/>
    <xf numFmtId="0" fontId="85" fillId="0" borderId="0" xfId="2" applyFont="1" applyAlignment="1" applyProtection="1">
      <alignment horizontal="center" vertical="center"/>
    </xf>
    <xf numFmtId="0" fontId="78" fillId="0" borderId="0" xfId="1" applyFont="1" applyFill="1" applyAlignment="1">
      <alignment wrapText="1"/>
    </xf>
    <xf numFmtId="4" fontId="82" fillId="0" borderId="0" xfId="0" applyNumberFormat="1" applyFont="1" applyFill="1"/>
    <xf numFmtId="44" fontId="78" fillId="0" borderId="0" xfId="1" applyNumberFormat="1" applyFont="1" applyFill="1" applyBorder="1" applyAlignment="1">
      <alignment vertical="center"/>
    </xf>
    <xf numFmtId="4" fontId="82" fillId="0" borderId="0" xfId="0" applyNumberFormat="1" applyFont="1"/>
    <xf numFmtId="4" fontId="78" fillId="0" borderId="0" xfId="1" applyNumberFormat="1" applyFont="1"/>
    <xf numFmtId="0" fontId="78" fillId="0" borderId="0" xfId="1" applyFont="1" applyBorder="1" applyAlignment="1">
      <alignment horizontal="center" vertical="top" wrapText="1"/>
    </xf>
    <xf numFmtId="0" fontId="90" fillId="0" borderId="0" xfId="1" applyFont="1" applyFill="1" applyBorder="1"/>
    <xf numFmtId="0" fontId="91" fillId="0" borderId="0" xfId="1" applyFont="1" applyFill="1"/>
    <xf numFmtId="43" fontId="90" fillId="0" borderId="0" xfId="1" applyNumberFormat="1" applyFont="1" applyFill="1"/>
    <xf numFmtId="0" fontId="90" fillId="0" borderId="0" xfId="1" applyFont="1" applyFill="1" applyAlignment="1">
      <alignment horizontal="right"/>
    </xf>
    <xf numFmtId="0" fontId="92" fillId="0" borderId="0" xfId="2" applyFont="1" applyFill="1" applyAlignment="1" applyProtection="1">
      <alignment horizontal="center" vertical="center"/>
    </xf>
    <xf numFmtId="0" fontId="95" fillId="0" borderId="3" xfId="1" applyFont="1" applyFill="1" applyBorder="1" applyAlignment="1">
      <alignment horizontal="center"/>
    </xf>
    <xf numFmtId="0" fontId="95" fillId="0" borderId="2" xfId="1" applyFont="1" applyFill="1" applyBorder="1" applyAlignment="1">
      <alignment horizontal="center"/>
    </xf>
    <xf numFmtId="0" fontId="95" fillId="0" borderId="4" xfId="1" applyFont="1" applyFill="1" applyBorder="1" applyAlignment="1">
      <alignment horizontal="center"/>
    </xf>
    <xf numFmtId="0" fontId="93" fillId="0" borderId="3"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96" fillId="0" borderId="12" xfId="0" applyFont="1" applyFill="1" applyBorder="1" applyAlignment="1">
      <alignment horizontal="center" vertical="center"/>
    </xf>
    <xf numFmtId="0" fontId="97" fillId="0" borderId="12" xfId="0" applyFont="1" applyFill="1" applyBorder="1" applyAlignment="1">
      <alignment horizontal="left" vertical="center" wrapText="1"/>
    </xf>
    <xf numFmtId="9" fontId="97" fillId="0" borderId="12" xfId="8" applyFont="1" applyFill="1" applyBorder="1" applyAlignment="1">
      <alignment horizontal="center" vertical="center"/>
    </xf>
    <xf numFmtId="14" fontId="94" fillId="0" borderId="12" xfId="1" applyNumberFormat="1" applyFont="1" applyFill="1" applyBorder="1" applyAlignment="1">
      <alignment vertical="center" wrapText="1"/>
    </xf>
    <xf numFmtId="9" fontId="94" fillId="0" borderId="12" xfId="8" applyFont="1" applyFill="1" applyBorder="1" applyAlignment="1">
      <alignment horizontal="center" vertical="center" wrapText="1"/>
    </xf>
    <xf numFmtId="44" fontId="97" fillId="0" borderId="12" xfId="14" applyFont="1" applyFill="1" applyBorder="1" applyAlignment="1">
      <alignment vertical="center"/>
    </xf>
    <xf numFmtId="0" fontId="98" fillId="0" borderId="12" xfId="0" applyFont="1" applyFill="1" applyBorder="1" applyAlignment="1">
      <alignment horizontal="left" vertical="center" wrapText="1"/>
    </xf>
    <xf numFmtId="0" fontId="99" fillId="0" borderId="12" xfId="0" applyFont="1" applyFill="1" applyBorder="1" applyAlignment="1">
      <alignment horizontal="center" vertical="center" wrapText="1"/>
    </xf>
    <xf numFmtId="44" fontId="97" fillId="0" borderId="11" xfId="14" applyFont="1" applyFill="1" applyBorder="1" applyAlignment="1">
      <alignment vertical="center"/>
    </xf>
    <xf numFmtId="0" fontId="95" fillId="0" borderId="4" xfId="1" applyFont="1" applyFill="1" applyBorder="1" applyAlignment="1">
      <alignment vertical="center" wrapText="1"/>
    </xf>
    <xf numFmtId="44" fontId="95" fillId="0" borderId="11" xfId="14" applyFont="1" applyFill="1" applyBorder="1" applyAlignment="1">
      <alignment vertical="center"/>
    </xf>
    <xf numFmtId="0" fontId="94" fillId="0" borderId="12" xfId="1" applyFont="1" applyFill="1" applyBorder="1" applyAlignment="1">
      <alignment vertical="center"/>
    </xf>
    <xf numFmtId="0" fontId="97" fillId="0" borderId="12" xfId="0" applyFont="1" applyFill="1" applyBorder="1" applyAlignment="1">
      <alignment horizontal="left" vertical="center"/>
    </xf>
    <xf numFmtId="0" fontId="94" fillId="0" borderId="0" xfId="1" applyFont="1" applyFill="1"/>
    <xf numFmtId="0" fontId="100" fillId="0" borderId="3" xfId="1" applyFont="1" applyFill="1" applyBorder="1" applyAlignment="1">
      <alignment horizontal="center" vertical="center" wrapText="1"/>
    </xf>
    <xf numFmtId="14" fontId="78" fillId="0" borderId="12" xfId="1" applyNumberFormat="1" applyFont="1" applyFill="1" applyBorder="1" applyAlignment="1">
      <alignment vertical="center" wrapText="1"/>
    </xf>
    <xf numFmtId="44" fontId="79" fillId="0" borderId="0" xfId="14" applyFont="1" applyFill="1" applyBorder="1" applyAlignment="1">
      <alignment vertical="center"/>
    </xf>
    <xf numFmtId="44" fontId="79" fillId="0" borderId="0" xfId="14" applyFont="1" applyFill="1" applyBorder="1" applyAlignment="1">
      <alignment horizontal="center" vertical="center"/>
    </xf>
    <xf numFmtId="0" fontId="93" fillId="0" borderId="3" xfId="1" applyFont="1" applyFill="1" applyBorder="1" applyAlignment="1">
      <alignment horizontal="center" vertical="center" wrapText="1"/>
    </xf>
    <xf numFmtId="14" fontId="94" fillId="0" borderId="4" xfId="1" applyNumberFormat="1" applyFont="1" applyFill="1" applyBorder="1" applyAlignment="1">
      <alignment vertical="center" wrapText="1"/>
    </xf>
    <xf numFmtId="0" fontId="94" fillId="0" borderId="2" xfId="1" applyFont="1" applyFill="1" applyBorder="1" applyAlignment="1">
      <alignment horizontal="center" vertical="top"/>
    </xf>
    <xf numFmtId="0" fontId="94" fillId="0" borderId="2" xfId="1" applyFont="1" applyFill="1" applyBorder="1" applyAlignment="1">
      <alignment horizontal="center" vertical="top" wrapText="1"/>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95" fillId="0" borderId="10" xfId="1" applyFont="1" applyFill="1" applyBorder="1" applyAlignment="1">
      <alignment vertical="center" wrapText="1"/>
    </xf>
    <xf numFmtId="44" fontId="102" fillId="0" borderId="12" xfId="14" applyFont="1" applyFill="1" applyBorder="1" applyAlignment="1">
      <alignment vertical="center"/>
    </xf>
    <xf numFmtId="0" fontId="105" fillId="0" borderId="4" xfId="1" applyFont="1" applyFill="1" applyBorder="1" applyAlignment="1">
      <alignment vertical="center" wrapText="1"/>
    </xf>
    <xf numFmtId="44" fontId="105" fillId="0" borderId="11" xfId="14" applyFont="1" applyFill="1" applyBorder="1" applyAlignment="1">
      <alignment vertical="center"/>
    </xf>
    <xf numFmtId="44" fontId="102" fillId="0" borderId="11" xfId="14" applyFont="1" applyFill="1" applyBorder="1" applyAlignment="1">
      <alignment vertical="center"/>
    </xf>
    <xf numFmtId="44" fontId="105" fillId="0" borderId="12" xfId="14" applyFont="1" applyFill="1" applyBorder="1" applyAlignment="1">
      <alignment vertical="center"/>
    </xf>
    <xf numFmtId="44" fontId="105" fillId="0" borderId="12" xfId="14" applyFont="1" applyFill="1" applyBorder="1" applyAlignment="1">
      <alignment horizontal="center" vertical="center"/>
    </xf>
    <xf numFmtId="43" fontId="94" fillId="0" borderId="0" xfId="3" applyFont="1" applyFill="1"/>
    <xf numFmtId="0" fontId="86" fillId="0" borderId="0" xfId="1" applyFont="1" applyFill="1" applyBorder="1" applyAlignment="1">
      <alignment horizontal="center"/>
    </xf>
    <xf numFmtId="0" fontId="89" fillId="0" borderId="0" xfId="0" applyFont="1" applyFill="1"/>
    <xf numFmtId="43" fontId="89" fillId="0" borderId="0" xfId="0" applyNumberFormat="1" applyFont="1" applyFill="1"/>
    <xf numFmtId="44" fontId="105" fillId="0" borderId="0" xfId="14" applyFont="1" applyFill="1" applyBorder="1" applyAlignment="1">
      <alignment vertical="center"/>
    </xf>
    <xf numFmtId="44" fontId="77" fillId="0" borderId="0" xfId="0" applyNumberFormat="1" applyFont="1" applyFill="1"/>
    <xf numFmtId="43" fontId="77" fillId="0" borderId="0" xfId="0" applyNumberFormat="1" applyFont="1" applyFill="1"/>
    <xf numFmtId="43" fontId="102" fillId="0" borderId="12" xfId="3" applyFont="1" applyFill="1" applyBorder="1" applyAlignment="1">
      <alignment horizontal="center" vertical="center"/>
    </xf>
    <xf numFmtId="44" fontId="102" fillId="0" borderId="12" xfId="14" applyFont="1" applyFill="1" applyBorder="1" applyAlignment="1">
      <alignment horizontal="center" vertical="center"/>
    </xf>
    <xf numFmtId="43" fontId="0" fillId="0" borderId="0" xfId="3" applyFont="1" applyFill="1"/>
    <xf numFmtId="0" fontId="77" fillId="0" borderId="18" xfId="0" applyFont="1" applyFill="1" applyBorder="1" applyAlignment="1">
      <alignment vertical="center"/>
    </xf>
    <xf numFmtId="0" fontId="120" fillId="0" borderId="0" xfId="1" applyFont="1" applyFill="1" applyBorder="1" applyAlignment="1">
      <alignment horizontal="center" vertical="center"/>
    </xf>
    <xf numFmtId="43" fontId="78" fillId="0" borderId="0" xfId="3" applyFont="1" applyFill="1"/>
    <xf numFmtId="0" fontId="121" fillId="0" borderId="0" xfId="1" applyFont="1" applyFill="1" applyBorder="1" applyAlignment="1">
      <alignment vertical="center" wrapText="1"/>
    </xf>
    <xf numFmtId="0" fontId="78" fillId="0" borderId="0" xfId="1" applyFont="1" applyFill="1"/>
    <xf numFmtId="0" fontId="78" fillId="0" borderId="0" xfId="1" applyFont="1" applyFill="1" applyBorder="1"/>
    <xf numFmtId="0" fontId="80" fillId="0" borderId="0" xfId="1" applyFont="1" applyFill="1"/>
    <xf numFmtId="0" fontId="84" fillId="0" borderId="12" xfId="0" applyFont="1" applyFill="1" applyBorder="1" applyAlignment="1">
      <alignment horizontal="center" vertical="center" wrapText="1"/>
    </xf>
    <xf numFmtId="0" fontId="85" fillId="0" borderId="0" xfId="2" applyFont="1" applyFill="1" applyAlignment="1" applyProtection="1">
      <alignment horizontal="center" vertical="center"/>
    </xf>
    <xf numFmtId="0" fontId="77" fillId="0" borderId="0" xfId="0" applyFont="1" applyFill="1"/>
    <xf numFmtId="4" fontId="82" fillId="0" borderId="0" xfId="0" applyNumberFormat="1" applyFont="1" applyFill="1"/>
    <xf numFmtId="0" fontId="79" fillId="0" borderId="0" xfId="1" applyFont="1" applyFill="1" applyBorder="1" applyAlignment="1">
      <alignment horizontal="center"/>
    </xf>
    <xf numFmtId="0" fontId="79" fillId="0" borderId="0" xfId="1" applyFont="1" applyFill="1" applyBorder="1" applyAlignment="1">
      <alignment horizontal="center" vertical="center"/>
    </xf>
    <xf numFmtId="0" fontId="79" fillId="0" borderId="0" xfId="1" applyFont="1" applyFill="1" applyBorder="1" applyAlignment="1">
      <alignment vertical="center"/>
    </xf>
    <xf numFmtId="0" fontId="103" fillId="0" borderId="12" xfId="0" applyFont="1" applyFill="1" applyBorder="1" applyAlignment="1">
      <alignment horizontal="center" vertical="center"/>
    </xf>
    <xf numFmtId="14" fontId="104" fillId="0" borderId="12" xfId="1" applyNumberFormat="1" applyFont="1" applyFill="1" applyBorder="1" applyAlignment="1">
      <alignment vertical="center" wrapText="1"/>
    </xf>
    <xf numFmtId="9" fontId="104" fillId="0" borderId="12" xfId="8" applyFont="1" applyFill="1" applyBorder="1" applyAlignment="1">
      <alignment horizontal="center" vertical="center" wrapText="1"/>
    </xf>
    <xf numFmtId="0" fontId="105" fillId="0" borderId="4" xfId="1" applyFont="1" applyFill="1" applyBorder="1" applyAlignment="1">
      <alignment vertical="center"/>
    </xf>
    <xf numFmtId="0" fontId="78" fillId="0" borderId="0" xfId="1" applyFont="1" applyFill="1" applyBorder="1" applyAlignment="1">
      <alignment horizontal="center" vertical="top" wrapText="1"/>
    </xf>
    <xf numFmtId="0" fontId="105" fillId="0" borderId="0" xfId="1" applyFont="1" applyFill="1" applyBorder="1" applyAlignment="1">
      <alignment horizontal="center" vertical="center"/>
    </xf>
    <xf numFmtId="0" fontId="105" fillId="0" borderId="0" xfId="1" applyFont="1" applyFill="1" applyBorder="1" applyAlignment="1">
      <alignment vertical="center"/>
    </xf>
    <xf numFmtId="14" fontId="104" fillId="0" borderId="4" xfId="1" applyNumberFormat="1" applyFont="1" applyFill="1" applyBorder="1" applyAlignment="1">
      <alignment horizontal="center" vertical="center" wrapText="1"/>
    </xf>
    <xf numFmtId="0" fontId="102" fillId="0" borderId="12" xfId="1" applyFont="1" applyFill="1" applyBorder="1" applyAlignment="1">
      <alignment horizontal="center" vertical="center" wrapText="1"/>
    </xf>
    <xf numFmtId="0" fontId="122" fillId="0" borderId="0" xfId="0" applyFont="1" applyFill="1"/>
    <xf numFmtId="0" fontId="124" fillId="0" borderId="3" xfId="1" applyFont="1" applyFill="1" applyBorder="1" applyAlignment="1">
      <alignment horizontal="center" vertical="center" wrapText="1"/>
    </xf>
    <xf numFmtId="0" fontId="86" fillId="0" borderId="2" xfId="1" applyFont="1" applyFill="1" applyBorder="1" applyAlignment="1">
      <alignment horizontal="center" vertical="top"/>
    </xf>
    <xf numFmtId="0" fontId="120" fillId="0" borderId="3" xfId="1" applyFont="1" applyFill="1" applyBorder="1" applyAlignment="1">
      <alignment horizontal="center"/>
    </xf>
    <xf numFmtId="0" fontId="120" fillId="0" borderId="2" xfId="1" applyFont="1" applyFill="1" applyBorder="1" applyAlignment="1">
      <alignment horizontal="center"/>
    </xf>
    <xf numFmtId="0" fontId="125" fillId="0" borderId="4" xfId="0" applyFont="1" applyFill="1" applyBorder="1"/>
    <xf numFmtId="0" fontId="86" fillId="0" borderId="2" xfId="1" applyFont="1" applyFill="1" applyBorder="1" applyAlignment="1">
      <alignment horizontal="center" vertical="center" wrapText="1"/>
    </xf>
    <xf numFmtId="0" fontId="124" fillId="0" borderId="12" xfId="1" applyFont="1" applyFill="1" applyBorder="1" applyAlignment="1">
      <alignment horizontal="center" vertical="center" wrapText="1"/>
    </xf>
    <xf numFmtId="0" fontId="120" fillId="0" borderId="4" xfId="1" applyFont="1" applyFill="1" applyBorder="1" applyAlignment="1">
      <alignment vertical="center"/>
    </xf>
    <xf numFmtId="44" fontId="120" fillId="0" borderId="12" xfId="14" applyFont="1" applyFill="1" applyBorder="1" applyAlignment="1">
      <alignment vertical="center"/>
    </xf>
    <xf numFmtId="0" fontId="126" fillId="0" borderId="12" xfId="1" applyFont="1" applyFill="1" applyBorder="1" applyAlignment="1">
      <alignment horizontal="left" vertical="center" wrapText="1"/>
    </xf>
    <xf numFmtId="0" fontId="120" fillId="0" borderId="0" xfId="1" applyFont="1" applyFill="1" applyBorder="1" applyAlignment="1">
      <alignment vertical="center"/>
    </xf>
    <xf numFmtId="44" fontId="120" fillId="0" borderId="0" xfId="14" applyFont="1" applyFill="1" applyBorder="1" applyAlignment="1">
      <alignment vertical="center"/>
    </xf>
    <xf numFmtId="0" fontId="126" fillId="0" borderId="0" xfId="1" applyFont="1" applyFill="1" applyBorder="1" applyAlignment="1">
      <alignment horizontal="left" vertical="center" wrapText="1"/>
    </xf>
    <xf numFmtId="0" fontId="126" fillId="0" borderId="0" xfId="1" applyFont="1" applyFill="1" applyBorder="1" applyAlignment="1">
      <alignment horizontal="center" vertical="center" wrapText="1"/>
    </xf>
    <xf numFmtId="44" fontId="120" fillId="0" borderId="0" xfId="14" applyFont="1" applyFill="1" applyBorder="1" applyAlignment="1">
      <alignment horizontal="center" vertical="center"/>
    </xf>
    <xf numFmtId="0" fontId="120" fillId="0" borderId="0" xfId="1" applyFont="1" applyFill="1" applyBorder="1" applyAlignment="1">
      <alignment horizontal="center"/>
    </xf>
    <xf numFmtId="0" fontId="125" fillId="0" borderId="0" xfId="0" applyFont="1" applyFill="1"/>
    <xf numFmtId="43" fontId="77" fillId="0" borderId="0" xfId="3" applyFont="1" applyFill="1"/>
    <xf numFmtId="44" fontId="89" fillId="0" borderId="0" xfId="0" applyNumberFormat="1" applyFont="1" applyFill="1"/>
    <xf numFmtId="43" fontId="77" fillId="0" borderId="0" xfId="3" applyFont="1" applyFill="1" applyAlignment="1">
      <alignment wrapText="1"/>
    </xf>
    <xf numFmtId="44" fontId="127" fillId="0" borderId="0" xfId="14" applyFont="1" applyFill="1" applyBorder="1" applyAlignment="1">
      <alignment vertical="center"/>
    </xf>
    <xf numFmtId="0" fontId="84" fillId="0" borderId="12" xfId="0" applyFont="1" applyFill="1" applyBorder="1" applyAlignment="1">
      <alignment horizontal="left" vertical="center" wrapText="1"/>
    </xf>
    <xf numFmtId="0" fontId="102" fillId="0" borderId="12" xfId="0" applyFont="1" applyFill="1" applyBorder="1" applyAlignment="1">
      <alignment horizontal="left" vertical="center" wrapText="1"/>
    </xf>
    <xf numFmtId="14" fontId="104" fillId="0" borderId="12" xfId="1" applyNumberFormat="1" applyFont="1" applyFill="1" applyBorder="1" applyAlignment="1">
      <alignment horizontal="center" vertical="center" wrapText="1"/>
    </xf>
    <xf numFmtId="0" fontId="83" fillId="0" borderId="12" xfId="0" applyFont="1" applyFill="1" applyBorder="1" applyAlignment="1">
      <alignment horizontal="left" vertical="center" wrapText="1"/>
    </xf>
    <xf numFmtId="9" fontId="102" fillId="0" borderId="12" xfId="8" applyFont="1" applyFill="1" applyBorder="1" applyAlignment="1">
      <alignment horizontal="center" vertical="center"/>
    </xf>
    <xf numFmtId="0" fontId="123" fillId="0" borderId="0" xfId="0" applyFont="1" applyFill="1"/>
    <xf numFmtId="0" fontId="83" fillId="0" borderId="3" xfId="0" applyFont="1" applyFill="1" applyBorder="1" applyAlignment="1">
      <alignment horizontal="left" vertical="center" wrapText="1"/>
    </xf>
    <xf numFmtId="43" fontId="104" fillId="0" borderId="12" xfId="3" applyFont="1" applyFill="1" applyBorder="1" applyAlignment="1">
      <alignment vertical="center" wrapText="1"/>
    </xf>
    <xf numFmtId="0" fontId="93" fillId="0" borderId="3" xfId="1" applyFont="1" applyFill="1" applyBorder="1" applyAlignment="1">
      <alignment horizontal="center" vertical="center" wrapText="1"/>
    </xf>
    <xf numFmtId="0" fontId="78" fillId="0" borderId="2"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78" fillId="0" borderId="2" xfId="1" applyFont="1" applyFill="1" applyBorder="1" applyAlignment="1">
      <alignment horizontal="center" vertical="top"/>
    </xf>
    <xf numFmtId="2" fontId="89" fillId="0" borderId="0" xfId="0" applyNumberFormat="1" applyFont="1" applyFill="1"/>
    <xf numFmtId="0" fontId="94" fillId="0" borderId="2" xfId="1" applyFont="1" applyFill="1" applyBorder="1" applyAlignment="1">
      <alignment horizontal="center" vertical="top" wrapText="1"/>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4" fillId="0" borderId="2" xfId="1" applyFont="1" applyFill="1" applyBorder="1" applyAlignment="1">
      <alignment horizontal="center" vertical="top"/>
    </xf>
    <xf numFmtId="0" fontId="93" fillId="0" borderId="12" xfId="1" applyFont="1" applyFill="1" applyBorder="1" applyAlignment="1">
      <alignment horizontal="center" vertical="center" wrapText="1"/>
    </xf>
    <xf numFmtId="0" fontId="95" fillId="0" borderId="2" xfId="1" applyFont="1" applyFill="1" applyBorder="1" applyAlignment="1">
      <alignment horizontal="center"/>
    </xf>
    <xf numFmtId="0" fontId="95" fillId="0" borderId="4" xfId="1" applyFont="1" applyFill="1" applyBorder="1" applyAlignment="1">
      <alignment horizontal="center"/>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3" fillId="0" borderId="12" xfId="1" applyFont="1" applyFill="1" applyBorder="1" applyAlignment="1">
      <alignment horizontal="center" vertical="center" wrapText="1"/>
    </xf>
    <xf numFmtId="43" fontId="101" fillId="0" borderId="0" xfId="3" applyFont="1" applyFill="1"/>
    <xf numFmtId="4" fontId="77" fillId="0" borderId="0" xfId="0" applyNumberFormat="1" applyFont="1" applyFill="1"/>
    <xf numFmtId="0" fontId="77" fillId="0" borderId="0" xfId="0" applyFont="1" applyFill="1" applyAlignment="1">
      <alignment horizontal="center" vertical="center"/>
    </xf>
    <xf numFmtId="0" fontId="86" fillId="0" borderId="0" xfId="1" applyFont="1" applyFill="1" applyAlignment="1">
      <alignment horizontal="center" vertical="center"/>
    </xf>
    <xf numFmtId="43" fontId="102" fillId="0" borderId="12" xfId="0" applyNumberFormat="1" applyFont="1" applyFill="1" applyBorder="1" applyAlignment="1">
      <alignment horizontal="center" vertical="center" wrapText="1"/>
    </xf>
    <xf numFmtId="0" fontId="82" fillId="0" borderId="3" xfId="0" applyFont="1" applyFill="1" applyBorder="1" applyAlignment="1">
      <alignment horizontal="left" vertical="center" wrapText="1"/>
    </xf>
    <xf numFmtId="0" fontId="96" fillId="0" borderId="12" xfId="0" applyFont="1" applyFill="1" applyBorder="1" applyAlignment="1">
      <alignment horizontal="center" vertical="center" wrapText="1"/>
    </xf>
    <xf numFmtId="0" fontId="128" fillId="0" borderId="12" xfId="1" applyFont="1" applyFill="1" applyBorder="1" applyAlignment="1">
      <alignment horizontal="center" vertical="center" wrapText="1"/>
    </xf>
    <xf numFmtId="0" fontId="79" fillId="0" borderId="3" xfId="1" applyFont="1" applyFill="1" applyBorder="1" applyAlignment="1">
      <alignment horizontal="center" vertical="top"/>
    </xf>
    <xf numFmtId="0" fontId="79" fillId="0" borderId="2" xfId="1" applyFont="1" applyFill="1" applyBorder="1" applyAlignment="1">
      <alignment horizontal="center" vertical="top"/>
    </xf>
    <xf numFmtId="0" fontId="79" fillId="0" borderId="4" xfId="1" applyFont="1" applyFill="1" applyBorder="1" applyAlignment="1">
      <alignment horizontal="center" vertical="top"/>
    </xf>
    <xf numFmtId="0" fontId="94" fillId="0" borderId="3" xfId="1" applyFont="1" applyFill="1" applyBorder="1" applyAlignment="1">
      <alignment horizontal="center" vertical="top" wrapText="1"/>
    </xf>
    <xf numFmtId="0" fontId="94" fillId="0" borderId="2" xfId="1" applyFont="1" applyFill="1" applyBorder="1" applyAlignment="1">
      <alignment horizontal="center" vertical="top" wrapText="1"/>
    </xf>
    <xf numFmtId="0" fontId="94" fillId="0" borderId="4" xfId="1" applyFont="1" applyFill="1" applyBorder="1" applyAlignment="1">
      <alignment horizontal="center" vertical="top" wrapText="1"/>
    </xf>
    <xf numFmtId="0" fontId="93" fillId="0" borderId="3" xfId="1" applyFont="1" applyFill="1" applyBorder="1" applyAlignment="1">
      <alignment horizontal="center" vertical="top" wrapText="1"/>
    </xf>
    <xf numFmtId="0" fontId="93" fillId="0" borderId="2" xfId="1" applyFont="1" applyFill="1" applyBorder="1" applyAlignment="1">
      <alignment horizontal="center" vertical="top" wrapText="1"/>
    </xf>
    <xf numFmtId="0" fontId="93" fillId="0" borderId="4" xfId="1" applyFont="1" applyFill="1" applyBorder="1" applyAlignment="1">
      <alignment horizontal="center" vertical="top" wrapText="1"/>
    </xf>
    <xf numFmtId="0" fontId="93" fillId="0" borderId="18" xfId="1" applyFont="1" applyFill="1" applyBorder="1" applyAlignment="1">
      <alignment horizontal="center" vertical="center" wrapText="1"/>
    </xf>
    <xf numFmtId="0" fontId="93" fillId="0" borderId="20" xfId="1" applyFont="1" applyFill="1" applyBorder="1" applyAlignment="1">
      <alignment horizontal="center" vertical="center" wrapText="1"/>
    </xf>
    <xf numFmtId="0" fontId="93" fillId="0" borderId="9" xfId="1" applyFont="1" applyFill="1" applyBorder="1" applyAlignment="1">
      <alignment horizontal="center" vertical="center" wrapText="1"/>
    </xf>
    <xf numFmtId="0" fontId="93" fillId="0" borderId="10" xfId="1" applyFont="1" applyFill="1" applyBorder="1" applyAlignment="1">
      <alignment horizontal="center" vertical="center" wrapText="1"/>
    </xf>
    <xf numFmtId="0" fontId="105" fillId="0" borderId="3" xfId="1" applyFont="1" applyFill="1" applyBorder="1" applyAlignment="1">
      <alignment horizontal="center" vertical="center" wrapText="1"/>
    </xf>
    <xf numFmtId="0" fontId="105" fillId="0" borderId="2" xfId="1" applyFont="1" applyFill="1" applyBorder="1" applyAlignment="1">
      <alignment horizontal="center" vertical="center" wrapText="1"/>
    </xf>
    <xf numFmtId="0" fontId="105" fillId="0" borderId="4" xfId="1" applyFont="1" applyFill="1" applyBorder="1" applyAlignment="1">
      <alignment horizontal="center" vertical="center" wrapText="1"/>
    </xf>
    <xf numFmtId="0" fontId="93" fillId="0" borderId="3" xfId="1" applyFont="1" applyFill="1" applyBorder="1" applyAlignment="1">
      <alignment horizontal="center" vertical="center" wrapText="1"/>
    </xf>
    <xf numFmtId="0" fontId="93" fillId="0" borderId="2" xfId="1" applyFont="1" applyFill="1" applyBorder="1" applyAlignment="1">
      <alignment horizontal="center" vertical="center" wrapText="1"/>
    </xf>
    <xf numFmtId="0" fontId="93" fillId="0" borderId="4" xfId="1" applyFont="1" applyFill="1" applyBorder="1" applyAlignment="1">
      <alignment horizontal="center" vertical="center" wrapText="1"/>
    </xf>
    <xf numFmtId="0" fontId="78"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4" fillId="0" borderId="4" xfId="1" applyFont="1" applyFill="1" applyBorder="1" applyAlignment="1">
      <alignment horizontal="center" vertical="center" wrapText="1"/>
    </xf>
    <xf numFmtId="0" fontId="93" fillId="0" borderId="0" xfId="1" applyFont="1" applyFill="1" applyBorder="1" applyAlignment="1">
      <alignment horizontal="center" vertical="center" wrapText="1"/>
    </xf>
    <xf numFmtId="0" fontId="93" fillId="0" borderId="1" xfId="1" applyFont="1" applyFill="1" applyBorder="1" applyAlignment="1">
      <alignment horizontal="center" vertical="center" wrapText="1"/>
    </xf>
    <xf numFmtId="0" fontId="95" fillId="0" borderId="12" xfId="1" applyFont="1" applyFill="1" applyBorder="1" applyAlignment="1">
      <alignment horizontal="center" vertical="center" wrapText="1"/>
    </xf>
    <xf numFmtId="0" fontId="78" fillId="0" borderId="3" xfId="1" applyFont="1" applyFill="1" applyBorder="1" applyAlignment="1">
      <alignment horizontal="center" vertical="top"/>
    </xf>
    <xf numFmtId="0" fontId="94" fillId="0" borderId="2" xfId="1" applyFont="1" applyFill="1" applyBorder="1" applyAlignment="1">
      <alignment horizontal="center" vertical="top"/>
    </xf>
    <xf numFmtId="0" fontId="94" fillId="0" borderId="4" xfId="1" applyFont="1" applyFill="1" applyBorder="1" applyAlignment="1">
      <alignment horizontal="center" vertical="top"/>
    </xf>
    <xf numFmtId="0" fontId="79" fillId="0" borderId="12" xfId="1" applyFont="1" applyFill="1" applyBorder="1" applyAlignment="1">
      <alignment horizontal="center" vertical="center" wrapText="1"/>
    </xf>
    <xf numFmtId="0" fontId="79" fillId="0" borderId="3" xfId="1" applyFont="1" applyBorder="1" applyAlignment="1">
      <alignment horizontal="center"/>
    </xf>
    <xf numFmtId="0" fontId="79" fillId="0" borderId="2" xfId="1" applyFont="1" applyBorder="1" applyAlignment="1">
      <alignment horizontal="center"/>
    </xf>
    <xf numFmtId="0" fontId="79" fillId="0" borderId="4" xfId="1" applyFont="1" applyBorder="1" applyAlignment="1">
      <alignment horizontal="center"/>
    </xf>
    <xf numFmtId="0" fontId="78" fillId="0" borderId="3" xfId="1" applyFont="1" applyBorder="1" applyAlignment="1">
      <alignment horizontal="center" vertical="top"/>
    </xf>
    <xf numFmtId="0" fontId="78" fillId="0" borderId="2" xfId="1" applyFont="1" applyBorder="1" applyAlignment="1">
      <alignment horizontal="center" vertical="top"/>
    </xf>
    <xf numFmtId="0" fontId="78" fillId="0" borderId="4" xfId="1" applyFont="1" applyBorder="1" applyAlignment="1">
      <alignment horizontal="center" vertical="top"/>
    </xf>
    <xf numFmtId="0" fontId="78" fillId="0" borderId="2" xfId="1" applyFont="1" applyFill="1" applyBorder="1" applyAlignment="1">
      <alignment horizontal="center" vertical="center" wrapText="1"/>
    </xf>
    <xf numFmtId="0" fontId="78" fillId="0" borderId="4" xfId="1" applyFont="1" applyFill="1" applyBorder="1" applyAlignment="1">
      <alignment horizontal="center" vertical="center" wrapText="1"/>
    </xf>
    <xf numFmtId="0" fontId="79" fillId="0" borderId="3" xfId="1" applyFont="1" applyFill="1" applyBorder="1" applyAlignment="1">
      <alignment horizontal="center"/>
    </xf>
    <xf numFmtId="0" fontId="79" fillId="0" borderId="2" xfId="1" applyFont="1" applyFill="1" applyBorder="1" applyAlignment="1">
      <alignment horizontal="center"/>
    </xf>
    <xf numFmtId="0" fontId="79" fillId="0" borderId="3" xfId="1" applyFont="1" applyBorder="1" applyAlignment="1">
      <alignment horizontal="center" vertical="center"/>
    </xf>
    <xf numFmtId="0" fontId="79" fillId="0" borderId="4" xfId="1" applyFont="1" applyBorder="1" applyAlignment="1">
      <alignment horizontal="center" vertical="center"/>
    </xf>
    <xf numFmtId="0" fontId="79" fillId="0" borderId="3" xfId="1" applyFont="1" applyFill="1" applyBorder="1" applyAlignment="1">
      <alignment horizontal="center" vertical="center" wrapText="1"/>
    </xf>
    <xf numFmtId="0" fontId="79" fillId="0" borderId="2" xfId="1" applyFont="1" applyFill="1" applyBorder="1" applyAlignment="1">
      <alignment horizontal="center" vertical="center" wrapText="1"/>
    </xf>
    <xf numFmtId="0" fontId="79" fillId="0" borderId="4" xfId="1" applyFont="1" applyFill="1" applyBorder="1" applyAlignment="1">
      <alignment horizontal="center" vertical="center" wrapText="1"/>
    </xf>
    <xf numFmtId="0" fontId="78" fillId="0" borderId="3" xfId="1" applyFont="1" applyFill="1" applyBorder="1" applyAlignment="1">
      <alignment horizontal="center" vertical="top" wrapText="1"/>
    </xf>
    <xf numFmtId="0" fontId="78" fillId="0" borderId="2" xfId="1" applyFont="1" applyFill="1" applyBorder="1" applyAlignment="1">
      <alignment horizontal="center" vertical="top" wrapText="1"/>
    </xf>
    <xf numFmtId="0" fontId="78" fillId="0" borderId="4" xfId="1" applyFont="1" applyFill="1" applyBorder="1" applyAlignment="1">
      <alignment horizontal="center" vertical="top" wrapText="1"/>
    </xf>
    <xf numFmtId="0" fontId="105" fillId="0" borderId="3" xfId="1" applyFont="1" applyFill="1" applyBorder="1" applyAlignment="1">
      <alignment horizontal="center" vertical="center"/>
    </xf>
    <xf numFmtId="0" fontId="105" fillId="0" borderId="2" xfId="1" applyFont="1" applyFill="1" applyBorder="1" applyAlignment="1">
      <alignment horizontal="center" vertical="center"/>
    </xf>
    <xf numFmtId="0" fontId="105" fillId="0" borderId="4" xfId="1" applyFont="1" applyFill="1" applyBorder="1" applyAlignment="1">
      <alignment horizontal="center" vertical="center"/>
    </xf>
    <xf numFmtId="0" fontId="79" fillId="0" borderId="4" xfId="1" applyFont="1" applyFill="1" applyBorder="1" applyAlignment="1">
      <alignment horizontal="center"/>
    </xf>
    <xf numFmtId="0" fontId="95" fillId="0" borderId="2" xfId="1" applyFont="1" applyFill="1" applyBorder="1" applyAlignment="1">
      <alignment horizontal="center"/>
    </xf>
    <xf numFmtId="0" fontId="95" fillId="0" borderId="4" xfId="1" applyFont="1" applyFill="1" applyBorder="1" applyAlignment="1">
      <alignment horizontal="center"/>
    </xf>
    <xf numFmtId="0" fontId="94" fillId="0" borderId="3" xfId="1" applyFont="1" applyFill="1" applyBorder="1" applyAlignment="1">
      <alignment horizontal="center" vertical="center" wrapText="1"/>
    </xf>
    <xf numFmtId="0" fontId="93" fillId="0" borderId="6" xfId="1" applyFont="1" applyFill="1" applyBorder="1" applyAlignment="1">
      <alignment horizontal="center" vertical="center" wrapText="1"/>
    </xf>
    <xf numFmtId="0" fontId="93" fillId="0" borderId="7" xfId="1" applyFont="1" applyFill="1" applyBorder="1" applyAlignment="1">
      <alignment horizontal="center" vertical="center" wrapText="1"/>
    </xf>
    <xf numFmtId="0" fontId="93" fillId="0" borderId="8"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78" fillId="0" borderId="2" xfId="1" applyFont="1" applyFill="1" applyBorder="1" applyAlignment="1">
      <alignment horizontal="center" vertical="top"/>
    </xf>
    <xf numFmtId="0" fontId="105" fillId="0" borderId="12" xfId="1" applyFont="1" applyFill="1" applyBorder="1" applyAlignment="1">
      <alignment horizontal="center" vertical="center"/>
    </xf>
    <xf numFmtId="0" fontId="79" fillId="0" borderId="12" xfId="1" applyFont="1" applyFill="1" applyBorder="1" applyAlignment="1">
      <alignment horizontal="center"/>
    </xf>
    <xf numFmtId="0" fontId="121" fillId="0" borderId="7" xfId="1" applyFont="1" applyFill="1" applyBorder="1" applyAlignment="1">
      <alignment horizontal="center" vertical="center"/>
    </xf>
    <xf numFmtId="0" fontId="124" fillId="0" borderId="12" xfId="1" applyFont="1" applyFill="1" applyBorder="1" applyAlignment="1">
      <alignment horizontal="center" vertical="center" wrapText="1"/>
    </xf>
    <xf numFmtId="0" fontId="124" fillId="0" borderId="6" xfId="1" applyFont="1" applyFill="1" applyBorder="1" applyAlignment="1">
      <alignment horizontal="center" vertical="top" wrapText="1"/>
    </xf>
    <xf numFmtId="0" fontId="124" fillId="0" borderId="7" xfId="1" applyFont="1" applyFill="1" applyBorder="1" applyAlignment="1">
      <alignment horizontal="center" vertical="top" wrapText="1"/>
    </xf>
    <xf numFmtId="0" fontId="124" fillId="0" borderId="8" xfId="1" applyFont="1" applyFill="1" applyBorder="1" applyAlignment="1">
      <alignment horizontal="center" vertical="top" wrapText="1"/>
    </xf>
    <xf numFmtId="0" fontId="120" fillId="0" borderId="3" xfId="1" applyFont="1" applyFill="1" applyBorder="1" applyAlignment="1">
      <alignment horizontal="center" vertical="top"/>
    </xf>
    <xf numFmtId="0" fontId="120" fillId="0" borderId="2" xfId="1" applyFont="1" applyFill="1" applyBorder="1" applyAlignment="1">
      <alignment horizontal="center" vertical="top"/>
    </xf>
    <xf numFmtId="0" fontId="120" fillId="0" borderId="4" xfId="1" applyFont="1" applyFill="1" applyBorder="1" applyAlignment="1">
      <alignment horizontal="center" vertical="top"/>
    </xf>
    <xf numFmtId="0" fontId="86" fillId="0" borderId="3" xfId="1" applyFont="1" applyFill="1" applyBorder="1" applyAlignment="1">
      <alignment horizontal="center" vertical="center" wrapText="1"/>
    </xf>
    <xf numFmtId="0" fontId="86" fillId="0" borderId="2" xfId="1" applyFont="1" applyFill="1" applyBorder="1" applyAlignment="1">
      <alignment horizontal="center" vertical="center" wrapText="1"/>
    </xf>
    <xf numFmtId="0" fontId="86" fillId="0" borderId="4" xfId="1" applyFont="1" applyFill="1" applyBorder="1" applyAlignment="1">
      <alignment horizontal="center" vertical="center" wrapText="1"/>
    </xf>
    <xf numFmtId="0" fontId="124" fillId="0" borderId="3" xfId="1" applyFont="1" applyFill="1" applyBorder="1" applyAlignment="1">
      <alignment horizontal="center" vertical="top" wrapText="1"/>
    </xf>
    <xf numFmtId="0" fontId="124" fillId="0" borderId="2" xfId="1" applyFont="1" applyFill="1" applyBorder="1" applyAlignment="1">
      <alignment horizontal="center" vertical="top" wrapText="1"/>
    </xf>
    <xf numFmtId="0" fontId="124" fillId="0" borderId="4" xfId="1" applyFont="1" applyFill="1" applyBorder="1" applyAlignment="1">
      <alignment horizontal="center" vertical="top" wrapText="1"/>
    </xf>
    <xf numFmtId="0" fontId="124" fillId="0" borderId="3" xfId="1" applyFont="1" applyFill="1" applyBorder="1" applyAlignment="1">
      <alignment horizontal="center" vertical="center" wrapText="1"/>
    </xf>
    <xf numFmtId="0" fontId="124" fillId="0" borderId="2" xfId="1" applyFont="1" applyFill="1" applyBorder="1" applyAlignment="1">
      <alignment horizontal="center" vertical="center" wrapText="1"/>
    </xf>
    <xf numFmtId="0" fontId="124" fillId="0" borderId="4" xfId="1" applyFont="1" applyFill="1" applyBorder="1" applyAlignment="1">
      <alignment horizontal="center" vertical="center" wrapText="1"/>
    </xf>
    <xf numFmtId="0" fontId="77" fillId="0" borderId="20" xfId="0" applyFont="1" applyFill="1" applyBorder="1" applyAlignment="1">
      <alignment horizontal="center" vertical="center"/>
    </xf>
    <xf numFmtId="0" fontId="120" fillId="0" borderId="12" xfId="1" applyFont="1" applyFill="1" applyBorder="1" applyAlignment="1">
      <alignment horizontal="center" vertical="center"/>
    </xf>
    <xf numFmtId="0" fontId="95" fillId="0" borderId="3" xfId="1" applyFont="1" applyFill="1" applyBorder="1" applyAlignment="1">
      <alignment horizontal="center" vertical="center" wrapText="1"/>
    </xf>
    <xf numFmtId="0" fontId="95" fillId="0" borderId="4" xfId="1" applyFont="1" applyFill="1" applyBorder="1" applyAlignment="1">
      <alignment horizontal="center" vertical="center" wrapText="1"/>
    </xf>
    <xf numFmtId="0" fontId="94" fillId="0" borderId="3" xfId="1" applyFont="1" applyFill="1" applyBorder="1" applyAlignment="1">
      <alignment horizontal="center" vertical="top"/>
    </xf>
  </cellXfs>
  <cellStyles count="84">
    <cellStyle name="=C:\WINNT\SYSTEM32\COMMAND.COM" xfId="9"/>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Incorrecto" xfId="21" builtinId="27" customBuiltin="1"/>
    <cellStyle name="Millares" xfId="3" builtinId="3"/>
    <cellStyle name="Millares 2" xfId="5"/>
    <cellStyle name="Millares 2 2" xfId="59"/>
    <cellStyle name="Millares 2 2 2" xfId="68"/>
    <cellStyle name="Millares 2 3" xfId="10"/>
    <cellStyle name="Millares 2 3 2" xfId="62"/>
    <cellStyle name="Millares 2 3 2 2" xfId="70"/>
    <cellStyle name="Millares 2 3 3" xfId="69"/>
    <cellStyle name="Millares 2 4" xfId="67"/>
    <cellStyle name="Millares 3" xfId="56"/>
    <cellStyle name="Millares 3 2" xfId="65"/>
    <cellStyle name="Millares 3 2 2" xfId="72"/>
    <cellStyle name="Millares 3 3" xfId="71"/>
    <cellStyle name="Millares 4" xfId="4"/>
    <cellStyle name="Millares 4 2" xfId="7"/>
    <cellStyle name="Millares 4 2 2" xfId="61"/>
    <cellStyle name="Millares 4 2 2 2" xfId="75"/>
    <cellStyle name="Millares 4 2 3" xfId="74"/>
    <cellStyle name="Millares 4 3" xfId="58"/>
    <cellStyle name="Millares 4 3 2" xfId="76"/>
    <cellStyle name="Millares 4 4" xfId="73"/>
    <cellStyle name="Millares 5" xfId="11"/>
    <cellStyle name="Millares 5 2" xfId="63"/>
    <cellStyle name="Millares 5 2 2" xfId="78"/>
    <cellStyle name="Millares 5 3" xfId="77"/>
    <cellStyle name="Millares 6" xfId="57"/>
    <cellStyle name="Millares 6 2" xfId="79"/>
    <cellStyle name="Millares 7" xfId="66"/>
    <cellStyle name="Moneda" xfId="14" builtinId="4"/>
    <cellStyle name="Moneda 2" xfId="6"/>
    <cellStyle name="Moneda 2 2" xfId="60"/>
    <cellStyle name="Moneda 2 2 2" xfId="82"/>
    <cellStyle name="Moneda 2 3" xfId="81"/>
    <cellStyle name="Moneda 3" xfId="64"/>
    <cellStyle name="Moneda 3 2" xfId="83"/>
    <cellStyle name="Moneda 4" xfId="80"/>
    <cellStyle name="Neutral" xfId="22" builtinId="28" customBuiltin="1"/>
    <cellStyle name="Normal" xfId="0" builtinId="0"/>
    <cellStyle name="Normal 2" xfId="12"/>
    <cellStyle name="Normal 2 3" xfId="13"/>
    <cellStyle name="Normal 3" xfId="1"/>
    <cellStyle name="Notas" xfId="29" builtinId="10" customBuiltin="1"/>
    <cellStyle name="Porcentaje" xfId="8" builtinId="5"/>
    <cellStyle name="Salida" xfId="24" builtinId="21" customBuiltin="1"/>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0"/>
  <tableStyles count="0" defaultTableStyle="TableStyleMedium9" defaultPivotStyle="PivotStyleLight16"/>
  <colors>
    <mruColors>
      <color rgb="FF11E926"/>
      <color rgb="FFFFFFCC"/>
      <color rgb="FFE1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1247167</xdr:colOff>
      <xdr:row>38</xdr:row>
      <xdr:rowOff>101431</xdr:rowOff>
    </xdr:from>
    <xdr:to>
      <xdr:col>18</xdr:col>
      <xdr:colOff>58966</xdr:colOff>
      <xdr:row>43</xdr:row>
      <xdr:rowOff>31446</xdr:rowOff>
    </xdr:to>
    <xdr:sp macro="" textlink="">
      <xdr:nvSpPr>
        <xdr:cNvPr id="5" name="2 CuadroTexto">
          <a:extLst/>
        </xdr:cNvPr>
        <xdr:cNvSpPr txBox="1"/>
      </xdr:nvSpPr>
      <xdr:spPr>
        <a:xfrm>
          <a:off x="15439417" y="10655131"/>
          <a:ext cx="5364999" cy="882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762000</xdr:colOff>
      <xdr:row>37</xdr:row>
      <xdr:rowOff>81641</xdr:rowOff>
    </xdr:from>
    <xdr:to>
      <xdr:col>4</xdr:col>
      <xdr:colOff>305807</xdr:colOff>
      <xdr:row>41</xdr:row>
      <xdr:rowOff>176957</xdr:rowOff>
    </xdr:to>
    <xdr:sp macro="" textlink="">
      <xdr:nvSpPr>
        <xdr:cNvPr id="4" name="2 CuadroTexto">
          <a:extLst/>
        </xdr:cNvPr>
        <xdr:cNvSpPr txBox="1"/>
      </xdr:nvSpPr>
      <xdr:spPr>
        <a:xfrm>
          <a:off x="930088" y="10587156"/>
          <a:ext cx="4586454" cy="879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1905</xdr:rowOff>
    </xdr:from>
    <xdr:to>
      <xdr:col>3</xdr:col>
      <xdr:colOff>1413514</xdr:colOff>
      <xdr:row>73</xdr:row>
      <xdr:rowOff>97220</xdr:rowOff>
    </xdr:to>
    <xdr:sp macro="" textlink="">
      <xdr:nvSpPr>
        <xdr:cNvPr id="4" name="2 CuadroTexto">
          <a:extLst/>
        </xdr:cNvPr>
        <xdr:cNvSpPr txBox="1"/>
      </xdr:nvSpPr>
      <xdr:spPr>
        <a:xfrm>
          <a:off x="348343" y="12966791"/>
          <a:ext cx="4385314" cy="79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LIC. MARIA EUGENIA RIVAS BOBADILLA</a:t>
          </a:r>
        </a:p>
        <a:p>
          <a:pPr algn="ctr"/>
          <a:r>
            <a:rPr lang="es-MX" sz="900" cap="all" baseline="0">
              <a:latin typeface="Gotham Medium" panose="02000604030000020004" pitchFamily="50" charset="0"/>
            </a:rPr>
            <a:t>direcTORA DE EGRESOS DE LA</a:t>
          </a:r>
        </a:p>
        <a:p>
          <a:pPr algn="ctr"/>
          <a:r>
            <a:rPr lang="es-MX" sz="900" cap="all" baseline="0">
              <a:latin typeface="Gotham Medium" panose="02000604030000020004" pitchFamily="50" charset="0"/>
            </a:rPr>
            <a:t>SECRETARIA DE TESORERIA Y FINANZAS</a:t>
          </a:r>
        </a:p>
      </xdr:txBody>
    </xdr:sp>
    <xdr:clientData/>
  </xdr:twoCellAnchor>
  <xdr:twoCellAnchor>
    <xdr:from>
      <xdr:col>14</xdr:col>
      <xdr:colOff>632731</xdr:colOff>
      <xdr:row>69</xdr:row>
      <xdr:rowOff>0</xdr:rowOff>
    </xdr:from>
    <xdr:to>
      <xdr:col>17</xdr:col>
      <xdr:colOff>1120959</xdr:colOff>
      <xdr:row>73</xdr:row>
      <xdr:rowOff>95315</xdr:rowOff>
    </xdr:to>
    <xdr:sp macro="" textlink="">
      <xdr:nvSpPr>
        <xdr:cNvPr id="5" name="2 CuadroTexto">
          <a:extLst/>
        </xdr:cNvPr>
        <xdr:cNvSpPr txBox="1"/>
      </xdr:nvSpPr>
      <xdr:spPr>
        <a:xfrm>
          <a:off x="14914788" y="12964886"/>
          <a:ext cx="4396200" cy="79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OMAR LUDIM DURÁN OGAZ</a:t>
          </a:r>
        </a:p>
        <a:p>
          <a:pPr algn="ctr"/>
          <a:r>
            <a:rPr lang="es-MX" sz="900" cap="all" baseline="0">
              <a:latin typeface="Gotham Medium" panose="02000604030000020004" pitchFamily="50" charset="0"/>
            </a:rPr>
            <a:t>JEFE DE DE PARTAMENTO DE CONTROL PRESUPUESTAL</a:t>
          </a:r>
        </a:p>
        <a:p>
          <a:pPr algn="ctr"/>
          <a:r>
            <a:rPr lang="es-MX" sz="900" cap="all" baseline="0">
              <a:latin typeface="Gotham Medium" panose="02000604030000020004" pitchFamily="50" charset="0"/>
            </a:rPr>
            <a:t>DE LA direcCIÓN de administración</a:t>
          </a:r>
        </a:p>
        <a:p>
          <a:pPr algn="ctr"/>
          <a:r>
            <a:rPr lang="es-MX" sz="900" cap="all" baseline="0">
              <a:latin typeface="Gotham Medium" panose="02000604030000020004" pitchFamily="50" charset="0"/>
            </a:rPr>
            <a:t>de  obra pública de la</a:t>
          </a:r>
        </a:p>
        <a:p>
          <a:pPr algn="ctr"/>
          <a:r>
            <a:rPr lang="es-MX" sz="900" cap="all" baseline="0">
              <a:latin typeface="Gotham Medium" panose="02000604030000020004" pitchFamily="50" charset="0"/>
            </a:rPr>
            <a:t>secretaría de obras públicas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586919</xdr:colOff>
      <xdr:row>26</xdr:row>
      <xdr:rowOff>54417</xdr:rowOff>
    </xdr:from>
    <xdr:to>
      <xdr:col>17</xdr:col>
      <xdr:colOff>705805</xdr:colOff>
      <xdr:row>31</xdr:row>
      <xdr:rowOff>760</xdr:rowOff>
    </xdr:to>
    <xdr:sp macro="" textlink="">
      <xdr:nvSpPr>
        <xdr:cNvPr id="5" name="2 CuadroTexto">
          <a:extLst/>
        </xdr:cNvPr>
        <xdr:cNvSpPr txBox="1"/>
      </xdr:nvSpPr>
      <xdr:spPr>
        <a:xfrm>
          <a:off x="17971405" y="14499760"/>
          <a:ext cx="5137200" cy="81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2</xdr:col>
      <xdr:colOff>484909</xdr:colOff>
      <xdr:row>26</xdr:row>
      <xdr:rowOff>51955</xdr:rowOff>
    </xdr:from>
    <xdr:to>
      <xdr:col>3</xdr:col>
      <xdr:colOff>785768</xdr:colOff>
      <xdr:row>30</xdr:row>
      <xdr:rowOff>147270</xdr:rowOff>
    </xdr:to>
    <xdr:sp macro="" textlink="">
      <xdr:nvSpPr>
        <xdr:cNvPr id="4" name="2 CuadroTexto">
          <a:extLst/>
        </xdr:cNvPr>
        <xdr:cNvSpPr txBox="1"/>
      </xdr:nvSpPr>
      <xdr:spPr>
        <a:xfrm>
          <a:off x="1697182" y="14928273"/>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1056409</xdr:colOff>
      <xdr:row>34</xdr:row>
      <xdr:rowOff>54418</xdr:rowOff>
    </xdr:from>
    <xdr:to>
      <xdr:col>17</xdr:col>
      <xdr:colOff>173182</xdr:colOff>
      <xdr:row>39</xdr:row>
      <xdr:rowOff>761</xdr:rowOff>
    </xdr:to>
    <xdr:sp macro="" textlink="">
      <xdr:nvSpPr>
        <xdr:cNvPr id="5" name="2 CuadroTexto">
          <a:extLst/>
        </xdr:cNvPr>
        <xdr:cNvSpPr txBox="1"/>
      </xdr:nvSpPr>
      <xdr:spPr>
        <a:xfrm>
          <a:off x="17422091" y="14238009"/>
          <a:ext cx="4953000" cy="898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2</xdr:col>
      <xdr:colOff>340178</xdr:colOff>
      <xdr:row>34</xdr:row>
      <xdr:rowOff>13609</xdr:rowOff>
    </xdr:from>
    <xdr:to>
      <xdr:col>3</xdr:col>
      <xdr:colOff>1435200</xdr:colOff>
      <xdr:row>38</xdr:row>
      <xdr:rowOff>108924</xdr:rowOff>
    </xdr:to>
    <xdr:sp macro="" textlink="">
      <xdr:nvSpPr>
        <xdr:cNvPr id="4" name="2 CuadroTexto">
          <a:extLst/>
        </xdr:cNvPr>
        <xdr:cNvSpPr txBox="1"/>
      </xdr:nvSpPr>
      <xdr:spPr>
        <a:xfrm>
          <a:off x="1537607" y="14464395"/>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1056409</xdr:colOff>
      <xdr:row>29</xdr:row>
      <xdr:rowOff>54418</xdr:rowOff>
    </xdr:from>
    <xdr:to>
      <xdr:col>17</xdr:col>
      <xdr:colOff>173182</xdr:colOff>
      <xdr:row>34</xdr:row>
      <xdr:rowOff>761</xdr:rowOff>
    </xdr:to>
    <xdr:sp macro="" textlink="">
      <xdr:nvSpPr>
        <xdr:cNvPr id="2" name="2 CuadroTexto">
          <a:extLst/>
        </xdr:cNvPr>
        <xdr:cNvSpPr txBox="1"/>
      </xdr:nvSpPr>
      <xdr:spPr>
        <a:xfrm>
          <a:off x="17391784" y="12494068"/>
          <a:ext cx="4936548" cy="898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2</xdr:col>
      <xdr:colOff>340178</xdr:colOff>
      <xdr:row>29</xdr:row>
      <xdr:rowOff>13609</xdr:rowOff>
    </xdr:from>
    <xdr:to>
      <xdr:col>3</xdr:col>
      <xdr:colOff>1435200</xdr:colOff>
      <xdr:row>33</xdr:row>
      <xdr:rowOff>108924</xdr:rowOff>
    </xdr:to>
    <xdr:sp macro="" textlink="">
      <xdr:nvSpPr>
        <xdr:cNvPr id="3" name="2 CuadroTexto">
          <a:extLst/>
        </xdr:cNvPr>
        <xdr:cNvSpPr txBox="1"/>
      </xdr:nvSpPr>
      <xdr:spPr>
        <a:xfrm>
          <a:off x="1454603" y="12453259"/>
          <a:ext cx="4343047"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714375</xdr:colOff>
      <xdr:row>35</xdr:row>
      <xdr:rowOff>54418</xdr:rowOff>
    </xdr:from>
    <xdr:to>
      <xdr:col>17</xdr:col>
      <xdr:colOff>224119</xdr:colOff>
      <xdr:row>39</xdr:row>
      <xdr:rowOff>149731</xdr:rowOff>
    </xdr:to>
    <xdr:sp macro="" textlink="">
      <xdr:nvSpPr>
        <xdr:cNvPr id="3" name="2 CuadroTexto">
          <a:extLst/>
        </xdr:cNvPr>
        <xdr:cNvSpPr txBox="1"/>
      </xdr:nvSpPr>
      <xdr:spPr>
        <a:xfrm>
          <a:off x="16906875" y="11904639"/>
          <a:ext cx="4958604" cy="879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890041</xdr:colOff>
      <xdr:row>35</xdr:row>
      <xdr:rowOff>62459</xdr:rowOff>
    </xdr:from>
    <xdr:to>
      <xdr:col>3</xdr:col>
      <xdr:colOff>690377</xdr:colOff>
      <xdr:row>39</xdr:row>
      <xdr:rowOff>170266</xdr:rowOff>
    </xdr:to>
    <xdr:sp macro="" textlink="">
      <xdr:nvSpPr>
        <xdr:cNvPr id="5" name="2 CuadroTexto">
          <a:extLst/>
        </xdr:cNvPr>
        <xdr:cNvSpPr txBox="1"/>
      </xdr:nvSpPr>
      <xdr:spPr>
        <a:xfrm>
          <a:off x="1108648" y="11773525"/>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650595</xdr:colOff>
      <xdr:row>30</xdr:row>
      <xdr:rowOff>20320</xdr:rowOff>
    </xdr:from>
    <xdr:to>
      <xdr:col>17</xdr:col>
      <xdr:colOff>780366</xdr:colOff>
      <xdr:row>34</xdr:row>
      <xdr:rowOff>140834</xdr:rowOff>
    </xdr:to>
    <xdr:sp macro="" textlink="">
      <xdr:nvSpPr>
        <xdr:cNvPr id="3" name="2 CuadroTexto">
          <a:extLst/>
        </xdr:cNvPr>
        <xdr:cNvSpPr txBox="1"/>
      </xdr:nvSpPr>
      <xdr:spPr>
        <a:xfrm>
          <a:off x="16300170" y="12860020"/>
          <a:ext cx="5111346" cy="882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816429</xdr:colOff>
      <xdr:row>30</xdr:row>
      <xdr:rowOff>95250</xdr:rowOff>
    </xdr:from>
    <xdr:to>
      <xdr:col>4</xdr:col>
      <xdr:colOff>264986</xdr:colOff>
      <xdr:row>35</xdr:row>
      <xdr:rowOff>65</xdr:rowOff>
    </xdr:to>
    <xdr:sp macro="" textlink="">
      <xdr:nvSpPr>
        <xdr:cNvPr id="5" name="2 CuadroTexto">
          <a:extLst/>
        </xdr:cNvPr>
        <xdr:cNvSpPr txBox="1"/>
      </xdr:nvSpPr>
      <xdr:spPr>
        <a:xfrm>
          <a:off x="1034143" y="14886214"/>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1059974</xdr:colOff>
      <xdr:row>45</xdr:row>
      <xdr:rowOff>54429</xdr:rowOff>
    </xdr:from>
    <xdr:to>
      <xdr:col>18</xdr:col>
      <xdr:colOff>1306520</xdr:colOff>
      <xdr:row>49</xdr:row>
      <xdr:rowOff>149743</xdr:rowOff>
    </xdr:to>
    <xdr:sp macro="" textlink="">
      <xdr:nvSpPr>
        <xdr:cNvPr id="7" name="2 CuadroTexto">
          <a:extLst/>
        </xdr:cNvPr>
        <xdr:cNvSpPr txBox="1"/>
      </xdr:nvSpPr>
      <xdr:spPr>
        <a:xfrm>
          <a:off x="20636447" y="17594284"/>
          <a:ext cx="5137200" cy="81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213492</xdr:colOff>
      <xdr:row>45</xdr:row>
      <xdr:rowOff>82112</xdr:rowOff>
    </xdr:from>
    <xdr:to>
      <xdr:col>3</xdr:col>
      <xdr:colOff>2236584</xdr:colOff>
      <xdr:row>49</xdr:row>
      <xdr:rowOff>160742</xdr:rowOff>
    </xdr:to>
    <xdr:sp macro="" textlink="">
      <xdr:nvSpPr>
        <xdr:cNvPr id="6" name="2 CuadroTexto">
          <a:extLst/>
        </xdr:cNvPr>
        <xdr:cNvSpPr txBox="1"/>
      </xdr:nvSpPr>
      <xdr:spPr>
        <a:xfrm>
          <a:off x="509095" y="14254655"/>
          <a:ext cx="4552144" cy="866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34</xdr:row>
      <xdr:rowOff>117634</xdr:rowOff>
    </xdr:from>
    <xdr:to>
      <xdr:col>3</xdr:col>
      <xdr:colOff>1119600</xdr:colOff>
      <xdr:row>38</xdr:row>
      <xdr:rowOff>136594</xdr:rowOff>
    </xdr:to>
    <xdr:sp macro="" textlink="">
      <xdr:nvSpPr>
        <xdr:cNvPr id="2" name="2 CuadroTexto">
          <a:extLst/>
        </xdr:cNvPr>
        <xdr:cNvSpPr txBox="1"/>
      </xdr:nvSpPr>
      <xdr:spPr>
        <a:xfrm>
          <a:off x="205740" y="10397014"/>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DANIEL CARBAJAL BARRAZA</a:t>
          </a:r>
        </a:p>
        <a:p>
          <a:pPr algn="ctr"/>
          <a:r>
            <a:rPr lang="es-MX" sz="900" cap="all" baseline="0">
              <a:latin typeface="Gotham Medium" panose="02000604030000020004" pitchFamily="50" charset="0"/>
            </a:rPr>
            <a:t>direcTOR DE EGRESOS DE LA</a:t>
          </a:r>
        </a:p>
        <a:p>
          <a:pPr algn="ctr"/>
          <a:r>
            <a:rPr lang="es-MX" sz="900" cap="all" baseline="0">
              <a:latin typeface="Gotham Medium" panose="02000604030000020004" pitchFamily="50" charset="0"/>
            </a:rPr>
            <a:t>SECRETARIA DE TESORERIA Y FINANZAS</a:t>
          </a:r>
        </a:p>
      </xdr:txBody>
    </xdr:sp>
    <xdr:clientData/>
  </xdr:twoCellAnchor>
  <xdr:twoCellAnchor>
    <xdr:from>
      <xdr:col>11</xdr:col>
      <xdr:colOff>568166</xdr:colOff>
      <xdr:row>34</xdr:row>
      <xdr:rowOff>120967</xdr:rowOff>
    </xdr:from>
    <xdr:to>
      <xdr:col>14</xdr:col>
      <xdr:colOff>853440</xdr:colOff>
      <xdr:row>38</xdr:row>
      <xdr:rowOff>139927</xdr:rowOff>
    </xdr:to>
    <xdr:sp macro="" textlink="">
      <xdr:nvSpPr>
        <xdr:cNvPr id="3" name="2 CuadroTexto">
          <a:extLst/>
        </xdr:cNvPr>
        <xdr:cNvSpPr txBox="1"/>
      </xdr:nvSpPr>
      <xdr:spPr>
        <a:xfrm>
          <a:off x="12135326" y="10400347"/>
          <a:ext cx="4316254"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arq. juan antonio soto ortega</a:t>
          </a:r>
        </a:p>
        <a:p>
          <a:pPr algn="ctr"/>
          <a:r>
            <a:rPr lang="es-MX" sz="900" cap="all" baseline="0">
              <a:latin typeface="Gotham Medium" panose="02000604030000020004" pitchFamily="50" charset="0"/>
            </a:rPr>
            <a:t>director de administración</a:t>
          </a:r>
        </a:p>
        <a:p>
          <a:pPr algn="ctr"/>
          <a:r>
            <a:rPr lang="es-MX" sz="900" cap="all" baseline="0">
              <a:latin typeface="Gotham Medium" panose="02000604030000020004" pitchFamily="50" charset="0"/>
            </a:rPr>
            <a:t>de  obra pública de la</a:t>
          </a:r>
        </a:p>
        <a:p>
          <a:pPr algn="ctr"/>
          <a:r>
            <a:rPr lang="es-MX" sz="900" cap="all" baseline="0">
              <a:latin typeface="Gotham Medium" panose="02000604030000020004" pitchFamily="50" charset="0"/>
            </a:rPr>
            <a:t>secretaría de obras públicas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7"/>
  <sheetViews>
    <sheetView workbookViewId="0">
      <selection activeCell="E6" sqref="E6"/>
    </sheetView>
  </sheetViews>
  <sheetFormatPr baseColWidth="10" defaultRowHeight="15" x14ac:dyDescent="0.25"/>
  <cols>
    <col min="2" max="2" width="27.85546875" customWidth="1"/>
    <col min="3" max="3" width="35.85546875" customWidth="1"/>
    <col min="4" max="4" width="28.28515625" customWidth="1"/>
  </cols>
  <sheetData>
    <row r="3" spans="1:5" x14ac:dyDescent="0.25">
      <c r="B3" s="159" t="s">
        <v>0</v>
      </c>
    </row>
    <row r="4" spans="1:5" x14ac:dyDescent="0.25">
      <c r="A4" s="159" t="s">
        <v>1</v>
      </c>
      <c r="B4" t="s">
        <v>2</v>
      </c>
      <c r="C4" t="s">
        <v>3</v>
      </c>
      <c r="D4" t="s">
        <v>4</v>
      </c>
      <c r="E4" t="s">
        <v>5</v>
      </c>
    </row>
    <row r="5" spans="1:5" x14ac:dyDescent="0.25">
      <c r="A5" s="202" t="s">
        <v>6</v>
      </c>
      <c r="B5" s="168">
        <v>3756000.04</v>
      </c>
      <c r="C5" s="168">
        <v>3624398.03</v>
      </c>
      <c r="D5" s="168">
        <v>131602.01000000024</v>
      </c>
      <c r="E5" s="161">
        <v>1</v>
      </c>
    </row>
    <row r="6" spans="1:5" x14ac:dyDescent="0.25">
      <c r="A6" s="160" t="s">
        <v>7</v>
      </c>
      <c r="B6" s="168">
        <v>3499999.87</v>
      </c>
      <c r="C6" s="168">
        <v>2769098.43</v>
      </c>
      <c r="D6" s="168">
        <v>730901.44</v>
      </c>
      <c r="E6" s="161">
        <v>1</v>
      </c>
    </row>
    <row r="7" spans="1:5" x14ac:dyDescent="0.25">
      <c r="A7" s="160" t="s">
        <v>8</v>
      </c>
      <c r="B7" s="168">
        <v>65000000</v>
      </c>
      <c r="C7" s="168">
        <v>27651974.909999996</v>
      </c>
      <c r="D7" s="168">
        <v>37348025.090000004</v>
      </c>
      <c r="E7" s="161">
        <v>4</v>
      </c>
    </row>
    <row r="8" spans="1:5" x14ac:dyDescent="0.25">
      <c r="A8" s="160" t="s">
        <v>9</v>
      </c>
      <c r="B8" s="168">
        <v>1003721.65</v>
      </c>
      <c r="C8" s="168">
        <v>969285.82000000007</v>
      </c>
      <c r="D8" s="168">
        <v>34435.829999999958</v>
      </c>
      <c r="E8" s="161">
        <v>1</v>
      </c>
    </row>
    <row r="9" spans="1:5" x14ac:dyDescent="0.25">
      <c r="A9" s="160" t="s">
        <v>10</v>
      </c>
      <c r="B9" s="168">
        <v>2656338.2800000003</v>
      </c>
      <c r="C9" s="168">
        <v>2251362.62</v>
      </c>
      <c r="D9" s="168">
        <v>404975.66000000003</v>
      </c>
      <c r="E9" s="161">
        <v>4</v>
      </c>
    </row>
    <row r="10" spans="1:5" x14ac:dyDescent="0.25">
      <c r="A10" s="160" t="s">
        <v>11</v>
      </c>
      <c r="B10" s="168">
        <v>5030272</v>
      </c>
      <c r="C10" s="168">
        <v>4593540.8899999997</v>
      </c>
      <c r="D10" s="168">
        <v>436731.10999999993</v>
      </c>
      <c r="E10" s="161">
        <v>11</v>
      </c>
    </row>
    <row r="11" spans="1:5" x14ac:dyDescent="0.25">
      <c r="A11" s="160" t="s">
        <v>12</v>
      </c>
      <c r="B11" s="168">
        <v>1806997.27</v>
      </c>
      <c r="C11" s="168">
        <v>1806996.44</v>
      </c>
      <c r="D11" s="168">
        <v>0.82999999995809048</v>
      </c>
      <c r="E11" s="161">
        <v>3</v>
      </c>
    </row>
    <row r="12" spans="1:5" x14ac:dyDescent="0.25">
      <c r="A12" s="160" t="s">
        <v>13</v>
      </c>
      <c r="B12" s="168">
        <v>5361461.99</v>
      </c>
      <c r="C12" s="168">
        <v>4134343.1700000004</v>
      </c>
      <c r="D12" s="168">
        <v>1227118.82</v>
      </c>
      <c r="E12" s="161">
        <v>8</v>
      </c>
    </row>
    <row r="13" spans="1:5" x14ac:dyDescent="0.25">
      <c r="A13" s="160" t="s">
        <v>14</v>
      </c>
      <c r="B13" s="168">
        <v>43404482.420000002</v>
      </c>
      <c r="C13" s="168">
        <v>24195161.590000004</v>
      </c>
      <c r="D13" s="168">
        <v>19209320.829999998</v>
      </c>
      <c r="E13" s="161">
        <v>4</v>
      </c>
    </row>
    <row r="14" spans="1:5" x14ac:dyDescent="0.25">
      <c r="A14" s="160" t="s">
        <v>15</v>
      </c>
      <c r="B14" s="168">
        <v>19397737.319999997</v>
      </c>
      <c r="C14" s="168">
        <v>13953331.269999998</v>
      </c>
      <c r="D14" s="168">
        <v>5444406.0499999998</v>
      </c>
      <c r="E14" s="161">
        <v>20</v>
      </c>
    </row>
    <row r="15" spans="1:5" x14ac:dyDescent="0.25">
      <c r="A15" s="160" t="s">
        <v>16</v>
      </c>
      <c r="B15" s="168">
        <v>7568965</v>
      </c>
      <c r="C15" s="168">
        <v>5030022.6899999995</v>
      </c>
      <c r="D15" s="168">
        <v>2538942.3099999996</v>
      </c>
      <c r="E15" s="161">
        <v>9</v>
      </c>
    </row>
    <row r="16" spans="1:5" x14ac:dyDescent="0.25">
      <c r="A16" s="160" t="s">
        <v>17</v>
      </c>
      <c r="B16" s="168">
        <v>13894089.25</v>
      </c>
      <c r="C16" s="168">
        <v>13457906.49</v>
      </c>
      <c r="D16" s="168">
        <v>436182.76000000013</v>
      </c>
      <c r="E16" s="161">
        <v>4</v>
      </c>
    </row>
    <row r="17" spans="1:5" x14ac:dyDescent="0.25">
      <c r="A17" s="160" t="s">
        <v>18</v>
      </c>
      <c r="B17" s="168">
        <v>2700000</v>
      </c>
      <c r="C17" s="168">
        <v>2661994.87</v>
      </c>
      <c r="D17" s="168">
        <v>38005.129999999888</v>
      </c>
      <c r="E17" s="161">
        <v>2</v>
      </c>
    </row>
    <row r="18" spans="1:5" x14ac:dyDescent="0.25">
      <c r="A18" s="160" t="s">
        <v>19</v>
      </c>
      <c r="B18" s="168">
        <v>3000000</v>
      </c>
      <c r="C18" s="168">
        <v>0</v>
      </c>
      <c r="D18" s="168">
        <v>3000000</v>
      </c>
      <c r="E18" s="161">
        <v>1</v>
      </c>
    </row>
    <row r="19" spans="1:5" x14ac:dyDescent="0.25">
      <c r="A19" s="160" t="s">
        <v>20</v>
      </c>
      <c r="B19" s="168">
        <v>2169564</v>
      </c>
      <c r="C19" s="168">
        <v>499891.18</v>
      </c>
      <c r="D19" s="168">
        <v>1669672.82</v>
      </c>
      <c r="E19" s="161">
        <v>4</v>
      </c>
    </row>
    <row r="20" spans="1:5" x14ac:dyDescent="0.25">
      <c r="A20" s="160" t="s">
        <v>21</v>
      </c>
      <c r="B20" s="168">
        <v>12866571</v>
      </c>
      <c r="C20" s="168">
        <v>12582903.470000001</v>
      </c>
      <c r="D20" s="168">
        <v>283667.52999999933</v>
      </c>
      <c r="E20" s="161">
        <v>1</v>
      </c>
    </row>
    <row r="21" spans="1:5" x14ac:dyDescent="0.25">
      <c r="A21" s="160" t="s">
        <v>22</v>
      </c>
      <c r="B21" s="168">
        <v>5922515.9100000001</v>
      </c>
      <c r="C21" s="168">
        <v>0</v>
      </c>
      <c r="D21" s="168">
        <v>5922515.9100000001</v>
      </c>
      <c r="E21" s="161">
        <v>4</v>
      </c>
    </row>
    <row r="22" spans="1:5" x14ac:dyDescent="0.25">
      <c r="A22" s="160" t="s">
        <v>23</v>
      </c>
      <c r="B22" s="168">
        <v>6613688</v>
      </c>
      <c r="C22" s="168">
        <v>0</v>
      </c>
      <c r="D22" s="168">
        <v>6613688</v>
      </c>
      <c r="E22" s="161">
        <v>6</v>
      </c>
    </row>
    <row r="23" spans="1:5" x14ac:dyDescent="0.25">
      <c r="A23" s="160" t="s">
        <v>24</v>
      </c>
      <c r="B23" s="168">
        <v>2896277.43</v>
      </c>
      <c r="C23" s="168">
        <v>1880135.53</v>
      </c>
      <c r="D23" s="168">
        <v>1016141.9</v>
      </c>
      <c r="E23" s="161">
        <v>3</v>
      </c>
    </row>
    <row r="24" spans="1:5" x14ac:dyDescent="0.25">
      <c r="A24" s="160" t="s">
        <v>25</v>
      </c>
      <c r="B24" s="168">
        <v>607.52</v>
      </c>
      <c r="C24" s="168">
        <v>607.52</v>
      </c>
      <c r="D24" s="168">
        <v>0</v>
      </c>
      <c r="E24" s="161">
        <v>1</v>
      </c>
    </row>
    <row r="25" spans="1:5" x14ac:dyDescent="0.25">
      <c r="A25" s="160" t="s">
        <v>26</v>
      </c>
      <c r="B25" s="168">
        <v>27747840.68333333</v>
      </c>
      <c r="C25" s="168">
        <v>21714842.61333333</v>
      </c>
      <c r="D25" s="168">
        <v>6032998.0700000012</v>
      </c>
      <c r="E25" s="161">
        <v>41</v>
      </c>
    </row>
    <row r="26" spans="1:5" x14ac:dyDescent="0.25">
      <c r="A26" s="160" t="s">
        <v>27</v>
      </c>
      <c r="B26" s="168">
        <v>43575621.090000004</v>
      </c>
      <c r="C26" s="168">
        <v>10783514.959999999</v>
      </c>
      <c r="D26" s="168">
        <v>32792106.129999999</v>
      </c>
      <c r="E26" s="161">
        <v>14</v>
      </c>
    </row>
    <row r="27" spans="1:5" x14ac:dyDescent="0.25">
      <c r="A27" s="160" t="s">
        <v>28</v>
      </c>
      <c r="B27" s="168">
        <v>279872750.72333336</v>
      </c>
      <c r="C27" s="168">
        <v>154561312.49333337</v>
      </c>
      <c r="D27" s="168">
        <v>125311438.23000002</v>
      </c>
      <c r="E27" s="161">
        <v>147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3"/>
  <sheetViews>
    <sheetView workbookViewId="0"/>
  </sheetViews>
  <sheetFormatPr baseColWidth="10" defaultRowHeight="15" x14ac:dyDescent="0.25"/>
  <sheetData>
    <row r="5" spans="1:28" x14ac:dyDescent="0.25">
      <c r="B5" s="2"/>
      <c r="E5" s="3" t="s">
        <v>349</v>
      </c>
      <c r="L5" s="3" t="e">
        <f>+'F CULTURA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 CULTURA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33.75" x14ac:dyDescent="0.25">
      <c r="B15" s="376">
        <v>615261</v>
      </c>
      <c r="C15" s="30" t="s">
        <v>298</v>
      </c>
      <c r="D15" s="30" t="s">
        <v>7</v>
      </c>
      <c r="E15" s="30" t="s">
        <v>299</v>
      </c>
      <c r="F15" s="170">
        <v>1</v>
      </c>
      <c r="G15" s="22">
        <v>41646</v>
      </c>
      <c r="H15" s="22">
        <v>42094</v>
      </c>
      <c r="I15" s="68">
        <f>IFERROR((M15/L15),0)</f>
        <v>0.79117100938635176</v>
      </c>
      <c r="J15" s="22">
        <v>41646</v>
      </c>
      <c r="K15" s="22">
        <v>42094</v>
      </c>
      <c r="L15" s="262">
        <v>3499999.87</v>
      </c>
      <c r="M15" s="262">
        <v>2769098.43</v>
      </c>
      <c r="N15" s="30" t="s">
        <v>86</v>
      </c>
      <c r="O15" s="28">
        <v>8089.6</v>
      </c>
      <c r="P15" s="23"/>
      <c r="Q15" s="17">
        <f>+L15-M15</f>
        <v>730901.44</v>
      </c>
      <c r="R15" s="18" t="s">
        <v>398</v>
      </c>
      <c r="S15" s="20">
        <f>+L15-M15</f>
        <v>730901.44</v>
      </c>
      <c r="T15" s="19" t="s">
        <v>399</v>
      </c>
      <c r="U15" s="19"/>
      <c r="V15" s="19"/>
      <c r="W15" s="19"/>
      <c r="X15" s="19"/>
      <c r="Y15" s="19"/>
      <c r="Z15" s="19"/>
      <c r="AA15" s="19"/>
      <c r="AB15" s="19"/>
    </row>
    <row r="16" spans="1:28" x14ac:dyDescent="0.25">
      <c r="B16" s="25"/>
      <c r="C16" s="32" t="s">
        <v>400</v>
      </c>
      <c r="D16" s="32"/>
      <c r="E16" s="25"/>
      <c r="F16" s="25"/>
      <c r="G16" s="25"/>
      <c r="H16" s="25"/>
      <c r="I16" s="25"/>
      <c r="J16" s="25"/>
      <c r="K16" s="25"/>
      <c r="L16" s="169">
        <f>SUM(L15:L15)</f>
        <v>3499999.87</v>
      </c>
      <c r="M16" s="169">
        <f>SUM(M15:M15)</f>
        <v>2769098.43</v>
      </c>
      <c r="N16" s="25"/>
      <c r="O16" s="25"/>
      <c r="P16" s="23"/>
      <c r="Q16" s="26"/>
      <c r="S16" s="20"/>
      <c r="T16" s="19"/>
      <c r="U16" s="19"/>
      <c r="V16" s="19"/>
      <c r="W16" s="19"/>
      <c r="X16" s="19"/>
      <c r="Y16" s="19"/>
      <c r="Z16" s="19"/>
      <c r="AA16" s="19"/>
      <c r="AB16" s="19"/>
    </row>
    <row r="31" spans="2:2" x14ac:dyDescent="0.25">
      <c r="B31" s="10"/>
    </row>
    <row r="33" spans="3:15" x14ac:dyDescent="0.25">
      <c r="C33" s="34" t="s">
        <v>371</v>
      </c>
      <c r="D33" s="34"/>
      <c r="E33" s="539"/>
      <c r="F33" s="539"/>
      <c r="G33" s="539"/>
      <c r="H33" s="539"/>
      <c r="I33" s="539"/>
      <c r="J33" s="539"/>
      <c r="K33" s="539"/>
      <c r="L33" s="539"/>
      <c r="M33" s="539"/>
      <c r="N33" s="539"/>
      <c r="O33" s="53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heetViews>
  <sheetFormatPr baseColWidth="10" defaultRowHeight="15" x14ac:dyDescent="0.25"/>
  <sheetData>
    <row r="1" spans="2:14" x14ac:dyDescent="0.25">
      <c r="B1" s="45"/>
      <c r="C1" s="46"/>
      <c r="D1" s="46"/>
      <c r="E1" s="165"/>
      <c r="F1" s="165"/>
      <c r="G1" s="47"/>
      <c r="H1" s="165"/>
      <c r="I1" s="48"/>
      <c r="J1" s="48"/>
      <c r="K1" s="48"/>
      <c r="N1" s="49"/>
    </row>
    <row r="2" spans="2:14" ht="15.75" x14ac:dyDescent="0.25">
      <c r="B2" s="824"/>
      <c r="C2" s="824"/>
      <c r="D2" s="824"/>
      <c r="E2" s="824"/>
      <c r="F2" s="824"/>
      <c r="G2" s="824"/>
      <c r="H2" s="824"/>
      <c r="I2" s="824"/>
      <c r="J2" s="541"/>
      <c r="K2" s="541"/>
      <c r="N2" s="49"/>
    </row>
    <row r="3" spans="2:14" ht="15.75" x14ac:dyDescent="0.25">
      <c r="B3" s="825" t="s">
        <v>401</v>
      </c>
      <c r="C3" s="825"/>
      <c r="D3" s="825"/>
      <c r="E3" s="825"/>
      <c r="F3" s="825"/>
      <c r="G3" s="825"/>
      <c r="H3" s="825"/>
      <c r="I3" s="825"/>
      <c r="J3" s="542"/>
      <c r="K3" s="542"/>
      <c r="N3" s="49"/>
    </row>
    <row r="4" spans="2:14" ht="15.75" x14ac:dyDescent="0.25">
      <c r="B4" s="824" t="s">
        <v>402</v>
      </c>
      <c r="C4" s="824"/>
      <c r="D4" s="824"/>
      <c r="E4" s="824"/>
      <c r="F4" s="824"/>
      <c r="G4" s="824"/>
      <c r="H4" s="824"/>
      <c r="I4" s="824"/>
      <c r="J4" s="541"/>
      <c r="K4" s="541"/>
      <c r="N4" s="49"/>
    </row>
    <row r="5" spans="2:14" x14ac:dyDescent="0.25">
      <c r="B5" s="45"/>
      <c r="C5" s="46"/>
      <c r="D5" s="46"/>
      <c r="E5" s="165"/>
      <c r="F5" s="165"/>
      <c r="G5" s="47"/>
      <c r="H5" s="165"/>
      <c r="I5" s="50"/>
      <c r="J5" s="50"/>
      <c r="K5" s="50"/>
      <c r="N5" s="49"/>
    </row>
    <row r="6" spans="2:14" ht="36" x14ac:dyDescent="0.25">
      <c r="B6" s="51" t="s">
        <v>403</v>
      </c>
      <c r="C6" s="52" t="s">
        <v>404</v>
      </c>
      <c r="D6" s="52" t="s">
        <v>384</v>
      </c>
      <c r="E6" s="166" t="s">
        <v>405</v>
      </c>
      <c r="F6" s="166" t="s">
        <v>260</v>
      </c>
      <c r="G6" s="53" t="s">
        <v>406</v>
      </c>
      <c r="H6" s="166" t="s">
        <v>45</v>
      </c>
      <c r="I6" s="54" t="s">
        <v>407</v>
      </c>
      <c r="J6" s="54" t="s">
        <v>408</v>
      </c>
      <c r="K6" s="54" t="s">
        <v>409</v>
      </c>
      <c r="N6" s="55"/>
    </row>
    <row r="7" spans="2:14" x14ac:dyDescent="0.25">
      <c r="B7" s="163" t="s">
        <v>6</v>
      </c>
      <c r="C7" s="56">
        <f>+VLOOKUP($B7,'TABLA RESUMEN'!$A$5:$E$20,5,FALSE)</f>
        <v>1</v>
      </c>
      <c r="D7" s="56">
        <v>0</v>
      </c>
      <c r="E7" s="167">
        <f>+'CONT ECONO 2015'!L16</f>
        <v>3756000.04</v>
      </c>
      <c r="F7" s="167">
        <f>+'CONT ECONO 2015'!M16</f>
        <v>3624398.03</v>
      </c>
      <c r="G7" s="57">
        <f>+F7/E7</f>
        <v>0.96496219153394891</v>
      </c>
      <c r="H7" s="167">
        <f>+E7-F7</f>
        <v>131602.01000000024</v>
      </c>
      <c r="I7" s="57">
        <f>+H7/E7</f>
        <v>3.503780846605109E-2</v>
      </c>
      <c r="J7" s="162"/>
      <c r="K7" s="58"/>
      <c r="N7" s="49"/>
    </row>
    <row r="8" spans="2:14" x14ac:dyDescent="0.25">
      <c r="B8" s="163" t="s">
        <v>7</v>
      </c>
      <c r="C8" s="56">
        <f>+VLOOKUP($B8,'TABLA RESUMEN'!$A$5:$E$20,5,FALSE)</f>
        <v>1</v>
      </c>
      <c r="D8" s="56">
        <v>0</v>
      </c>
      <c r="E8" s="167">
        <f>+'D REGIONAL 2014'!L16</f>
        <v>3499999.87</v>
      </c>
      <c r="F8" s="167">
        <f>+'D REGIONAL 2014'!M16</f>
        <v>2769098.43</v>
      </c>
      <c r="G8" s="57">
        <f t="shared" ref="G8:G21" si="0">+F8/E8</f>
        <v>0.79117100938635176</v>
      </c>
      <c r="H8" s="167">
        <f t="shared" ref="H8:H21" si="1">+E8-F8</f>
        <v>730901.44</v>
      </c>
      <c r="I8" s="57">
        <f t="shared" ref="I8:I21" si="2">+H8/E8</f>
        <v>0.20882899061364821</v>
      </c>
      <c r="J8" s="162"/>
      <c r="K8" s="58"/>
      <c r="N8" s="49"/>
    </row>
    <row r="9" spans="2:14" x14ac:dyDescent="0.25">
      <c r="B9" s="163" t="s">
        <v>8</v>
      </c>
      <c r="C9" s="56">
        <f>+VLOOKUP($B9,'TABLA RESUMEN'!$A$5:$E$20,5,FALSE)</f>
        <v>4</v>
      </c>
      <c r="D9" s="56">
        <v>0</v>
      </c>
      <c r="E9" s="167">
        <f>+EMPRESTITO!M8</f>
        <v>3881820.3000000003</v>
      </c>
      <c r="F9" s="167">
        <f>+EMPRESTITO!N8</f>
        <v>1691691.49</v>
      </c>
      <c r="G9" s="57">
        <f t="shared" si="0"/>
        <v>0.43579850669542841</v>
      </c>
      <c r="H9" s="167">
        <f t="shared" si="1"/>
        <v>2190128.8100000005</v>
      </c>
      <c r="I9" s="57">
        <f t="shared" si="2"/>
        <v>0.5642014933045717</v>
      </c>
      <c r="J9" s="162"/>
      <c r="K9" s="58"/>
      <c r="N9" s="49"/>
    </row>
    <row r="10" spans="2:14" x14ac:dyDescent="0.25">
      <c r="B10" s="163" t="s">
        <v>9</v>
      </c>
      <c r="C10" s="56">
        <f>+VLOOKUP($B10,'TABLA RESUMEN'!$A$5:$E$20,5,FALSE)</f>
        <v>1</v>
      </c>
      <c r="D10" s="56">
        <v>0</v>
      </c>
      <c r="E10" s="167">
        <f>+'FISM 2013'!L16</f>
        <v>1003721.65</v>
      </c>
      <c r="F10" s="167">
        <f>+'FISM 2013'!M16</f>
        <v>969285.82000000007</v>
      </c>
      <c r="G10" s="57">
        <f t="shared" si="0"/>
        <v>0.96569185291559667</v>
      </c>
      <c r="H10" s="167">
        <f t="shared" si="1"/>
        <v>34435.829999999958</v>
      </c>
      <c r="I10" s="57">
        <f t="shared" si="2"/>
        <v>3.4308147084403287E-2</v>
      </c>
      <c r="J10" s="162"/>
      <c r="K10" s="58"/>
      <c r="N10" s="49"/>
    </row>
    <row r="11" spans="2:14" x14ac:dyDescent="0.25">
      <c r="B11" s="163" t="s">
        <v>10</v>
      </c>
      <c r="C11" s="56">
        <f>+VLOOKUP($B11,'TABLA RESUMEN'!$A$5:$E$20,5,FALSE)</f>
        <v>4</v>
      </c>
      <c r="D11" s="56">
        <v>0</v>
      </c>
      <c r="E11" s="167">
        <f>+'FISM 2014'!L20</f>
        <v>3004043.25</v>
      </c>
      <c r="F11" s="167">
        <f>+'FISM 2014'!M20</f>
        <v>2599067.59</v>
      </c>
      <c r="G11" s="57">
        <f t="shared" si="0"/>
        <v>0.86518980377529509</v>
      </c>
      <c r="H11" s="167">
        <f t="shared" si="1"/>
        <v>404975.66000000015</v>
      </c>
      <c r="I11" s="57">
        <f t="shared" si="2"/>
        <v>0.13481019622470486</v>
      </c>
      <c r="J11" s="162"/>
      <c r="K11" s="58"/>
      <c r="N11" s="49"/>
    </row>
    <row r="12" spans="2:14" x14ac:dyDescent="0.25">
      <c r="B12" s="163" t="s">
        <v>11</v>
      </c>
      <c r="C12" s="56">
        <f>+VLOOKUP($B12,'TABLA RESUMEN'!$A$5:$E$20,5,FALSE)</f>
        <v>11</v>
      </c>
      <c r="D12" s="56">
        <v>0</v>
      </c>
      <c r="E12" s="167">
        <f>+'FISM 2015'!L28</f>
        <v>678085.47</v>
      </c>
      <c r="F12" s="167">
        <f>+'FISM 2015'!M28</f>
        <v>678085.47</v>
      </c>
      <c r="G12" s="57">
        <f t="shared" si="0"/>
        <v>1</v>
      </c>
      <c r="H12" s="167">
        <f t="shared" si="1"/>
        <v>0</v>
      </c>
      <c r="I12" s="57">
        <f t="shared" si="2"/>
        <v>0</v>
      </c>
      <c r="J12" s="162"/>
      <c r="K12" s="58"/>
      <c r="N12" s="49"/>
    </row>
    <row r="13" spans="2:14" x14ac:dyDescent="0.25">
      <c r="B13" s="163" t="s">
        <v>12</v>
      </c>
      <c r="C13" s="56">
        <f>+VLOOKUP($B13,'TABLA RESUMEN'!$A$5:$E$20,5,FALSE)</f>
        <v>3</v>
      </c>
      <c r="D13" s="56">
        <v>0</v>
      </c>
      <c r="E13" s="167">
        <f>+'FOPADEM 2015'!L18</f>
        <v>1806997.27</v>
      </c>
      <c r="F13" s="167">
        <f>+'FOPADEM 2015'!M18</f>
        <v>1806996.44</v>
      </c>
      <c r="G13" s="57">
        <f t="shared" si="0"/>
        <v>0.99999954067445818</v>
      </c>
      <c r="H13" s="167">
        <f t="shared" si="1"/>
        <v>0.83000000007450581</v>
      </c>
      <c r="I13" s="57">
        <f t="shared" si="2"/>
        <v>4.5932554180035137E-7</v>
      </c>
      <c r="J13" s="162"/>
      <c r="K13" s="58"/>
      <c r="N13" s="49"/>
    </row>
    <row r="14" spans="2:14" x14ac:dyDescent="0.25">
      <c r="B14" s="163" t="s">
        <v>13</v>
      </c>
      <c r="C14" s="56">
        <f>+VLOOKUP($B14,'TABLA RESUMEN'!$A$5:$E$20,5,FALSE)</f>
        <v>8</v>
      </c>
      <c r="D14" s="56">
        <v>1</v>
      </c>
      <c r="E14" s="167" t="e">
        <f>+'DIRECTO 2013'!#REF!</f>
        <v>#REF!</v>
      </c>
      <c r="F14" s="167" t="e">
        <f>+'DIRECTO 2013'!#REF!</f>
        <v>#REF!</v>
      </c>
      <c r="G14" s="57" t="e">
        <f t="shared" si="0"/>
        <v>#REF!</v>
      </c>
      <c r="H14" s="167" t="e">
        <f t="shared" si="1"/>
        <v>#REF!</v>
      </c>
      <c r="I14" s="57" t="e">
        <f t="shared" si="2"/>
        <v>#REF!</v>
      </c>
      <c r="J14" s="162"/>
      <c r="K14" s="58"/>
      <c r="L14" s="59"/>
      <c r="N14" s="49"/>
    </row>
    <row r="15" spans="2:14" x14ac:dyDescent="0.25">
      <c r="B15" s="163" t="s">
        <v>14</v>
      </c>
      <c r="C15" s="56">
        <f>+VLOOKUP($B15,'TABLA RESUMEN'!$A$5:$E$20,5,FALSE)</f>
        <v>4</v>
      </c>
      <c r="D15" s="56">
        <v>0</v>
      </c>
      <c r="E15" s="167" t="e">
        <f>+'DIRECTO 2014'!#REF!</f>
        <v>#REF!</v>
      </c>
      <c r="F15" s="167" t="e">
        <f>+'DIRECTO 2014'!#REF!</f>
        <v>#REF!</v>
      </c>
      <c r="G15" s="57" t="e">
        <f t="shared" si="0"/>
        <v>#REF!</v>
      </c>
      <c r="H15" s="167" t="e">
        <f t="shared" si="1"/>
        <v>#REF!</v>
      </c>
      <c r="I15" s="57" t="e">
        <f t="shared" si="2"/>
        <v>#REF!</v>
      </c>
      <c r="J15" s="162"/>
      <c r="K15" s="58"/>
      <c r="N15" s="49"/>
    </row>
    <row r="16" spans="2:14" x14ac:dyDescent="0.25">
      <c r="B16" s="163" t="s">
        <v>15</v>
      </c>
      <c r="C16" s="56">
        <f>+VLOOKUP($B16,'TABLA RESUMEN'!$A$5:$E$20,5,FALSE)</f>
        <v>20</v>
      </c>
      <c r="D16" s="56">
        <v>13</v>
      </c>
      <c r="E16" s="167">
        <f>+DIRECTO!L86</f>
        <v>8685010.6799999997</v>
      </c>
      <c r="F16" s="167">
        <f>+DIRECTO!M86</f>
        <v>4455335.2457999997</v>
      </c>
      <c r="G16" s="57">
        <f t="shared" si="0"/>
        <v>0.5129913375995987</v>
      </c>
      <c r="H16" s="167">
        <f t="shared" si="1"/>
        <v>4229675.4342</v>
      </c>
      <c r="I16" s="57">
        <f t="shared" si="2"/>
        <v>0.48700866240040136</v>
      </c>
      <c r="J16" s="162"/>
      <c r="K16" s="58"/>
      <c r="N16" s="49"/>
    </row>
    <row r="17" spans="2:14" x14ac:dyDescent="0.25">
      <c r="B17" s="163" t="s">
        <v>16</v>
      </c>
      <c r="C17" s="56">
        <f>+VLOOKUP($B17,'TABLA RESUMEN'!$A$5:$E$20,5,FALSE)</f>
        <v>9</v>
      </c>
      <c r="D17" s="56">
        <v>0</v>
      </c>
      <c r="E17" s="167">
        <f>+'HABITAT 2015'!L24</f>
        <v>7568965</v>
      </c>
      <c r="F17" s="167">
        <f>+'HABITAT 2015'!M24</f>
        <v>5030022.6899999995</v>
      </c>
      <c r="G17" s="57">
        <f t="shared" si="0"/>
        <v>0.66455885183773467</v>
      </c>
      <c r="H17" s="167">
        <f t="shared" si="1"/>
        <v>2538942.3100000005</v>
      </c>
      <c r="I17" s="57">
        <f t="shared" si="2"/>
        <v>0.33544114816226533</v>
      </c>
      <c r="J17" s="162"/>
      <c r="K17" s="58"/>
      <c r="N17" s="49"/>
    </row>
    <row r="18" spans="2:14" x14ac:dyDescent="0.25">
      <c r="B18" s="163" t="s">
        <v>17</v>
      </c>
      <c r="C18" s="56">
        <f>+VLOOKUP($B18,'TABLA RESUMEN'!$A$5:$E$20,5,FALSE)</f>
        <v>4</v>
      </c>
      <c r="D18" s="56">
        <v>0</v>
      </c>
      <c r="E18" s="167">
        <f>+'INF DEPOR 2015'!L19</f>
        <v>13894089.25</v>
      </c>
      <c r="F18" s="167">
        <f>+'INF DEPOR 2015'!M19</f>
        <v>13457906.49</v>
      </c>
      <c r="G18" s="57">
        <f t="shared" si="0"/>
        <v>0.968606595786766</v>
      </c>
      <c r="H18" s="167">
        <f t="shared" si="1"/>
        <v>436182.75999999978</v>
      </c>
      <c r="I18" s="57">
        <f t="shared" si="2"/>
        <v>3.1393404213234041E-2</v>
      </c>
      <c r="J18" s="162"/>
      <c r="K18" s="58"/>
      <c r="N18" s="49"/>
    </row>
    <row r="19" spans="2:14" x14ac:dyDescent="0.25">
      <c r="B19" s="163" t="s">
        <v>18</v>
      </c>
      <c r="C19" s="56">
        <f>+VLOOKUP($B19,'TABLA RESUMEN'!$A$5:$E$20,5,FALSE)</f>
        <v>2</v>
      </c>
      <c r="D19" s="60">
        <v>0</v>
      </c>
      <c r="E19" s="167">
        <f>+'PREP 2015'!L14</f>
        <v>2700000</v>
      </c>
      <c r="F19" s="167">
        <f>+'PREP 2015'!M14</f>
        <v>2661994.87</v>
      </c>
      <c r="G19" s="57">
        <f t="shared" si="0"/>
        <v>0.98592402592592598</v>
      </c>
      <c r="H19" s="167">
        <f t="shared" si="1"/>
        <v>38005.129999999888</v>
      </c>
      <c r="I19" s="57">
        <f t="shared" si="2"/>
        <v>1.4075974074074033E-2</v>
      </c>
      <c r="J19" s="162"/>
      <c r="K19" s="58"/>
      <c r="N19" s="49"/>
    </row>
    <row r="20" spans="2:14" x14ac:dyDescent="0.25">
      <c r="B20" s="163" t="s">
        <v>19</v>
      </c>
      <c r="C20" s="56">
        <f>+VLOOKUP($B20,'TABLA RESUMEN'!$A$5:$E$20,5,FALSE)</f>
        <v>1</v>
      </c>
      <c r="D20" s="56">
        <v>0</v>
      </c>
      <c r="E20" s="167">
        <f>+'PRONAPRED 2015'!L19</f>
        <v>6499999.9399999995</v>
      </c>
      <c r="F20" s="167">
        <f>+'PRONAPRED 2015'!M19</f>
        <v>2600511.8499999996</v>
      </c>
      <c r="G20" s="57">
        <f t="shared" si="0"/>
        <v>0.40007874984688074</v>
      </c>
      <c r="H20" s="167">
        <f t="shared" si="1"/>
        <v>3899488.09</v>
      </c>
      <c r="I20" s="57">
        <f t="shared" si="2"/>
        <v>0.59992125015311926</v>
      </c>
      <c r="J20" s="61"/>
      <c r="K20" s="61"/>
      <c r="N20" s="49"/>
    </row>
    <row r="21" spans="2:14" x14ac:dyDescent="0.25">
      <c r="B21" s="163" t="s">
        <v>332</v>
      </c>
      <c r="C21" s="56" t="e">
        <f>+VLOOKUP($B21,'TABLA RESUMEN'!$A$5:$E$20,5,FALSE)</f>
        <v>#N/A</v>
      </c>
      <c r="D21" s="56">
        <v>0</v>
      </c>
      <c r="E21" s="167">
        <f>+'SECTUR 2015'!L13</f>
        <v>1594792.7</v>
      </c>
      <c r="F21" s="167">
        <f>+'SECTUR 2015'!M13</f>
        <v>1594792.7</v>
      </c>
      <c r="G21" s="57">
        <f t="shared" si="0"/>
        <v>1</v>
      </c>
      <c r="H21" s="167">
        <f t="shared" si="1"/>
        <v>0</v>
      </c>
      <c r="I21" s="57">
        <f t="shared" si="2"/>
        <v>0</v>
      </c>
      <c r="J21" s="49"/>
      <c r="K21" s="49"/>
      <c r="N21" s="49"/>
    </row>
    <row r="22" spans="2:14" x14ac:dyDescent="0.25">
      <c r="B22" s="51" t="s">
        <v>410</v>
      </c>
      <c r="C22" s="52" t="e">
        <f>SUM(C7:C21)</f>
        <v>#N/A</v>
      </c>
      <c r="D22" s="52">
        <f>SUM(D7:D21)</f>
        <v>14</v>
      </c>
      <c r="E22" s="166" t="e">
        <f>SUM(E7:E21)</f>
        <v>#REF!</v>
      </c>
      <c r="F22" s="166" t="e">
        <f>SUM(F7:F21)</f>
        <v>#REF!</v>
      </c>
      <c r="G22" s="164" t="e">
        <f>+F22/E22</f>
        <v>#REF!</v>
      </c>
      <c r="H22" s="166" t="e">
        <f>SUM(H7:H21)</f>
        <v>#REF!</v>
      </c>
      <c r="I22" s="54" t="e">
        <f>+H22/E22</f>
        <v>#REF!</v>
      </c>
      <c r="J22" s="48"/>
      <c r="K22" s="48"/>
      <c r="N22" s="49"/>
    </row>
    <row r="23" spans="2:14" x14ac:dyDescent="0.25">
      <c r="C23" s="46"/>
      <c r="D23" s="62" t="e">
        <f>+D22/C22</f>
        <v>#N/A</v>
      </c>
      <c r="E23" s="165"/>
      <c r="F23" s="165"/>
      <c r="G23" s="47"/>
      <c r="H23" s="165"/>
      <c r="I23" s="4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x14ac:dyDescent="0.25">
      <c r="B5" s="2"/>
      <c r="E5" s="3" t="s">
        <v>349</v>
      </c>
      <c r="L5" s="3" t="str">
        <f>+'FISM 2013'!$L$5</f>
        <v>FECHA: 28 DE FEBRERO DE 2017</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'FISM 2013'!$C$11:$E$11</f>
        <v>DICIEMBRE</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403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411</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9" spans="2:15" x14ac:dyDescent="0.25">
      <c r="B29" s="10"/>
    </row>
    <row r="31" spans="2:15" x14ac:dyDescent="0.25">
      <c r="C31" s="34" t="s">
        <v>371</v>
      </c>
      <c r="D31" s="34"/>
      <c r="E31" s="539"/>
      <c r="F31" s="539"/>
      <c r="G31" s="539"/>
      <c r="H31" s="539"/>
      <c r="I31" s="539"/>
      <c r="J31" s="539"/>
      <c r="K31" s="539"/>
      <c r="L31" s="539"/>
      <c r="M31" s="539"/>
      <c r="N31" s="539"/>
      <c r="O31" s="53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2"/>
  <sheetViews>
    <sheetView workbookViewId="0"/>
  </sheetViews>
  <sheetFormatPr baseColWidth="10" defaultRowHeight="15" x14ac:dyDescent="0.25"/>
  <sheetData>
    <row r="5" spans="1:28" x14ac:dyDescent="0.25">
      <c r="B5" s="2"/>
      <c r="E5" s="3" t="s">
        <v>349</v>
      </c>
      <c r="L5" s="3" t="e">
        <f>+'D REGIONAL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+'D REGIONAL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412</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30" spans="2:15" x14ac:dyDescent="0.25">
      <c r="B30" s="10"/>
    </row>
    <row r="32" spans="2:15" x14ac:dyDescent="0.25">
      <c r="C32" s="34" t="s">
        <v>371</v>
      </c>
      <c r="D32" s="34"/>
      <c r="E32" s="539"/>
      <c r="F32" s="539"/>
      <c r="G32" s="539"/>
      <c r="H32" s="539"/>
      <c r="I32" s="539"/>
      <c r="J32" s="539"/>
      <c r="K32" s="539"/>
      <c r="L32" s="539"/>
      <c r="M32" s="539"/>
      <c r="N32" s="539"/>
      <c r="O32" s="53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9"/>
  <sheetViews>
    <sheetView workbookViewId="0"/>
  </sheetViews>
  <sheetFormatPr baseColWidth="10" defaultRowHeight="15" x14ac:dyDescent="0.25"/>
  <sheetData>
    <row r="5" spans="1:28" x14ac:dyDescent="0.25">
      <c r="B5" s="2"/>
      <c r="E5" s="3" t="s">
        <v>349</v>
      </c>
      <c r="L5" s="3" t="e">
        <f>+'CONT ECONO II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+'CONT ECONO II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413</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7" spans="2:15" x14ac:dyDescent="0.25">
      <c r="B27" s="10"/>
    </row>
    <row r="29" spans="2:15" x14ac:dyDescent="0.25">
      <c r="C29" s="34" t="s">
        <v>371</v>
      </c>
      <c r="D29" s="34"/>
      <c r="E29" s="539"/>
      <c r="F29" s="539"/>
      <c r="G29" s="539"/>
      <c r="H29" s="539"/>
      <c r="I29" s="539"/>
      <c r="J29" s="539"/>
      <c r="K29" s="539"/>
      <c r="L29" s="539"/>
      <c r="M29" s="539"/>
      <c r="N29" s="539"/>
      <c r="O29" s="53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57"/>
  <sheetViews>
    <sheetView workbookViewId="0"/>
  </sheetViews>
  <sheetFormatPr baseColWidth="10" defaultRowHeight="15" x14ac:dyDescent="0.25"/>
  <sheetData>
    <row r="3" spans="1:29" ht="54" x14ac:dyDescent="0.3">
      <c r="B3" s="565"/>
      <c r="E3" s="827" t="s">
        <v>349</v>
      </c>
      <c r="F3" s="827"/>
      <c r="G3" s="827"/>
      <c r="L3" s="546" t="e">
        <f>+'BACHEO 2015'!K5</f>
        <v>#REF!</v>
      </c>
      <c r="S3" s="612"/>
      <c r="T3" s="612"/>
      <c r="U3" s="613"/>
      <c r="V3" s="612"/>
    </row>
    <row r="4" spans="1:29" ht="15.75" x14ac:dyDescent="0.3">
      <c r="B4" s="566"/>
      <c r="S4" s="549"/>
      <c r="T4" s="549"/>
      <c r="U4" s="614"/>
      <c r="V4" s="549"/>
    </row>
    <row r="5" spans="1:29" ht="27" x14ac:dyDescent="0.3">
      <c r="C5" s="601" t="s">
        <v>350</v>
      </c>
      <c r="E5" s="602" t="s">
        <v>976</v>
      </c>
      <c r="F5" s="577"/>
      <c r="G5" s="577"/>
      <c r="H5" s="577"/>
      <c r="I5" s="567"/>
      <c r="J5" s="577"/>
      <c r="K5" s="577"/>
      <c r="L5" s="567"/>
      <c r="N5" s="546" t="s">
        <v>977</v>
      </c>
      <c r="S5" s="549"/>
      <c r="T5" s="549"/>
      <c r="U5" s="614"/>
      <c r="V5" s="549"/>
    </row>
    <row r="6" spans="1:29" ht="15.75" x14ac:dyDescent="0.3">
      <c r="C6" s="601" t="s">
        <v>351</v>
      </c>
      <c r="E6" s="603" t="s">
        <v>352</v>
      </c>
      <c r="F6" s="578"/>
      <c r="G6" s="578"/>
      <c r="H6" s="578"/>
      <c r="I6" s="548"/>
      <c r="J6" s="578"/>
      <c r="K6" s="578"/>
      <c r="L6" s="548"/>
      <c r="S6" s="549"/>
      <c r="T6" s="549"/>
      <c r="U6" s="614"/>
      <c r="V6" s="549"/>
    </row>
    <row r="7" spans="1:29" ht="27" x14ac:dyDescent="0.3">
      <c r="C7" s="601" t="s">
        <v>353</v>
      </c>
      <c r="E7" s="603" t="s">
        <v>143</v>
      </c>
      <c r="F7" s="578"/>
      <c r="G7" s="578"/>
      <c r="H7" s="578"/>
      <c r="I7" s="548"/>
      <c r="J7" s="578"/>
      <c r="K7" s="578"/>
      <c r="L7" s="548"/>
      <c r="S7" s="549"/>
      <c r="T7" s="549"/>
      <c r="U7" s="614"/>
      <c r="V7" s="549"/>
    </row>
    <row r="8" spans="1:29" ht="15.75" x14ac:dyDescent="0.3">
      <c r="E8" s="604"/>
      <c r="F8" s="579"/>
      <c r="G8" s="579"/>
      <c r="H8" s="579"/>
      <c r="I8" s="549"/>
      <c r="J8" s="579"/>
      <c r="K8" s="579"/>
      <c r="L8" s="549"/>
      <c r="S8" s="549"/>
      <c r="T8" s="549"/>
      <c r="U8" s="614"/>
      <c r="V8" s="549"/>
    </row>
    <row r="9" spans="1:29" ht="15.75" x14ac:dyDescent="0.3">
      <c r="B9" s="550" t="s">
        <v>354</v>
      </c>
      <c r="C9" s="803" t="str">
        <f>+'BACHEO 2015'!C11:D11</f>
        <v>EN EJECUCIÓN</v>
      </c>
      <c r="D9" s="804"/>
      <c r="E9" s="805"/>
      <c r="F9" s="806" t="str">
        <f>+B16</f>
        <v>GASTO DIRECTO 2015</v>
      </c>
      <c r="G9" s="807"/>
      <c r="H9" s="807"/>
      <c r="I9" s="807"/>
      <c r="J9" s="807"/>
      <c r="K9" s="807"/>
      <c r="L9" s="807"/>
      <c r="M9" s="807"/>
      <c r="N9" s="807"/>
      <c r="O9" s="808"/>
      <c r="S9" s="549"/>
      <c r="T9" s="549"/>
      <c r="U9" s="614"/>
      <c r="V9" s="549"/>
    </row>
    <row r="10" spans="1:29" ht="40.5" x14ac:dyDescent="0.3">
      <c r="B10" s="550" t="s">
        <v>355</v>
      </c>
      <c r="C10" s="809" t="s">
        <v>356</v>
      </c>
      <c r="D10" s="810"/>
      <c r="E10" s="811"/>
      <c r="F10" s="812" t="s">
        <v>357</v>
      </c>
      <c r="G10" s="813"/>
      <c r="H10" s="813"/>
      <c r="I10" s="813"/>
      <c r="J10" s="813"/>
      <c r="K10" s="814"/>
      <c r="L10" s="812" t="s">
        <v>358</v>
      </c>
      <c r="M10" s="814"/>
      <c r="N10" s="815"/>
      <c r="O10" s="816"/>
      <c r="P10" s="817" t="s">
        <v>359</v>
      </c>
      <c r="S10" s="549"/>
      <c r="T10" s="549"/>
      <c r="U10" s="614"/>
      <c r="V10" s="549"/>
    </row>
    <row r="11" spans="1:29" ht="40.5" x14ac:dyDescent="0.3">
      <c r="B11" s="550" t="s">
        <v>360</v>
      </c>
      <c r="C11" s="819" t="s">
        <v>361</v>
      </c>
      <c r="D11" s="820"/>
      <c r="E11" s="821"/>
      <c r="F11" s="797" t="s">
        <v>362</v>
      </c>
      <c r="G11" s="798"/>
      <c r="H11" s="799"/>
      <c r="I11" s="797" t="s">
        <v>363</v>
      </c>
      <c r="J11" s="798"/>
      <c r="K11" s="799"/>
      <c r="L11" s="552" t="s">
        <v>364</v>
      </c>
      <c r="M11" s="552" t="s">
        <v>365</v>
      </c>
      <c r="N11" s="800" t="s">
        <v>366</v>
      </c>
      <c r="O11" s="801"/>
      <c r="P11" s="818"/>
      <c r="S11" s="549"/>
      <c r="T11" s="549"/>
      <c r="U11" s="614"/>
      <c r="V11" s="549"/>
    </row>
    <row r="12" spans="1:29" ht="25.5" x14ac:dyDescent="0.25">
      <c r="A12" s="615"/>
      <c r="B12" s="554" t="s">
        <v>31</v>
      </c>
      <c r="C12" s="554" t="s">
        <v>32</v>
      </c>
      <c r="D12" s="554" t="s">
        <v>378</v>
      </c>
      <c r="E12" s="554" t="s">
        <v>35</v>
      </c>
      <c r="F12" s="554" t="s">
        <v>374</v>
      </c>
      <c r="G12" s="554" t="s">
        <v>38</v>
      </c>
      <c r="H12" s="554" t="s">
        <v>39</v>
      </c>
      <c r="I12" s="554" t="s">
        <v>374</v>
      </c>
      <c r="J12" s="554" t="s">
        <v>38</v>
      </c>
      <c r="K12" s="554" t="s">
        <v>39</v>
      </c>
      <c r="L12" s="554" t="s">
        <v>375</v>
      </c>
      <c r="M12" s="554" t="s">
        <v>375</v>
      </c>
      <c r="N12" s="554" t="s">
        <v>47</v>
      </c>
      <c r="O12" s="554" t="s">
        <v>48</v>
      </c>
      <c r="P12" s="554" t="s">
        <v>415</v>
      </c>
      <c r="Q12" s="591" t="s">
        <v>416</v>
      </c>
      <c r="R12" s="591" t="s">
        <v>417</v>
      </c>
      <c r="S12" s="616"/>
      <c r="T12" s="617"/>
      <c r="U12" s="616"/>
      <c r="V12" s="617"/>
      <c r="AA12" s="737" t="s">
        <v>901</v>
      </c>
      <c r="AB12" s="737" t="s">
        <v>902</v>
      </c>
      <c r="AC12" s="737" t="s">
        <v>900</v>
      </c>
    </row>
    <row r="13" spans="1:29" ht="63" x14ac:dyDescent="0.3">
      <c r="B13" s="605">
        <v>60134</v>
      </c>
      <c r="C13" s="555" t="s">
        <v>146</v>
      </c>
      <c r="D13" s="555" t="s">
        <v>640</v>
      </c>
      <c r="E13" s="555" t="s">
        <v>80</v>
      </c>
      <c r="F13" s="556">
        <v>1</v>
      </c>
      <c r="G13" s="606">
        <v>42352</v>
      </c>
      <c r="H13" s="606">
        <v>42441</v>
      </c>
      <c r="I13" s="558">
        <f>IFERROR((M13/L13),0)</f>
        <v>1</v>
      </c>
      <c r="J13" s="606">
        <v>42352</v>
      </c>
      <c r="K13" s="606">
        <v>43335</v>
      </c>
      <c r="L13" s="559">
        <v>1058519.26</v>
      </c>
      <c r="M13" s="559">
        <v>1058519.26</v>
      </c>
      <c r="N13" s="622" t="s">
        <v>865</v>
      </c>
      <c r="O13" s="623" t="s">
        <v>420</v>
      </c>
      <c r="P13" s="561">
        <f>+L13</f>
        <v>1058519.26</v>
      </c>
      <c r="Q13" s="570">
        <f>+L13-M13</f>
        <v>0</v>
      </c>
      <c r="R13" s="570" t="s">
        <v>120</v>
      </c>
      <c r="S13" s="569" t="s">
        <v>381</v>
      </c>
      <c r="T13" s="549"/>
      <c r="U13" s="618">
        <f>+L13-M13</f>
        <v>0</v>
      </c>
      <c r="V13" s="549" t="s">
        <v>421</v>
      </c>
      <c r="AA13" s="738">
        <f>+L13-M13</f>
        <v>0</v>
      </c>
      <c r="AB13" s="738">
        <v>763569.05</v>
      </c>
      <c r="AC13" s="738">
        <f>+AA13-AB13</f>
        <v>-763569.05</v>
      </c>
    </row>
    <row r="14" spans="1:29" ht="72" x14ac:dyDescent="0.3">
      <c r="B14" s="605">
        <v>60177</v>
      </c>
      <c r="C14" s="555" t="s">
        <v>172</v>
      </c>
      <c r="D14" s="555" t="s">
        <v>386</v>
      </c>
      <c r="E14" s="555" t="s">
        <v>143</v>
      </c>
      <c r="F14" s="556">
        <v>1</v>
      </c>
      <c r="G14" s="606">
        <v>42916</v>
      </c>
      <c r="H14" s="606">
        <v>43013</v>
      </c>
      <c r="I14" s="558">
        <f>IFERROR((M14/L14),0)</f>
        <v>1</v>
      </c>
      <c r="J14" s="606">
        <f>+G14</f>
        <v>42916</v>
      </c>
      <c r="K14" s="606">
        <v>43285</v>
      </c>
      <c r="L14" s="559">
        <v>396988.36</v>
      </c>
      <c r="M14" s="559">
        <v>396988.36</v>
      </c>
      <c r="N14" s="624" t="s">
        <v>866</v>
      </c>
      <c r="O14" s="623" t="s">
        <v>867</v>
      </c>
      <c r="P14" s="561">
        <f>+L14</f>
        <v>396988.36</v>
      </c>
      <c r="Q14" s="570">
        <f>+L14-M14</f>
        <v>0</v>
      </c>
      <c r="R14" s="570"/>
      <c r="S14" s="569"/>
      <c r="T14" s="549"/>
      <c r="U14" s="618">
        <f>+L14-M14</f>
        <v>0</v>
      </c>
      <c r="V14" s="549" t="s">
        <v>424</v>
      </c>
      <c r="AA14" s="738">
        <f>+L14-M14</f>
        <v>0</v>
      </c>
      <c r="AB14" s="738">
        <v>252112.21</v>
      </c>
      <c r="AC14" s="738">
        <f>+AA14-AB14</f>
        <v>-252112.21</v>
      </c>
    </row>
    <row r="15" spans="1:29" ht="67.5" x14ac:dyDescent="0.3">
      <c r="B15" s="605">
        <v>601123</v>
      </c>
      <c r="C15" s="555" t="s">
        <v>463</v>
      </c>
      <c r="D15" s="555" t="s">
        <v>452</v>
      </c>
      <c r="E15" s="555"/>
      <c r="F15" s="556">
        <v>1</v>
      </c>
      <c r="G15" s="606"/>
      <c r="H15" s="606"/>
      <c r="I15" s="558">
        <f>IFERROR((M15/L15),0)</f>
        <v>0</v>
      </c>
      <c r="J15" s="606"/>
      <c r="K15" s="606"/>
      <c r="L15" s="609"/>
      <c r="M15" s="609"/>
      <c r="N15" s="607"/>
      <c r="O15" s="560"/>
      <c r="P15" s="560"/>
      <c r="Q15" s="569"/>
      <c r="R15" s="570"/>
      <c r="S15" s="569"/>
      <c r="T15" s="549"/>
      <c r="U15" s="588">
        <f>L15-M15</f>
        <v>0</v>
      </c>
      <c r="V15" s="546" t="s">
        <v>382</v>
      </c>
    </row>
    <row r="16" spans="1:29" ht="26.25" x14ac:dyDescent="0.3">
      <c r="B16" s="822" t="s">
        <v>464</v>
      </c>
      <c r="C16" s="823"/>
      <c r="D16" s="823"/>
      <c r="E16" s="823"/>
      <c r="F16" s="593"/>
      <c r="G16" s="593"/>
      <c r="H16" s="593"/>
      <c r="I16" s="593"/>
      <c r="J16" s="593"/>
      <c r="K16" s="594" t="s">
        <v>385</v>
      </c>
      <c r="L16" s="620">
        <f>+SUM(L13:L14)</f>
        <v>1455507.62</v>
      </c>
      <c r="M16" s="620">
        <f>SUM(M13:M14)</f>
        <v>1455507.62</v>
      </c>
      <c r="N16" s="596"/>
      <c r="O16" s="596"/>
      <c r="P16" s="611"/>
      <c r="R16" s="570"/>
      <c r="S16" s="569"/>
      <c r="T16" s="549"/>
      <c r="U16" s="614"/>
      <c r="V16" s="549"/>
    </row>
    <row r="17" spans="2:23" ht="15.75" x14ac:dyDescent="0.3">
      <c r="K17" s="576" t="s">
        <v>465</v>
      </c>
      <c r="M17" s="592"/>
      <c r="W17" s="570"/>
    </row>
    <row r="18" spans="2:23" ht="15.75" x14ac:dyDescent="0.3">
      <c r="B18" s="546" t="s">
        <v>948</v>
      </c>
      <c r="M18" s="592"/>
    </row>
    <row r="19" spans="2:23" ht="15.75" x14ac:dyDescent="0.3">
      <c r="M19" s="592"/>
      <c r="O19" s="592"/>
    </row>
    <row r="20" spans="2:23" ht="15.75" x14ac:dyDescent="0.3">
      <c r="M20" s="592"/>
    </row>
    <row r="21" spans="2:23" ht="15.75" x14ac:dyDescent="0.3">
      <c r="M21" s="592"/>
    </row>
    <row r="22" spans="2:23" ht="15.75" x14ac:dyDescent="0.3">
      <c r="M22" s="592"/>
    </row>
    <row r="23" spans="2:23" ht="15.75" x14ac:dyDescent="0.3">
      <c r="M23" s="592"/>
    </row>
    <row r="24" spans="2:23" ht="15.75" x14ac:dyDescent="0.3">
      <c r="M24" s="592"/>
    </row>
    <row r="25" spans="2:23" ht="15.75" x14ac:dyDescent="0.3">
      <c r="M25" s="592"/>
    </row>
    <row r="26" spans="2:23" ht="15.75" x14ac:dyDescent="0.3">
      <c r="M26" s="592"/>
    </row>
    <row r="27" spans="2:23" ht="15.75" x14ac:dyDescent="0.3">
      <c r="M27" s="592"/>
    </row>
    <row r="28" spans="2:23" ht="15.75" x14ac:dyDescent="0.3">
      <c r="M28" s="592"/>
    </row>
    <row r="29" spans="2:23" ht="15.75" x14ac:dyDescent="0.3">
      <c r="M29" s="592"/>
    </row>
    <row r="30" spans="2:23" ht="15.75" x14ac:dyDescent="0.3">
      <c r="M30" s="592"/>
    </row>
    <row r="31" spans="2:23" ht="15.75" x14ac:dyDescent="0.3">
      <c r="M31" s="592"/>
    </row>
    <row r="32" spans="2:23" ht="15.75" x14ac:dyDescent="0.3">
      <c r="M32" s="592"/>
    </row>
    <row r="33" spans="13:13" ht="15.75" x14ac:dyDescent="0.3">
      <c r="M33" s="592"/>
    </row>
    <row r="34" spans="13:13" ht="15.75" x14ac:dyDescent="0.3">
      <c r="M34" s="592"/>
    </row>
    <row r="35" spans="13:13" ht="15.75" x14ac:dyDescent="0.3">
      <c r="M35" s="592"/>
    </row>
    <row r="36" spans="13:13" ht="15.75" x14ac:dyDescent="0.3">
      <c r="M36" s="592"/>
    </row>
    <row r="37" spans="13:13" ht="15.75" x14ac:dyDescent="0.3">
      <c r="M37" s="592"/>
    </row>
    <row r="38" spans="13:13" ht="15.75" x14ac:dyDescent="0.3">
      <c r="M38" s="592"/>
    </row>
    <row r="39" spans="13:13" ht="15.75" x14ac:dyDescent="0.3">
      <c r="M39" s="592"/>
    </row>
    <row r="40" spans="13:13" ht="15.75" x14ac:dyDescent="0.3">
      <c r="M40" s="592"/>
    </row>
    <row r="41" spans="13:13" ht="15.75" x14ac:dyDescent="0.3">
      <c r="M41" s="592"/>
    </row>
    <row r="54" spans="2:15" ht="189" x14ac:dyDescent="0.25">
      <c r="B54" s="826" t="s">
        <v>371</v>
      </c>
      <c r="C54" s="826"/>
      <c r="D54" s="826"/>
      <c r="E54" s="826"/>
      <c r="F54" s="826"/>
      <c r="G54" s="826"/>
      <c r="H54" s="826"/>
      <c r="I54" s="826"/>
      <c r="J54" s="826"/>
      <c r="K54" s="826"/>
      <c r="L54" s="826"/>
      <c r="M54" s="826"/>
      <c r="N54" s="826"/>
      <c r="O54" s="826"/>
    </row>
    <row r="57" spans="2:15" x14ac:dyDescent="0.25">
      <c r="B57" s="62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102"/>
  <sheetViews>
    <sheetView workbookViewId="0"/>
  </sheetViews>
  <sheetFormatPr baseColWidth="10" defaultRowHeight="15" x14ac:dyDescent="0.25"/>
  <sheetData>
    <row r="4" spans="1:23" x14ac:dyDescent="0.25">
      <c r="W4" s="422" t="s">
        <v>414</v>
      </c>
    </row>
    <row r="5" spans="1:23" x14ac:dyDescent="0.25">
      <c r="B5" s="441"/>
      <c r="E5" s="442" t="s">
        <v>349</v>
      </c>
      <c r="L5" s="442" t="e">
        <f>+'BACHEO 2015'!K5</f>
        <v>#REF!</v>
      </c>
      <c r="S5" s="474"/>
      <c r="T5" s="474"/>
      <c r="U5" s="474"/>
      <c r="V5" s="474"/>
    </row>
    <row r="6" spans="1:23" x14ac:dyDescent="0.25">
      <c r="B6" s="443"/>
      <c r="S6" s="435"/>
      <c r="T6" s="435"/>
      <c r="U6" s="435"/>
      <c r="V6" s="435"/>
    </row>
    <row r="7" spans="1:23" x14ac:dyDescent="0.25">
      <c r="C7" s="444" t="s">
        <v>350</v>
      </c>
      <c r="D7" s="465"/>
      <c r="E7" s="445" t="s">
        <v>976</v>
      </c>
      <c r="F7" s="466"/>
      <c r="G7" s="466"/>
      <c r="H7" s="466"/>
      <c r="I7" s="446"/>
      <c r="J7" s="466"/>
      <c r="K7" s="466"/>
      <c r="L7" s="446"/>
      <c r="N7" s="422" t="s">
        <v>977</v>
      </c>
      <c r="S7" s="435"/>
      <c r="T7" s="435"/>
      <c r="U7" s="435"/>
      <c r="V7" s="435"/>
    </row>
    <row r="8" spans="1:23" x14ac:dyDescent="0.25">
      <c r="C8" s="444" t="s">
        <v>351</v>
      </c>
      <c r="D8" s="465"/>
      <c r="E8" s="447" t="s">
        <v>352</v>
      </c>
      <c r="F8" s="538"/>
      <c r="G8" s="538"/>
      <c r="H8" s="538"/>
      <c r="I8" s="448"/>
      <c r="J8" s="538"/>
      <c r="K8" s="538"/>
      <c r="L8" s="448"/>
      <c r="S8" s="435"/>
      <c r="T8" s="435"/>
      <c r="U8" s="435"/>
      <c r="V8" s="435"/>
    </row>
    <row r="9" spans="1:23" x14ac:dyDescent="0.25">
      <c r="C9" s="444" t="s">
        <v>353</v>
      </c>
      <c r="D9" s="465"/>
      <c r="E9" s="447" t="s">
        <v>143</v>
      </c>
      <c r="F9" s="538"/>
      <c r="G9" s="538"/>
      <c r="H9" s="538"/>
      <c r="I9" s="448"/>
      <c r="J9" s="538"/>
      <c r="K9" s="538"/>
      <c r="L9" s="448"/>
      <c r="S9" s="435"/>
      <c r="T9" s="435"/>
      <c r="U9" s="435"/>
      <c r="V9" s="435"/>
    </row>
    <row r="10" spans="1:23" x14ac:dyDescent="0.25">
      <c r="C10" s="444"/>
      <c r="D10" s="465"/>
      <c r="E10" s="449"/>
      <c r="F10" s="467"/>
      <c r="G10" s="467"/>
      <c r="H10" s="467"/>
      <c r="I10" s="435"/>
      <c r="J10" s="467"/>
      <c r="K10" s="467"/>
      <c r="L10" s="435"/>
      <c r="S10" s="435"/>
      <c r="T10" s="435"/>
      <c r="U10" s="435"/>
      <c r="V10" s="435"/>
    </row>
    <row r="11" spans="1:23" x14ac:dyDescent="0.25">
      <c r="B11" s="450" t="s">
        <v>354</v>
      </c>
      <c r="C11" s="750" t="str">
        <f>+'BACHEO 2015'!C11:D11</f>
        <v>EN EJECUCIÓN</v>
      </c>
      <c r="D11" s="751"/>
      <c r="E11" s="752"/>
      <c r="F11" s="766"/>
      <c r="G11" s="767"/>
      <c r="H11" s="767"/>
      <c r="I11" s="767"/>
      <c r="J11" s="767"/>
      <c r="K11" s="767"/>
      <c r="L11" s="767"/>
      <c r="M11" s="767"/>
      <c r="N11" s="767"/>
      <c r="O11" s="828"/>
      <c r="S11" s="435"/>
      <c r="T11" s="435"/>
      <c r="U11" s="435"/>
      <c r="V11" s="435"/>
    </row>
    <row r="12" spans="1:23" ht="22.5" x14ac:dyDescent="0.25">
      <c r="B12" s="450" t="s">
        <v>355</v>
      </c>
      <c r="C12" s="753" t="s">
        <v>356</v>
      </c>
      <c r="D12" s="754"/>
      <c r="E12" s="755"/>
      <c r="F12" s="756" t="s">
        <v>357</v>
      </c>
      <c r="G12" s="757"/>
      <c r="H12" s="757"/>
      <c r="I12" s="757"/>
      <c r="J12" s="757"/>
      <c r="K12" s="758"/>
      <c r="L12" s="756" t="s">
        <v>358</v>
      </c>
      <c r="M12" s="758"/>
      <c r="N12" s="829"/>
      <c r="O12" s="830"/>
      <c r="P12" s="831" t="s">
        <v>359</v>
      </c>
      <c r="S12" s="435"/>
      <c r="T12" s="435"/>
      <c r="U12" s="435"/>
      <c r="V12" s="435"/>
    </row>
    <row r="13" spans="1:23" ht="33.75" x14ac:dyDescent="0.25">
      <c r="B13" s="450" t="s">
        <v>360</v>
      </c>
      <c r="C13" s="761" t="s">
        <v>361</v>
      </c>
      <c r="D13" s="762"/>
      <c r="E13" s="763"/>
      <c r="F13" s="746" t="s">
        <v>362</v>
      </c>
      <c r="G13" s="747"/>
      <c r="H13" s="748"/>
      <c r="I13" s="746" t="s">
        <v>363</v>
      </c>
      <c r="J13" s="747"/>
      <c r="K13" s="748"/>
      <c r="L13" s="416" t="s">
        <v>364</v>
      </c>
      <c r="M13" s="416" t="s">
        <v>365</v>
      </c>
      <c r="N13" s="833" t="s">
        <v>366</v>
      </c>
      <c r="O13" s="834"/>
      <c r="P13" s="760"/>
      <c r="S13" s="435"/>
      <c r="T13" s="435"/>
      <c r="U13" s="435"/>
      <c r="V13" s="435"/>
    </row>
    <row r="14" spans="1:23" ht="22.5" x14ac:dyDescent="0.25">
      <c r="A14" s="475"/>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76" t="s">
        <v>415</v>
      </c>
      <c r="Q14" s="472" t="s">
        <v>416</v>
      </c>
      <c r="R14" s="472" t="s">
        <v>417</v>
      </c>
      <c r="S14" s="477"/>
      <c r="T14" s="478"/>
      <c r="U14" s="478"/>
      <c r="V14" s="478"/>
    </row>
    <row r="15" spans="1:23" ht="45" x14ac:dyDescent="0.25">
      <c r="B15" s="479">
        <v>60101</v>
      </c>
      <c r="C15" s="30" t="s">
        <v>111</v>
      </c>
      <c r="D15" s="377" t="s">
        <v>26</v>
      </c>
      <c r="E15" s="30" t="s">
        <v>112</v>
      </c>
      <c r="F15" s="389">
        <v>1</v>
      </c>
      <c r="G15" s="393"/>
      <c r="H15" s="393"/>
      <c r="I15" s="469"/>
      <c r="J15" s="393"/>
      <c r="K15" s="393"/>
      <c r="L15" s="262"/>
      <c r="M15" s="262"/>
      <c r="N15" s="30"/>
      <c r="O15" s="470"/>
      <c r="P15" s="430"/>
      <c r="Q15" s="431">
        <f>+L15-M15</f>
        <v>0</v>
      </c>
      <c r="R15" s="431"/>
      <c r="S15" s="433"/>
      <c r="T15" s="435"/>
      <c r="U15" s="435"/>
      <c r="V15" s="435"/>
    </row>
    <row r="16" spans="1:23" ht="45" x14ac:dyDescent="0.25">
      <c r="B16" s="479">
        <v>60102</v>
      </c>
      <c r="C16" s="30" t="s">
        <v>114</v>
      </c>
      <c r="D16" s="377" t="s">
        <v>26</v>
      </c>
      <c r="E16" s="30" t="s">
        <v>115</v>
      </c>
      <c r="F16" s="389">
        <v>1</v>
      </c>
      <c r="G16" s="393"/>
      <c r="H16" s="393"/>
      <c r="I16" s="469"/>
      <c r="J16" s="393"/>
      <c r="K16" s="393"/>
      <c r="L16" s="262"/>
      <c r="M16" s="262"/>
      <c r="N16" s="30"/>
      <c r="O16" s="470"/>
      <c r="P16" s="430"/>
      <c r="Q16" s="431">
        <f t="shared" ref="Q16:Q71" si="0">+L16-M16</f>
        <v>0</v>
      </c>
      <c r="R16" s="431"/>
      <c r="S16" s="433"/>
      <c r="T16" s="435"/>
      <c r="U16" s="435"/>
      <c r="V16" s="435"/>
    </row>
    <row r="17" spans="2:25" ht="33.75" x14ac:dyDescent="0.25">
      <c r="B17" s="479">
        <v>60104</v>
      </c>
      <c r="C17" s="30" t="s">
        <v>117</v>
      </c>
      <c r="D17" s="377" t="s">
        <v>15</v>
      </c>
      <c r="E17" s="30" t="s">
        <v>118</v>
      </c>
      <c r="F17" s="389">
        <v>1</v>
      </c>
      <c r="G17" s="393">
        <v>42233</v>
      </c>
      <c r="H17" s="393">
        <v>42275</v>
      </c>
      <c r="I17" s="469">
        <f t="shared" ref="I17:I79" si="1">IFERROR((M17/L17),0)</f>
        <v>0</v>
      </c>
      <c r="J17" s="393">
        <v>42233</v>
      </c>
      <c r="K17" s="393">
        <v>42275</v>
      </c>
      <c r="L17" s="262"/>
      <c r="M17" s="262"/>
      <c r="N17" s="30" t="s">
        <v>145</v>
      </c>
      <c r="O17" s="470">
        <v>1</v>
      </c>
      <c r="P17" s="430"/>
      <c r="Q17" s="431">
        <f t="shared" si="0"/>
        <v>0</v>
      </c>
      <c r="R17" s="431" t="s">
        <v>120</v>
      </c>
      <c r="S17" s="433"/>
      <c r="T17" s="435"/>
      <c r="U17" s="435"/>
      <c r="V17" s="435"/>
    </row>
    <row r="18" spans="2:25" ht="45" x14ac:dyDescent="0.25">
      <c r="B18" s="479">
        <v>60118</v>
      </c>
      <c r="C18" s="30" t="s">
        <v>121</v>
      </c>
      <c r="D18" s="377" t="s">
        <v>15</v>
      </c>
      <c r="E18" s="30" t="s">
        <v>122</v>
      </c>
      <c r="F18" s="389">
        <v>1</v>
      </c>
      <c r="G18" s="393">
        <v>42234</v>
      </c>
      <c r="H18" s="393">
        <v>42289</v>
      </c>
      <c r="I18" s="469">
        <f t="shared" si="1"/>
        <v>0</v>
      </c>
      <c r="J18" s="393">
        <v>42234</v>
      </c>
      <c r="K18" s="393">
        <v>42289</v>
      </c>
      <c r="L18" s="262"/>
      <c r="M18" s="262"/>
      <c r="N18" s="30" t="s">
        <v>77</v>
      </c>
      <c r="O18" s="470">
        <v>210</v>
      </c>
      <c r="P18" s="430" t="s">
        <v>418</v>
      </c>
      <c r="Q18" s="431">
        <f t="shared" si="0"/>
        <v>0</v>
      </c>
      <c r="R18" s="431" t="s">
        <v>120</v>
      </c>
      <c r="S18" s="433"/>
      <c r="T18" s="435"/>
      <c r="U18" s="435"/>
      <c r="V18" s="435"/>
    </row>
    <row r="19" spans="2:25" ht="45" x14ac:dyDescent="0.25">
      <c r="B19" s="479">
        <v>60119</v>
      </c>
      <c r="C19" s="382" t="s">
        <v>124</v>
      </c>
      <c r="D19" s="390" t="s">
        <v>15</v>
      </c>
      <c r="E19" s="382" t="s">
        <v>125</v>
      </c>
      <c r="F19" s="401">
        <v>1</v>
      </c>
      <c r="G19" s="521">
        <v>42244</v>
      </c>
      <c r="H19" s="521">
        <v>42327</v>
      </c>
      <c r="I19" s="469">
        <f t="shared" si="1"/>
        <v>0</v>
      </c>
      <c r="J19" s="521">
        <v>42244</v>
      </c>
      <c r="K19" s="521"/>
      <c r="L19" s="386"/>
      <c r="M19" s="386"/>
      <c r="N19" s="382" t="s">
        <v>77</v>
      </c>
      <c r="O19" s="470">
        <v>210</v>
      </c>
      <c r="P19" s="430">
        <f>+L19-M19</f>
        <v>0</v>
      </c>
      <c r="Q19" s="431">
        <f t="shared" si="0"/>
        <v>0</v>
      </c>
      <c r="R19" s="431" t="s">
        <v>120</v>
      </c>
      <c r="S19" s="433"/>
      <c r="T19" s="435"/>
      <c r="U19" s="435"/>
      <c r="V19" s="435"/>
      <c r="W19" s="432">
        <f>+L19-M19</f>
        <v>0</v>
      </c>
    </row>
    <row r="20" spans="2:25" ht="33.75" x14ac:dyDescent="0.25">
      <c r="B20" s="479">
        <v>60120</v>
      </c>
      <c r="C20" s="382" t="s">
        <v>127</v>
      </c>
      <c r="D20" s="390" t="s">
        <v>15</v>
      </c>
      <c r="E20" s="382" t="s">
        <v>128</v>
      </c>
      <c r="F20" s="401">
        <v>1</v>
      </c>
      <c r="G20" s="521">
        <v>42173</v>
      </c>
      <c r="H20" s="521">
        <v>42201</v>
      </c>
      <c r="I20" s="469">
        <f t="shared" si="1"/>
        <v>0</v>
      </c>
      <c r="J20" s="521">
        <v>42173</v>
      </c>
      <c r="K20" s="521">
        <v>42201</v>
      </c>
      <c r="L20" s="386"/>
      <c r="M20" s="386"/>
      <c r="N20" s="382" t="s">
        <v>150</v>
      </c>
      <c r="O20" s="470">
        <v>1</v>
      </c>
      <c r="P20" s="430" t="s">
        <v>418</v>
      </c>
      <c r="Q20" s="431">
        <f t="shared" si="0"/>
        <v>0</v>
      </c>
      <c r="R20" s="431" t="s">
        <v>120</v>
      </c>
      <c r="S20" s="433"/>
      <c r="T20" s="435"/>
      <c r="U20" s="435"/>
      <c r="V20" s="435"/>
    </row>
    <row r="21" spans="2:25" ht="56.25" x14ac:dyDescent="0.25">
      <c r="B21" s="479">
        <v>60122</v>
      </c>
      <c r="C21" s="382" t="s">
        <v>132</v>
      </c>
      <c r="D21" s="390" t="s">
        <v>15</v>
      </c>
      <c r="E21" s="382" t="s">
        <v>112</v>
      </c>
      <c r="F21" s="401">
        <v>1</v>
      </c>
      <c r="G21" s="521">
        <v>42265</v>
      </c>
      <c r="H21" s="521">
        <v>42362</v>
      </c>
      <c r="I21" s="469">
        <f t="shared" si="1"/>
        <v>0</v>
      </c>
      <c r="J21" s="521">
        <v>42265</v>
      </c>
      <c r="K21" s="521">
        <v>42362</v>
      </c>
      <c r="L21" s="386"/>
      <c r="M21" s="386"/>
      <c r="N21" s="382" t="s">
        <v>77</v>
      </c>
      <c r="O21" s="470">
        <v>400</v>
      </c>
      <c r="P21" s="430" t="s">
        <v>418</v>
      </c>
      <c r="Q21" s="431">
        <f t="shared" si="0"/>
        <v>0</v>
      </c>
      <c r="R21" s="431" t="s">
        <v>419</v>
      </c>
      <c r="S21" s="433">
        <v>1412195.36</v>
      </c>
      <c r="T21" s="435"/>
      <c r="U21" s="435"/>
      <c r="V21" s="435"/>
      <c r="W21" s="432">
        <f>+L21-M21</f>
        <v>0</v>
      </c>
      <c r="Y21" s="471"/>
    </row>
    <row r="22" spans="2:25" ht="56.25" x14ac:dyDescent="0.25">
      <c r="B22" s="479">
        <v>60126</v>
      </c>
      <c r="C22" s="382" t="s">
        <v>136</v>
      </c>
      <c r="D22" s="390" t="s">
        <v>15</v>
      </c>
      <c r="E22" s="382" t="s">
        <v>137</v>
      </c>
      <c r="F22" s="401">
        <v>0.79</v>
      </c>
      <c r="G22" s="521">
        <v>42208</v>
      </c>
      <c r="H22" s="521">
        <v>42235</v>
      </c>
      <c r="I22" s="469">
        <f t="shared" si="1"/>
        <v>0</v>
      </c>
      <c r="J22" s="521">
        <v>42208</v>
      </c>
      <c r="K22" s="521">
        <v>42235</v>
      </c>
      <c r="L22" s="386"/>
      <c r="M22" s="386"/>
      <c r="N22" s="382" t="s">
        <v>86</v>
      </c>
      <c r="O22" s="470">
        <v>1850</v>
      </c>
      <c r="P22" s="430" t="s">
        <v>418</v>
      </c>
      <c r="Q22" s="431">
        <f t="shared" si="0"/>
        <v>0</v>
      </c>
      <c r="R22" s="431"/>
      <c r="S22" s="433"/>
      <c r="T22" s="435"/>
      <c r="U22" s="435"/>
      <c r="V22" s="435"/>
    </row>
    <row r="23" spans="2:25" ht="56.25" x14ac:dyDescent="0.25">
      <c r="B23" s="479">
        <v>60127</v>
      </c>
      <c r="C23" s="382" t="s">
        <v>140</v>
      </c>
      <c r="D23" s="390" t="s">
        <v>15</v>
      </c>
      <c r="E23" s="382" t="s">
        <v>137</v>
      </c>
      <c r="F23" s="401">
        <v>1</v>
      </c>
      <c r="G23" s="521">
        <v>42248</v>
      </c>
      <c r="H23" s="521">
        <v>42276</v>
      </c>
      <c r="I23" s="469">
        <f t="shared" si="1"/>
        <v>0</v>
      </c>
      <c r="J23" s="521">
        <v>42248</v>
      </c>
      <c r="K23" s="521">
        <v>42276</v>
      </c>
      <c r="L23" s="386"/>
      <c r="M23" s="386"/>
      <c r="N23" s="382" t="s">
        <v>86</v>
      </c>
      <c r="O23" s="470">
        <v>900</v>
      </c>
      <c r="P23" s="430" t="s">
        <v>418</v>
      </c>
      <c r="Q23" s="431">
        <f t="shared" si="0"/>
        <v>0</v>
      </c>
      <c r="R23" s="431"/>
      <c r="S23" s="433"/>
      <c r="T23" s="435"/>
      <c r="U23" s="435"/>
      <c r="V23" s="435"/>
    </row>
    <row r="24" spans="2:25" ht="33.75" x14ac:dyDescent="0.25">
      <c r="B24" s="479">
        <v>60134</v>
      </c>
      <c r="C24" s="382" t="s">
        <v>146</v>
      </c>
      <c r="D24" s="390" t="s">
        <v>15</v>
      </c>
      <c r="E24" s="382" t="s">
        <v>80</v>
      </c>
      <c r="F24" s="401">
        <v>0</v>
      </c>
      <c r="G24" s="521"/>
      <c r="H24" s="521"/>
      <c r="I24" s="469">
        <f t="shared" si="1"/>
        <v>0</v>
      </c>
      <c r="J24" s="521"/>
      <c r="K24" s="521"/>
      <c r="L24" s="386">
        <v>1350000</v>
      </c>
      <c r="M24" s="386">
        <v>0</v>
      </c>
      <c r="N24" s="382" t="s">
        <v>61</v>
      </c>
      <c r="O24" s="470">
        <v>1</v>
      </c>
      <c r="P24" s="430">
        <f>+L24</f>
        <v>1350000</v>
      </c>
      <c r="Q24" s="431">
        <f t="shared" si="0"/>
        <v>1350000</v>
      </c>
      <c r="R24" s="431" t="s">
        <v>120</v>
      </c>
      <c r="S24" s="433" t="s">
        <v>381</v>
      </c>
      <c r="T24" s="435"/>
      <c r="U24" s="435"/>
      <c r="V24" s="435" t="s">
        <v>421</v>
      </c>
      <c r="W24" s="422" t="s">
        <v>120</v>
      </c>
    </row>
    <row r="25" spans="2:25" ht="67.5" x14ac:dyDescent="0.25">
      <c r="B25" s="479">
        <v>60137</v>
      </c>
      <c r="C25" s="382" t="s">
        <v>147</v>
      </c>
      <c r="D25" s="390" t="s">
        <v>15</v>
      </c>
      <c r="E25" s="382" t="s">
        <v>58</v>
      </c>
      <c r="F25" s="401">
        <v>0</v>
      </c>
      <c r="G25" s="521"/>
      <c r="H25" s="521"/>
      <c r="I25" s="469">
        <f t="shared" si="1"/>
        <v>0</v>
      </c>
      <c r="J25" s="521"/>
      <c r="K25" s="521">
        <f t="shared" ref="K25:K64" si="2">+H25</f>
        <v>0</v>
      </c>
      <c r="L25" s="386"/>
      <c r="M25" s="386"/>
      <c r="N25" s="382" t="s">
        <v>162</v>
      </c>
      <c r="O25" s="470">
        <v>20</v>
      </c>
      <c r="P25" s="430">
        <f>+L25</f>
        <v>0</v>
      </c>
      <c r="Q25" s="431">
        <f t="shared" si="0"/>
        <v>0</v>
      </c>
      <c r="R25" s="431"/>
      <c r="S25" s="433"/>
      <c r="T25" s="435"/>
      <c r="U25" s="435"/>
      <c r="V25" s="435"/>
    </row>
    <row r="26" spans="2:25" ht="67.5" x14ac:dyDescent="0.25">
      <c r="B26" s="479">
        <v>60143</v>
      </c>
      <c r="C26" s="382" t="s">
        <v>151</v>
      </c>
      <c r="D26" s="390" t="s">
        <v>15</v>
      </c>
      <c r="E26" s="382" t="s">
        <v>80</v>
      </c>
      <c r="F26" s="401">
        <v>1</v>
      </c>
      <c r="G26" s="521">
        <v>42254</v>
      </c>
      <c r="H26" s="521">
        <v>42273</v>
      </c>
      <c r="I26" s="469">
        <f t="shared" si="1"/>
        <v>0</v>
      </c>
      <c r="J26" s="521">
        <v>42254</v>
      </c>
      <c r="K26" s="521">
        <f t="shared" si="2"/>
        <v>42273</v>
      </c>
      <c r="L26" s="386"/>
      <c r="M26" s="386"/>
      <c r="N26" s="382" t="s">
        <v>83</v>
      </c>
      <c r="O26" s="470">
        <v>1</v>
      </c>
      <c r="P26" s="430" t="s">
        <v>418</v>
      </c>
      <c r="Q26" s="431">
        <f t="shared" si="0"/>
        <v>0</v>
      </c>
      <c r="R26" s="431" t="s">
        <v>120</v>
      </c>
      <c r="S26" s="433"/>
      <c r="T26" s="459"/>
      <c r="U26" s="459"/>
      <c r="V26" s="459"/>
    </row>
    <row r="27" spans="2:25" ht="67.5" x14ac:dyDescent="0.25">
      <c r="B27" s="479">
        <v>60144</v>
      </c>
      <c r="C27" s="382" t="s">
        <v>152</v>
      </c>
      <c r="D27" s="390" t="s">
        <v>15</v>
      </c>
      <c r="E27" s="382" t="s">
        <v>153</v>
      </c>
      <c r="F27" s="401">
        <v>1</v>
      </c>
      <c r="G27" s="521">
        <v>42430</v>
      </c>
      <c r="H27" s="521">
        <v>42471</v>
      </c>
      <c r="I27" s="469">
        <f t="shared" si="1"/>
        <v>0</v>
      </c>
      <c r="J27" s="521">
        <v>42430</v>
      </c>
      <c r="K27" s="521">
        <f t="shared" si="2"/>
        <v>42471</v>
      </c>
      <c r="L27" s="386"/>
      <c r="M27" s="386"/>
      <c r="N27" s="382" t="s">
        <v>83</v>
      </c>
      <c r="O27" s="470">
        <v>1</v>
      </c>
      <c r="P27" s="430" t="s">
        <v>418</v>
      </c>
      <c r="Q27" s="431">
        <f t="shared" si="0"/>
        <v>0</v>
      </c>
      <c r="R27" s="431" t="s">
        <v>120</v>
      </c>
      <c r="S27" s="433"/>
      <c r="T27" s="435"/>
      <c r="U27" s="435"/>
      <c r="V27" s="435"/>
    </row>
    <row r="28" spans="2:25" ht="56.25" x14ac:dyDescent="0.25">
      <c r="B28" s="479">
        <v>60153</v>
      </c>
      <c r="C28" s="382" t="s">
        <v>422</v>
      </c>
      <c r="D28" s="390" t="s">
        <v>15</v>
      </c>
      <c r="E28" s="382"/>
      <c r="F28" s="401"/>
      <c r="G28" s="521"/>
      <c r="H28" s="521"/>
      <c r="I28" s="469">
        <f t="shared" si="1"/>
        <v>0</v>
      </c>
      <c r="J28" s="521"/>
      <c r="K28" s="521"/>
      <c r="L28" s="386"/>
      <c r="M28" s="386"/>
      <c r="N28" s="523">
        <f>+L28-M28</f>
        <v>0</v>
      </c>
      <c r="O28" s="470"/>
      <c r="P28" s="430"/>
      <c r="Q28" s="431"/>
      <c r="R28" s="431" t="s">
        <v>120</v>
      </c>
      <c r="S28" s="433" t="s">
        <v>423</v>
      </c>
      <c r="T28" s="435"/>
      <c r="U28" s="435"/>
      <c r="V28" s="435"/>
    </row>
    <row r="29" spans="2:25" ht="45" x14ac:dyDescent="0.25">
      <c r="B29" s="479">
        <v>60155</v>
      </c>
      <c r="C29" s="382" t="s">
        <v>155</v>
      </c>
      <c r="D29" s="390" t="s">
        <v>15</v>
      </c>
      <c r="E29" s="382" t="s">
        <v>143</v>
      </c>
      <c r="F29" s="401">
        <v>1</v>
      </c>
      <c r="G29" s="521">
        <v>42430</v>
      </c>
      <c r="H29" s="521">
        <v>42499</v>
      </c>
      <c r="I29" s="469">
        <f t="shared" si="1"/>
        <v>0</v>
      </c>
      <c r="J29" s="521">
        <v>42430</v>
      </c>
      <c r="K29" s="521">
        <f t="shared" si="2"/>
        <v>42499</v>
      </c>
      <c r="L29" s="386"/>
      <c r="M29" s="386"/>
      <c r="N29" s="523">
        <f>+L29-M29</f>
        <v>0</v>
      </c>
      <c r="O29" s="470"/>
      <c r="P29" s="430" t="s">
        <v>418</v>
      </c>
      <c r="Q29" s="431">
        <f t="shared" si="0"/>
        <v>0</v>
      </c>
      <c r="R29" s="431" t="s">
        <v>120</v>
      </c>
      <c r="S29" s="433"/>
      <c r="T29" s="435"/>
      <c r="U29" s="435"/>
      <c r="V29" s="435"/>
    </row>
    <row r="30" spans="2:25" ht="56.25" x14ac:dyDescent="0.25">
      <c r="B30" s="479">
        <v>60156</v>
      </c>
      <c r="C30" s="382" t="s">
        <v>157</v>
      </c>
      <c r="D30" s="390" t="s">
        <v>15</v>
      </c>
      <c r="E30" s="382" t="s">
        <v>143</v>
      </c>
      <c r="F30" s="401">
        <v>1</v>
      </c>
      <c r="G30" s="521">
        <v>42430</v>
      </c>
      <c r="H30" s="521">
        <v>42471</v>
      </c>
      <c r="I30" s="469">
        <f t="shared" si="1"/>
        <v>0</v>
      </c>
      <c r="J30" s="521">
        <v>42430</v>
      </c>
      <c r="K30" s="521">
        <v>42471</v>
      </c>
      <c r="L30" s="386"/>
      <c r="M30" s="386"/>
      <c r="N30" s="523"/>
      <c r="O30" s="470"/>
      <c r="P30" s="430">
        <f>+L30-M30</f>
        <v>0</v>
      </c>
      <c r="Q30" s="431">
        <f t="shared" si="0"/>
        <v>0</v>
      </c>
      <c r="R30" s="431" t="s">
        <v>120</v>
      </c>
      <c r="S30" s="433"/>
      <c r="T30" s="435"/>
      <c r="U30" s="435"/>
      <c r="V30" s="435"/>
      <c r="W30" s="422" t="s">
        <v>120</v>
      </c>
    </row>
    <row r="31" spans="2:25" ht="56.25" x14ac:dyDescent="0.25">
      <c r="B31" s="479">
        <v>60157</v>
      </c>
      <c r="C31" s="382" t="s">
        <v>158</v>
      </c>
      <c r="D31" s="390" t="s">
        <v>15</v>
      </c>
      <c r="E31" s="382" t="s">
        <v>143</v>
      </c>
      <c r="F31" s="401">
        <v>1</v>
      </c>
      <c r="G31" s="521">
        <v>42401</v>
      </c>
      <c r="H31" s="521">
        <v>42414</v>
      </c>
      <c r="I31" s="469">
        <f t="shared" si="1"/>
        <v>0</v>
      </c>
      <c r="J31" s="521">
        <v>42401</v>
      </c>
      <c r="K31" s="521">
        <f t="shared" si="2"/>
        <v>42414</v>
      </c>
      <c r="L31" s="386"/>
      <c r="M31" s="386"/>
      <c r="N31" s="523"/>
      <c r="O31" s="470"/>
      <c r="P31" s="430" t="s">
        <v>418</v>
      </c>
      <c r="Q31" s="431">
        <f t="shared" si="0"/>
        <v>0</v>
      </c>
      <c r="R31" s="431"/>
      <c r="S31" s="433"/>
      <c r="T31" s="435"/>
      <c r="U31" s="435"/>
      <c r="V31" s="435"/>
    </row>
    <row r="32" spans="2:25" ht="33.75" x14ac:dyDescent="0.25">
      <c r="B32" s="479">
        <v>60159</v>
      </c>
      <c r="C32" s="382" t="s">
        <v>159</v>
      </c>
      <c r="D32" s="390" t="s">
        <v>15</v>
      </c>
      <c r="E32" s="382" t="s">
        <v>143</v>
      </c>
      <c r="F32" s="401">
        <v>1</v>
      </c>
      <c r="G32" s="521">
        <v>42401</v>
      </c>
      <c r="H32" s="521">
        <v>42405</v>
      </c>
      <c r="I32" s="469">
        <f t="shared" si="1"/>
        <v>0</v>
      </c>
      <c r="J32" s="521">
        <v>42401</v>
      </c>
      <c r="K32" s="521">
        <f t="shared" si="2"/>
        <v>42405</v>
      </c>
      <c r="L32" s="386"/>
      <c r="M32" s="386"/>
      <c r="N32" s="523"/>
      <c r="O32" s="470"/>
      <c r="P32" s="430" t="s">
        <v>418</v>
      </c>
      <c r="Q32" s="431">
        <f t="shared" si="0"/>
        <v>0</v>
      </c>
      <c r="R32" s="431"/>
      <c r="S32" s="433"/>
      <c r="T32" s="435"/>
      <c r="U32" s="435"/>
      <c r="V32" s="435"/>
    </row>
    <row r="33" spans="2:24" ht="45" x14ac:dyDescent="0.25">
      <c r="B33" s="479">
        <v>60160</v>
      </c>
      <c r="C33" s="382" t="s">
        <v>161</v>
      </c>
      <c r="D33" s="390" t="s">
        <v>15</v>
      </c>
      <c r="E33" s="382" t="s">
        <v>143</v>
      </c>
      <c r="F33" s="401">
        <v>1</v>
      </c>
      <c r="G33" s="521">
        <v>42401</v>
      </c>
      <c r="H33" s="521">
        <v>42404</v>
      </c>
      <c r="I33" s="469">
        <f t="shared" si="1"/>
        <v>0</v>
      </c>
      <c r="J33" s="521">
        <v>42401</v>
      </c>
      <c r="K33" s="521">
        <f t="shared" si="2"/>
        <v>42404</v>
      </c>
      <c r="L33" s="386"/>
      <c r="M33" s="386"/>
      <c r="N33" s="523"/>
      <c r="O33" s="470"/>
      <c r="P33" s="430" t="s">
        <v>418</v>
      </c>
      <c r="Q33" s="431">
        <f t="shared" si="0"/>
        <v>0</v>
      </c>
      <c r="R33" s="431"/>
      <c r="S33" s="433"/>
      <c r="T33" s="435"/>
      <c r="U33" s="435"/>
      <c r="V33" s="435"/>
    </row>
    <row r="34" spans="2:24" ht="56.25" x14ac:dyDescent="0.25">
      <c r="B34" s="479">
        <v>60161</v>
      </c>
      <c r="C34" s="382" t="s">
        <v>163</v>
      </c>
      <c r="D34" s="390" t="s">
        <v>15</v>
      </c>
      <c r="E34" s="382" t="s">
        <v>143</v>
      </c>
      <c r="F34" s="401">
        <v>1</v>
      </c>
      <c r="G34" s="521">
        <v>42401</v>
      </c>
      <c r="H34" s="521">
        <v>42428</v>
      </c>
      <c r="I34" s="469">
        <f t="shared" si="1"/>
        <v>0</v>
      </c>
      <c r="J34" s="521">
        <v>42401</v>
      </c>
      <c r="K34" s="521">
        <f t="shared" si="2"/>
        <v>42428</v>
      </c>
      <c r="L34" s="386"/>
      <c r="M34" s="386"/>
      <c r="N34" s="523"/>
      <c r="O34" s="470"/>
      <c r="P34" s="430" t="s">
        <v>418</v>
      </c>
      <c r="Q34" s="431">
        <f t="shared" si="0"/>
        <v>0</v>
      </c>
      <c r="R34" s="431"/>
      <c r="S34" s="433"/>
      <c r="T34" s="435"/>
      <c r="U34" s="435"/>
      <c r="V34" s="435"/>
    </row>
    <row r="35" spans="2:24" ht="56.25" x14ac:dyDescent="0.25">
      <c r="B35" s="479">
        <v>60162</v>
      </c>
      <c r="C35" s="382" t="s">
        <v>165</v>
      </c>
      <c r="D35" s="390" t="s">
        <v>15</v>
      </c>
      <c r="E35" s="382" t="s">
        <v>143</v>
      </c>
      <c r="F35" s="401">
        <v>1</v>
      </c>
      <c r="G35" s="521">
        <v>42361</v>
      </c>
      <c r="H35" s="521">
        <v>42388</v>
      </c>
      <c r="I35" s="469">
        <f t="shared" si="1"/>
        <v>0</v>
      </c>
      <c r="J35" s="521">
        <v>42361</v>
      </c>
      <c r="K35" s="521">
        <f t="shared" si="2"/>
        <v>42388</v>
      </c>
      <c r="L35" s="386"/>
      <c r="M35" s="386"/>
      <c r="N35" s="523"/>
      <c r="O35" s="470"/>
      <c r="P35" s="430" t="s">
        <v>418</v>
      </c>
      <c r="Q35" s="431">
        <f t="shared" si="0"/>
        <v>0</v>
      </c>
      <c r="R35" s="431"/>
      <c r="S35" s="433"/>
      <c r="T35" s="435"/>
      <c r="U35" s="435"/>
      <c r="V35" s="435"/>
    </row>
    <row r="36" spans="2:24" ht="33.75" x14ac:dyDescent="0.25">
      <c r="B36" s="479">
        <v>60164</v>
      </c>
      <c r="C36" s="382" t="s">
        <v>168</v>
      </c>
      <c r="D36" s="390" t="s">
        <v>15</v>
      </c>
      <c r="E36" s="382" t="s">
        <v>143</v>
      </c>
      <c r="F36" s="401">
        <v>1</v>
      </c>
      <c r="G36" s="521">
        <v>42368</v>
      </c>
      <c r="H36" s="521">
        <v>42437</v>
      </c>
      <c r="I36" s="469">
        <f t="shared" si="1"/>
        <v>0</v>
      </c>
      <c r="J36" s="521">
        <v>42368</v>
      </c>
      <c r="K36" s="521">
        <f t="shared" si="2"/>
        <v>42437</v>
      </c>
      <c r="L36" s="386"/>
      <c r="M36" s="386"/>
      <c r="N36" s="523"/>
      <c r="O36" s="470"/>
      <c r="P36" s="430" t="s">
        <v>418</v>
      </c>
      <c r="Q36" s="431">
        <f t="shared" si="0"/>
        <v>0</v>
      </c>
      <c r="R36" s="431"/>
      <c r="S36" s="433"/>
      <c r="T36" s="435"/>
      <c r="U36" s="435"/>
      <c r="V36" s="435"/>
    </row>
    <row r="37" spans="2:24" ht="22.5" x14ac:dyDescent="0.25">
      <c r="B37" s="479">
        <v>60168</v>
      </c>
      <c r="C37" s="382" t="s">
        <v>170</v>
      </c>
      <c r="D37" s="390" t="s">
        <v>15</v>
      </c>
      <c r="E37" s="382" t="s">
        <v>143</v>
      </c>
      <c r="F37" s="401">
        <v>1</v>
      </c>
      <c r="G37" s="521">
        <v>42382</v>
      </c>
      <c r="H37" s="521">
        <v>42437</v>
      </c>
      <c r="I37" s="469">
        <f t="shared" si="1"/>
        <v>0</v>
      </c>
      <c r="J37" s="521">
        <v>42382</v>
      </c>
      <c r="K37" s="521">
        <f t="shared" si="2"/>
        <v>42437</v>
      </c>
      <c r="L37" s="386"/>
      <c r="M37" s="386"/>
      <c r="N37" s="523"/>
      <c r="O37" s="470"/>
      <c r="P37" s="430" t="s">
        <v>418</v>
      </c>
      <c r="Q37" s="431">
        <f t="shared" si="0"/>
        <v>0</v>
      </c>
      <c r="R37" s="431"/>
      <c r="S37" s="433"/>
      <c r="T37" s="435"/>
      <c r="U37" s="435"/>
      <c r="V37" s="435"/>
    </row>
    <row r="38" spans="2:24" ht="45" x14ac:dyDescent="0.25">
      <c r="B38" s="479">
        <v>60177</v>
      </c>
      <c r="C38" s="382" t="s">
        <v>172</v>
      </c>
      <c r="D38" s="390" t="s">
        <v>15</v>
      </c>
      <c r="E38" s="382" t="s">
        <v>143</v>
      </c>
      <c r="F38" s="401">
        <v>0</v>
      </c>
      <c r="G38" s="521"/>
      <c r="H38" s="521"/>
      <c r="I38" s="469">
        <f t="shared" si="1"/>
        <v>0</v>
      </c>
      <c r="J38" s="521"/>
      <c r="K38" s="521"/>
      <c r="L38" s="386">
        <v>400000</v>
      </c>
      <c r="M38" s="386">
        <v>0</v>
      </c>
      <c r="N38" s="523"/>
      <c r="O38" s="470"/>
      <c r="P38" s="430">
        <f>+L38</f>
        <v>400000</v>
      </c>
      <c r="Q38" s="431">
        <f t="shared" si="0"/>
        <v>400000</v>
      </c>
      <c r="R38" s="431"/>
      <c r="S38" s="433"/>
      <c r="T38" s="435"/>
      <c r="U38" s="435"/>
      <c r="V38" s="435" t="s">
        <v>424</v>
      </c>
      <c r="W38" s="422" t="s">
        <v>424</v>
      </c>
    </row>
    <row r="39" spans="2:24" ht="45" x14ac:dyDescent="0.25">
      <c r="B39" s="479">
        <v>60191</v>
      </c>
      <c r="C39" s="382" t="s">
        <v>197</v>
      </c>
      <c r="D39" s="390" t="s">
        <v>15</v>
      </c>
      <c r="E39" s="382" t="s">
        <v>143</v>
      </c>
      <c r="F39" s="401">
        <v>1</v>
      </c>
      <c r="G39" s="521">
        <v>42382</v>
      </c>
      <c r="H39" s="521">
        <v>42437</v>
      </c>
      <c r="I39" s="469">
        <f t="shared" si="1"/>
        <v>0</v>
      </c>
      <c r="J39" s="521">
        <v>42382</v>
      </c>
      <c r="K39" s="521">
        <v>42437</v>
      </c>
      <c r="L39" s="386"/>
      <c r="M39" s="386"/>
      <c r="N39" s="523"/>
      <c r="O39" s="470"/>
      <c r="P39" s="430">
        <f>+L39-M39</f>
        <v>0</v>
      </c>
      <c r="Q39" s="431">
        <f t="shared" si="0"/>
        <v>0</v>
      </c>
      <c r="R39" s="431" t="s">
        <v>120</v>
      </c>
      <c r="S39" s="433"/>
      <c r="T39" s="435"/>
      <c r="U39" s="435"/>
      <c r="V39" s="435"/>
      <c r="W39" s="422" t="s">
        <v>120</v>
      </c>
    </row>
    <row r="40" spans="2:24" ht="45" x14ac:dyDescent="0.25">
      <c r="B40" s="479">
        <v>60192</v>
      </c>
      <c r="C40" s="382" t="s">
        <v>198</v>
      </c>
      <c r="D40" s="390" t="s">
        <v>15</v>
      </c>
      <c r="E40" s="382" t="s">
        <v>143</v>
      </c>
      <c r="F40" s="401">
        <v>1</v>
      </c>
      <c r="G40" s="521">
        <v>42415</v>
      </c>
      <c r="H40" s="521">
        <v>42442</v>
      </c>
      <c r="I40" s="469">
        <f t="shared" si="1"/>
        <v>0</v>
      </c>
      <c r="J40" s="521">
        <v>42415</v>
      </c>
      <c r="K40" s="521"/>
      <c r="L40" s="386"/>
      <c r="M40" s="386"/>
      <c r="N40" s="523"/>
      <c r="O40" s="470"/>
      <c r="P40" s="430">
        <f>+M40</f>
        <v>0</v>
      </c>
      <c r="Q40" s="431">
        <f t="shared" si="0"/>
        <v>0</v>
      </c>
      <c r="R40" s="431"/>
      <c r="S40" s="433"/>
      <c r="T40" s="435"/>
      <c r="U40" s="435"/>
      <c r="V40" s="435"/>
    </row>
    <row r="41" spans="2:24" ht="67.5" x14ac:dyDescent="0.25">
      <c r="B41" s="479">
        <v>60188</v>
      </c>
      <c r="C41" s="382" t="s">
        <v>191</v>
      </c>
      <c r="D41" s="390" t="s">
        <v>15</v>
      </c>
      <c r="E41" s="382" t="s">
        <v>143</v>
      </c>
      <c r="F41" s="401">
        <v>1</v>
      </c>
      <c r="G41" s="521">
        <v>42382</v>
      </c>
      <c r="H41" s="521">
        <v>42437</v>
      </c>
      <c r="I41" s="469">
        <f t="shared" si="1"/>
        <v>0</v>
      </c>
      <c r="J41" s="521">
        <v>42382</v>
      </c>
      <c r="K41" s="521">
        <f t="shared" si="2"/>
        <v>42437</v>
      </c>
      <c r="L41" s="386"/>
      <c r="M41" s="386"/>
      <c r="N41" s="523"/>
      <c r="O41" s="470"/>
      <c r="P41" s="430" t="s">
        <v>418</v>
      </c>
      <c r="Q41" s="431">
        <f t="shared" si="0"/>
        <v>0</v>
      </c>
      <c r="R41" s="431"/>
      <c r="S41" s="433"/>
      <c r="T41" s="435"/>
      <c r="U41" s="435"/>
      <c r="V41" s="435"/>
    </row>
    <row r="42" spans="2:24" ht="56.25" x14ac:dyDescent="0.25">
      <c r="B42" s="479">
        <v>60194</v>
      </c>
      <c r="C42" s="382" t="s">
        <v>201</v>
      </c>
      <c r="D42" s="390" t="s">
        <v>15</v>
      </c>
      <c r="E42" s="382" t="s">
        <v>143</v>
      </c>
      <c r="F42" s="401">
        <v>1</v>
      </c>
      <c r="G42" s="521">
        <v>42384</v>
      </c>
      <c r="H42" s="521">
        <v>42411</v>
      </c>
      <c r="I42" s="469">
        <f t="shared" si="1"/>
        <v>0</v>
      </c>
      <c r="J42" s="521">
        <v>42384</v>
      </c>
      <c r="K42" s="521"/>
      <c r="L42" s="386"/>
      <c r="M42" s="386"/>
      <c r="N42" s="523"/>
      <c r="O42" s="480"/>
      <c r="P42" s="430">
        <f>+L42-M42</f>
        <v>0</v>
      </c>
      <c r="Q42" s="431">
        <f t="shared" si="0"/>
        <v>0</v>
      </c>
      <c r="R42" s="431"/>
      <c r="S42" s="433"/>
      <c r="T42" s="435"/>
      <c r="U42" s="435"/>
      <c r="V42" s="435" t="s">
        <v>382</v>
      </c>
      <c r="W42" s="481" t="s">
        <v>120</v>
      </c>
      <c r="X42" s="482">
        <f>L42-M42</f>
        <v>0</v>
      </c>
    </row>
    <row r="43" spans="2:24" ht="56.25" x14ac:dyDescent="0.25">
      <c r="B43" s="479">
        <v>60195</v>
      </c>
      <c r="C43" s="382" t="s">
        <v>203</v>
      </c>
      <c r="D43" s="390" t="s">
        <v>15</v>
      </c>
      <c r="E43" s="382" t="s">
        <v>143</v>
      </c>
      <c r="F43" s="401">
        <v>1</v>
      </c>
      <c r="G43" s="521">
        <v>42496</v>
      </c>
      <c r="H43" s="521">
        <v>42579</v>
      </c>
      <c r="I43" s="469">
        <f t="shared" si="1"/>
        <v>0</v>
      </c>
      <c r="J43" s="521">
        <v>42496</v>
      </c>
      <c r="K43" s="521">
        <v>42705</v>
      </c>
      <c r="L43" s="386"/>
      <c r="M43" s="386"/>
      <c r="N43" s="523"/>
      <c r="O43" s="470"/>
      <c r="P43" s="430">
        <f>+L43-M43</f>
        <v>0</v>
      </c>
      <c r="Q43" s="431">
        <f t="shared" si="0"/>
        <v>0</v>
      </c>
      <c r="R43" s="431"/>
      <c r="S43" s="433" t="s">
        <v>425</v>
      </c>
      <c r="T43" s="435"/>
      <c r="U43" s="436">
        <f>L43-M43</f>
        <v>0</v>
      </c>
      <c r="V43" s="435" t="s">
        <v>382</v>
      </c>
      <c r="W43" s="432">
        <f>+L43-M43</f>
        <v>0</v>
      </c>
      <c r="X43" s="422" t="s">
        <v>120</v>
      </c>
    </row>
    <row r="44" spans="2:24" ht="56.25" x14ac:dyDescent="0.25">
      <c r="B44" s="479">
        <v>60196</v>
      </c>
      <c r="C44" s="382" t="s">
        <v>205</v>
      </c>
      <c r="D44" s="390" t="s">
        <v>15</v>
      </c>
      <c r="E44" s="382" t="s">
        <v>143</v>
      </c>
      <c r="F44" s="401">
        <v>1</v>
      </c>
      <c r="G44" s="521">
        <v>42517</v>
      </c>
      <c r="H44" s="521">
        <v>42572</v>
      </c>
      <c r="I44" s="469">
        <f t="shared" si="1"/>
        <v>0</v>
      </c>
      <c r="J44" s="521">
        <v>42517</v>
      </c>
      <c r="K44" s="521">
        <v>42572</v>
      </c>
      <c r="L44" s="386"/>
      <c r="M44" s="386"/>
      <c r="N44" s="523"/>
      <c r="O44" s="470"/>
      <c r="P44" s="430" t="s">
        <v>426</v>
      </c>
      <c r="Q44" s="431">
        <f t="shared" si="0"/>
        <v>0</v>
      </c>
      <c r="R44" s="431"/>
      <c r="S44" s="433"/>
      <c r="T44" s="435"/>
      <c r="U44" s="435"/>
      <c r="V44" s="435"/>
      <c r="W44" s="422" t="s">
        <v>120</v>
      </c>
    </row>
    <row r="45" spans="2:24" ht="45" x14ac:dyDescent="0.25">
      <c r="B45" s="479">
        <v>60197</v>
      </c>
      <c r="C45" s="382" t="s">
        <v>175</v>
      </c>
      <c r="D45" s="390" t="s">
        <v>15</v>
      </c>
      <c r="E45" s="382" t="s">
        <v>143</v>
      </c>
      <c r="F45" s="401">
        <v>1</v>
      </c>
      <c r="G45" s="521">
        <v>42496</v>
      </c>
      <c r="H45" s="521">
        <v>42579</v>
      </c>
      <c r="I45" s="469">
        <f t="shared" si="1"/>
        <v>0</v>
      </c>
      <c r="J45" s="521">
        <v>42496</v>
      </c>
      <c r="K45" s="521">
        <v>42579</v>
      </c>
      <c r="L45" s="386"/>
      <c r="M45" s="386"/>
      <c r="N45" s="523"/>
      <c r="O45" s="470"/>
      <c r="P45" s="430">
        <f>+L45-M45</f>
        <v>0</v>
      </c>
      <c r="Q45" s="431">
        <f t="shared" si="0"/>
        <v>0</v>
      </c>
      <c r="R45" s="431" t="s">
        <v>120</v>
      </c>
      <c r="S45" s="433"/>
      <c r="T45" s="435"/>
      <c r="U45" s="435"/>
      <c r="V45" s="435"/>
      <c r="W45" s="422" t="s">
        <v>120</v>
      </c>
    </row>
    <row r="46" spans="2:24" ht="56.25" x14ac:dyDescent="0.25">
      <c r="B46" s="479">
        <v>60198</v>
      </c>
      <c r="C46" s="382" t="s">
        <v>206</v>
      </c>
      <c r="D46" s="390" t="s">
        <v>15</v>
      </c>
      <c r="E46" s="382" t="s">
        <v>143</v>
      </c>
      <c r="F46" s="401">
        <v>1</v>
      </c>
      <c r="G46" s="521">
        <v>42380</v>
      </c>
      <c r="H46" s="521">
        <v>42391</v>
      </c>
      <c r="I46" s="469">
        <f t="shared" si="1"/>
        <v>0</v>
      </c>
      <c r="J46" s="521">
        <v>42380</v>
      </c>
      <c r="K46" s="521"/>
      <c r="L46" s="386"/>
      <c r="M46" s="386"/>
      <c r="N46" s="523"/>
      <c r="O46" s="470"/>
      <c r="P46" s="430" t="s">
        <v>418</v>
      </c>
      <c r="Q46" s="431">
        <f t="shared" si="0"/>
        <v>0</v>
      </c>
      <c r="R46" s="431"/>
      <c r="S46" s="433"/>
      <c r="T46" s="435"/>
      <c r="U46" s="435"/>
      <c r="V46" s="435"/>
    </row>
    <row r="47" spans="2:24" ht="56.25" x14ac:dyDescent="0.25">
      <c r="B47" s="479">
        <v>60193</v>
      </c>
      <c r="C47" s="382" t="s">
        <v>200</v>
      </c>
      <c r="D47" s="390" t="s">
        <v>15</v>
      </c>
      <c r="E47" s="382" t="s">
        <v>143</v>
      </c>
      <c r="F47" s="401">
        <v>1</v>
      </c>
      <c r="G47" s="521">
        <v>42401</v>
      </c>
      <c r="H47" s="521">
        <v>42414</v>
      </c>
      <c r="I47" s="469">
        <f t="shared" si="1"/>
        <v>0</v>
      </c>
      <c r="J47" s="521">
        <v>42401</v>
      </c>
      <c r="K47" s="521">
        <f t="shared" si="2"/>
        <v>42414</v>
      </c>
      <c r="L47" s="386"/>
      <c r="M47" s="386"/>
      <c r="N47" s="523"/>
      <c r="O47" s="470"/>
      <c r="P47" s="430"/>
      <c r="Q47" s="431">
        <f t="shared" si="0"/>
        <v>0</v>
      </c>
      <c r="R47" s="431"/>
      <c r="S47" s="433"/>
      <c r="T47" s="435"/>
      <c r="U47" s="435"/>
      <c r="V47" s="435"/>
    </row>
    <row r="48" spans="2:24" ht="45" x14ac:dyDescent="0.25">
      <c r="B48" s="479">
        <v>60187</v>
      </c>
      <c r="C48" s="382" t="s">
        <v>190</v>
      </c>
      <c r="D48" s="390" t="s">
        <v>15</v>
      </c>
      <c r="E48" s="382" t="s">
        <v>143</v>
      </c>
      <c r="F48" s="401">
        <v>1</v>
      </c>
      <c r="G48" s="521">
        <v>42384</v>
      </c>
      <c r="H48" s="521">
        <v>42397</v>
      </c>
      <c r="I48" s="469">
        <f t="shared" si="1"/>
        <v>0</v>
      </c>
      <c r="J48" s="521">
        <v>42384</v>
      </c>
      <c r="K48" s="521">
        <f t="shared" si="2"/>
        <v>42397</v>
      </c>
      <c r="L48" s="386"/>
      <c r="M48" s="386"/>
      <c r="N48" s="523"/>
      <c r="O48" s="470"/>
      <c r="P48" s="430" t="s">
        <v>418</v>
      </c>
      <c r="Q48" s="431">
        <f t="shared" si="0"/>
        <v>0</v>
      </c>
      <c r="R48" s="431"/>
      <c r="S48" s="433"/>
      <c r="T48" s="435"/>
      <c r="U48" s="435"/>
      <c r="V48" s="435"/>
    </row>
    <row r="49" spans="2:24" ht="56.25" x14ac:dyDescent="0.25">
      <c r="B49" s="479">
        <v>60183</v>
      </c>
      <c r="C49" s="382" t="s">
        <v>184</v>
      </c>
      <c r="D49" s="390" t="s">
        <v>15</v>
      </c>
      <c r="E49" s="382" t="s">
        <v>143</v>
      </c>
      <c r="F49" s="401">
        <v>1</v>
      </c>
      <c r="G49" s="521">
        <v>42401</v>
      </c>
      <c r="H49" s="521">
        <v>42428</v>
      </c>
      <c r="I49" s="469">
        <f t="shared" si="1"/>
        <v>0</v>
      </c>
      <c r="J49" s="521">
        <v>42401</v>
      </c>
      <c r="K49" s="521">
        <f t="shared" si="2"/>
        <v>42428</v>
      </c>
      <c r="L49" s="386"/>
      <c r="M49" s="386"/>
      <c r="N49" s="523"/>
      <c r="O49" s="470"/>
      <c r="P49" s="430" t="s">
        <v>418</v>
      </c>
      <c r="Q49" s="431">
        <f t="shared" si="0"/>
        <v>0</v>
      </c>
      <c r="R49" s="431"/>
      <c r="S49" s="433"/>
      <c r="T49" s="435"/>
      <c r="U49" s="435"/>
      <c r="V49" s="435"/>
    </row>
    <row r="50" spans="2:24" ht="33.75" x14ac:dyDescent="0.25">
      <c r="B50" s="479">
        <v>607001</v>
      </c>
      <c r="C50" s="382" t="s">
        <v>427</v>
      </c>
      <c r="D50" s="390" t="s">
        <v>15</v>
      </c>
      <c r="E50" s="382" t="s">
        <v>143</v>
      </c>
      <c r="F50" s="401">
        <v>1</v>
      </c>
      <c r="G50" s="521">
        <v>42333</v>
      </c>
      <c r="H50" s="521">
        <v>42368</v>
      </c>
      <c r="I50" s="469">
        <f t="shared" si="1"/>
        <v>0</v>
      </c>
      <c r="J50" s="521">
        <v>42333</v>
      </c>
      <c r="K50" s="521">
        <f>+H50</f>
        <v>42368</v>
      </c>
      <c r="L50" s="386"/>
      <c r="M50" s="386"/>
      <c r="N50" s="523"/>
      <c r="O50" s="470"/>
      <c r="P50" s="430">
        <f>+L50-M50</f>
        <v>0</v>
      </c>
      <c r="Q50" s="431">
        <f t="shared" si="0"/>
        <v>0</v>
      </c>
      <c r="R50" s="431"/>
      <c r="S50" s="433"/>
      <c r="T50" s="435"/>
      <c r="U50" s="435"/>
      <c r="V50" s="435"/>
      <c r="W50" s="422" t="s">
        <v>120</v>
      </c>
    </row>
    <row r="51" spans="2:24" ht="56.25" x14ac:dyDescent="0.25">
      <c r="B51" s="479">
        <v>60186</v>
      </c>
      <c r="C51" s="382" t="s">
        <v>188</v>
      </c>
      <c r="D51" s="390" t="s">
        <v>15</v>
      </c>
      <c r="E51" s="382" t="s">
        <v>143</v>
      </c>
      <c r="F51" s="401">
        <v>1</v>
      </c>
      <c r="G51" s="521">
        <v>42496</v>
      </c>
      <c r="H51" s="521">
        <v>42523</v>
      </c>
      <c r="I51" s="469">
        <f t="shared" si="1"/>
        <v>0</v>
      </c>
      <c r="J51" s="521">
        <v>42496</v>
      </c>
      <c r="K51" s="521">
        <v>42523</v>
      </c>
      <c r="L51" s="386"/>
      <c r="M51" s="386"/>
      <c r="N51" s="523"/>
      <c r="O51" s="470"/>
      <c r="P51" s="430">
        <f>+L51-M51</f>
        <v>0</v>
      </c>
      <c r="Q51" s="431">
        <f t="shared" si="0"/>
        <v>0</v>
      </c>
      <c r="R51" s="431" t="s">
        <v>120</v>
      </c>
      <c r="S51" s="433"/>
      <c r="T51" s="435"/>
      <c r="U51" s="435"/>
      <c r="V51" s="435"/>
      <c r="W51" s="422" t="s">
        <v>120</v>
      </c>
    </row>
    <row r="52" spans="2:24" ht="56.25" x14ac:dyDescent="0.25">
      <c r="B52" s="479">
        <v>60185</v>
      </c>
      <c r="C52" s="382" t="s">
        <v>187</v>
      </c>
      <c r="D52" s="390" t="s">
        <v>15</v>
      </c>
      <c r="E52" s="382" t="s">
        <v>143</v>
      </c>
      <c r="F52" s="401">
        <v>1</v>
      </c>
      <c r="G52" s="521">
        <v>42401</v>
      </c>
      <c r="H52" s="521">
        <v>42428</v>
      </c>
      <c r="I52" s="469">
        <f t="shared" si="1"/>
        <v>0</v>
      </c>
      <c r="J52" s="521">
        <v>42401</v>
      </c>
      <c r="K52" s="521">
        <f t="shared" si="2"/>
        <v>42428</v>
      </c>
      <c r="L52" s="386"/>
      <c r="M52" s="386"/>
      <c r="N52" s="523"/>
      <c r="O52" s="470"/>
      <c r="P52" s="430" t="s">
        <v>418</v>
      </c>
      <c r="Q52" s="431">
        <f t="shared" si="0"/>
        <v>0</v>
      </c>
      <c r="R52" s="431"/>
      <c r="S52" s="433"/>
      <c r="T52" s="435"/>
      <c r="U52" s="435"/>
      <c r="V52" s="435"/>
    </row>
    <row r="53" spans="2:24" ht="33.75" x14ac:dyDescent="0.25">
      <c r="B53" s="479">
        <v>60190</v>
      </c>
      <c r="C53" s="382" t="s">
        <v>194</v>
      </c>
      <c r="D53" s="390" t="s">
        <v>15</v>
      </c>
      <c r="E53" s="382" t="s">
        <v>143</v>
      </c>
      <c r="F53" s="401">
        <v>1</v>
      </c>
      <c r="G53" s="521">
        <v>42368</v>
      </c>
      <c r="H53" s="521">
        <v>42388</v>
      </c>
      <c r="I53" s="469">
        <f t="shared" si="1"/>
        <v>0</v>
      </c>
      <c r="J53" s="521">
        <v>42368</v>
      </c>
      <c r="K53" s="521">
        <f t="shared" si="2"/>
        <v>42388</v>
      </c>
      <c r="L53" s="386"/>
      <c r="M53" s="386"/>
      <c r="N53" s="523"/>
      <c r="O53" s="470"/>
      <c r="P53" s="430"/>
      <c r="Q53" s="431">
        <f t="shared" si="0"/>
        <v>0</v>
      </c>
      <c r="R53" s="431"/>
      <c r="S53" s="433"/>
      <c r="T53" s="435"/>
      <c r="U53" s="435"/>
      <c r="V53" s="435"/>
      <c r="W53" s="459"/>
    </row>
    <row r="54" spans="2:24" ht="56.25" x14ac:dyDescent="0.25">
      <c r="B54" s="479">
        <v>60189</v>
      </c>
      <c r="C54" s="382" t="s">
        <v>193</v>
      </c>
      <c r="D54" s="390" t="s">
        <v>15</v>
      </c>
      <c r="E54" s="382" t="s">
        <v>143</v>
      </c>
      <c r="F54" s="401">
        <v>0.96</v>
      </c>
      <c r="G54" s="521">
        <v>42471</v>
      </c>
      <c r="H54" s="521">
        <v>42526</v>
      </c>
      <c r="I54" s="469">
        <f t="shared" si="1"/>
        <v>0</v>
      </c>
      <c r="J54" s="521">
        <v>42471</v>
      </c>
      <c r="K54" s="521">
        <v>42526</v>
      </c>
      <c r="L54" s="386"/>
      <c r="M54" s="386"/>
      <c r="N54" s="523"/>
      <c r="O54" s="470"/>
      <c r="P54" s="430">
        <f>+L54-M54</f>
        <v>0</v>
      </c>
      <c r="Q54" s="431">
        <f t="shared" si="0"/>
        <v>0</v>
      </c>
      <c r="R54" s="431" t="s">
        <v>120</v>
      </c>
      <c r="S54" s="433"/>
      <c r="T54" s="435"/>
      <c r="U54" s="435"/>
      <c r="V54" s="435"/>
      <c r="W54" s="422" t="s">
        <v>120</v>
      </c>
    </row>
    <row r="55" spans="2:24" ht="56.25" x14ac:dyDescent="0.25">
      <c r="B55" s="479">
        <v>60181</v>
      </c>
      <c r="C55" s="382" t="s">
        <v>181</v>
      </c>
      <c r="D55" s="390" t="s">
        <v>15</v>
      </c>
      <c r="E55" s="382" t="s">
        <v>143</v>
      </c>
      <c r="F55" s="401">
        <v>1</v>
      </c>
      <c r="G55" s="521">
        <v>42384</v>
      </c>
      <c r="H55" s="521">
        <v>42397</v>
      </c>
      <c r="I55" s="469">
        <f t="shared" si="1"/>
        <v>0</v>
      </c>
      <c r="J55" s="521">
        <v>42384</v>
      </c>
      <c r="K55" s="521">
        <f t="shared" si="2"/>
        <v>42397</v>
      </c>
      <c r="L55" s="386"/>
      <c r="M55" s="386"/>
      <c r="N55" s="523"/>
      <c r="O55" s="470"/>
      <c r="P55" s="430" t="s">
        <v>418</v>
      </c>
      <c r="Q55" s="431">
        <f t="shared" si="0"/>
        <v>0</v>
      </c>
      <c r="R55" s="431"/>
      <c r="S55" s="433"/>
      <c r="T55" s="435"/>
      <c r="U55" s="435"/>
      <c r="V55" s="435"/>
    </row>
    <row r="56" spans="2:24" ht="56.25" x14ac:dyDescent="0.25">
      <c r="B56" s="479">
        <v>60180</v>
      </c>
      <c r="C56" s="382" t="s">
        <v>180</v>
      </c>
      <c r="D56" s="390" t="s">
        <v>15</v>
      </c>
      <c r="E56" s="382" t="s">
        <v>143</v>
      </c>
      <c r="F56" s="401">
        <v>1</v>
      </c>
      <c r="G56" s="521">
        <v>42361</v>
      </c>
      <c r="H56" s="521">
        <v>42388</v>
      </c>
      <c r="I56" s="469">
        <f t="shared" si="1"/>
        <v>0</v>
      </c>
      <c r="J56" s="521">
        <v>42361</v>
      </c>
      <c r="K56" s="521">
        <f t="shared" si="2"/>
        <v>42388</v>
      </c>
      <c r="L56" s="386"/>
      <c r="M56" s="386"/>
      <c r="N56" s="523"/>
      <c r="O56" s="470"/>
      <c r="P56" s="430" t="s">
        <v>418</v>
      </c>
      <c r="Q56" s="431">
        <f t="shared" si="0"/>
        <v>0</v>
      </c>
      <c r="R56" s="431"/>
      <c r="S56" s="433"/>
      <c r="T56" s="435"/>
      <c r="U56" s="435"/>
      <c r="V56" s="435"/>
    </row>
    <row r="57" spans="2:24" ht="56.25" x14ac:dyDescent="0.25">
      <c r="B57" s="479">
        <v>60179</v>
      </c>
      <c r="C57" s="382" t="s">
        <v>178</v>
      </c>
      <c r="D57" s="390" t="s">
        <v>15</v>
      </c>
      <c r="E57" s="382" t="s">
        <v>143</v>
      </c>
      <c r="F57" s="401">
        <v>1</v>
      </c>
      <c r="G57" s="521">
        <v>42361</v>
      </c>
      <c r="H57" s="521">
        <v>42388</v>
      </c>
      <c r="I57" s="469">
        <f t="shared" si="1"/>
        <v>0</v>
      </c>
      <c r="J57" s="521">
        <v>42361</v>
      </c>
      <c r="K57" s="521">
        <f t="shared" si="2"/>
        <v>42388</v>
      </c>
      <c r="L57" s="386"/>
      <c r="M57" s="386"/>
      <c r="N57" s="523"/>
      <c r="O57" s="470"/>
      <c r="P57" s="430" t="s">
        <v>418</v>
      </c>
      <c r="Q57" s="431">
        <f t="shared" si="0"/>
        <v>0</v>
      </c>
      <c r="R57" s="431"/>
      <c r="S57" s="433"/>
      <c r="T57" s="435"/>
      <c r="U57" s="435"/>
      <c r="V57" s="435"/>
    </row>
    <row r="58" spans="2:24" ht="56.25" x14ac:dyDescent="0.25">
      <c r="B58" s="479">
        <v>60182</v>
      </c>
      <c r="C58" s="382" t="s">
        <v>183</v>
      </c>
      <c r="D58" s="390" t="s">
        <v>15</v>
      </c>
      <c r="E58" s="382" t="s">
        <v>143</v>
      </c>
      <c r="F58" s="401">
        <v>1</v>
      </c>
      <c r="G58" s="521">
        <v>42415</v>
      </c>
      <c r="H58" s="521">
        <v>42449</v>
      </c>
      <c r="I58" s="469">
        <f t="shared" si="1"/>
        <v>0</v>
      </c>
      <c r="J58" s="521">
        <v>42415</v>
      </c>
      <c r="K58" s="521">
        <f t="shared" si="2"/>
        <v>42449</v>
      </c>
      <c r="L58" s="386"/>
      <c r="M58" s="386"/>
      <c r="N58" s="523"/>
      <c r="O58" s="470"/>
      <c r="P58" s="430" t="s">
        <v>418</v>
      </c>
      <c r="Q58" s="431">
        <f t="shared" si="0"/>
        <v>0</v>
      </c>
      <c r="R58" s="431"/>
      <c r="S58" s="433"/>
      <c r="T58" s="435"/>
      <c r="U58" s="435"/>
      <c r="V58" s="435"/>
    </row>
    <row r="59" spans="2:24" ht="56.25" x14ac:dyDescent="0.25">
      <c r="B59" s="479">
        <v>60178</v>
      </c>
      <c r="C59" s="382" t="s">
        <v>176</v>
      </c>
      <c r="D59" s="390" t="s">
        <v>15</v>
      </c>
      <c r="E59" s="382" t="s">
        <v>143</v>
      </c>
      <c r="F59" s="401">
        <v>1</v>
      </c>
      <c r="G59" s="521">
        <v>42361</v>
      </c>
      <c r="H59" s="521">
        <v>42388</v>
      </c>
      <c r="I59" s="469">
        <f t="shared" si="1"/>
        <v>0</v>
      </c>
      <c r="J59" s="521">
        <v>42361</v>
      </c>
      <c r="K59" s="521">
        <f t="shared" si="2"/>
        <v>42388</v>
      </c>
      <c r="L59" s="386"/>
      <c r="M59" s="386"/>
      <c r="N59" s="523"/>
      <c r="O59" s="470"/>
      <c r="P59" s="430" t="s">
        <v>418</v>
      </c>
      <c r="Q59" s="431">
        <f t="shared" si="0"/>
        <v>0</v>
      </c>
      <c r="R59" s="431"/>
      <c r="S59" s="433"/>
      <c r="T59" s="435"/>
      <c r="U59" s="435"/>
      <c r="V59" s="435"/>
    </row>
    <row r="60" spans="2:24" ht="56.25" x14ac:dyDescent="0.25">
      <c r="B60" s="479">
        <v>619988</v>
      </c>
      <c r="C60" s="382" t="s">
        <v>301</v>
      </c>
      <c r="D60" s="390" t="s">
        <v>15</v>
      </c>
      <c r="E60" s="382" t="s">
        <v>226</v>
      </c>
      <c r="F60" s="401">
        <v>0.88</v>
      </c>
      <c r="G60" s="521">
        <v>42216</v>
      </c>
      <c r="H60" s="521">
        <v>42286</v>
      </c>
      <c r="I60" s="469">
        <f t="shared" si="1"/>
        <v>0.86626202955538301</v>
      </c>
      <c r="J60" s="521">
        <v>42216</v>
      </c>
      <c r="K60" s="521"/>
      <c r="L60" s="386">
        <v>2830009</v>
      </c>
      <c r="M60" s="386">
        <v>2451529.34</v>
      </c>
      <c r="N60" s="523"/>
      <c r="O60" s="470"/>
      <c r="P60" s="430" t="s">
        <v>428</v>
      </c>
      <c r="Q60" s="431">
        <f t="shared" si="0"/>
        <v>378479.66000000015</v>
      </c>
      <c r="R60" s="431" t="s">
        <v>120</v>
      </c>
      <c r="S60" s="433"/>
      <c r="T60" s="435"/>
      <c r="U60" s="483">
        <f>L60-M60</f>
        <v>378479.66000000015</v>
      </c>
      <c r="V60" s="435"/>
      <c r="W60" s="422" t="s">
        <v>120</v>
      </c>
      <c r="X60" s="422" t="s">
        <v>429</v>
      </c>
    </row>
    <row r="61" spans="2:24" ht="45" x14ac:dyDescent="0.25">
      <c r="B61" s="479">
        <v>619989</v>
      </c>
      <c r="C61" s="382" t="s">
        <v>302</v>
      </c>
      <c r="D61" s="390" t="s">
        <v>15</v>
      </c>
      <c r="E61" s="382" t="s">
        <v>143</v>
      </c>
      <c r="F61" s="401">
        <v>0.79</v>
      </c>
      <c r="G61" s="521">
        <v>42195</v>
      </c>
      <c r="H61" s="521">
        <v>42250</v>
      </c>
      <c r="I61" s="469">
        <f t="shared" si="1"/>
        <v>0</v>
      </c>
      <c r="J61" s="521">
        <v>42195</v>
      </c>
      <c r="K61" s="521"/>
      <c r="L61" s="386">
        <v>383701.16</v>
      </c>
      <c r="M61" s="386">
        <v>0</v>
      </c>
      <c r="N61" s="523"/>
      <c r="O61" s="470"/>
      <c r="P61" s="430" t="s">
        <v>430</v>
      </c>
      <c r="Q61" s="431">
        <f t="shared" si="0"/>
        <v>383701.16</v>
      </c>
      <c r="R61" s="431" t="s">
        <v>120</v>
      </c>
      <c r="S61" s="433"/>
      <c r="T61" s="435"/>
      <c r="U61" s="435"/>
      <c r="V61" s="435"/>
      <c r="W61" s="422" t="s">
        <v>120</v>
      </c>
    </row>
    <row r="62" spans="2:24" ht="45" x14ac:dyDescent="0.25">
      <c r="B62" s="479">
        <v>619990</v>
      </c>
      <c r="C62" s="382" t="s">
        <v>304</v>
      </c>
      <c r="D62" s="390" t="s">
        <v>15</v>
      </c>
      <c r="E62" s="382" t="s">
        <v>143</v>
      </c>
      <c r="F62" s="401">
        <v>1</v>
      </c>
      <c r="G62" s="521">
        <v>42195</v>
      </c>
      <c r="H62" s="521">
        <v>42236</v>
      </c>
      <c r="I62" s="469">
        <f t="shared" si="1"/>
        <v>0</v>
      </c>
      <c r="J62" s="521">
        <v>42195</v>
      </c>
      <c r="K62" s="521">
        <v>42236</v>
      </c>
      <c r="L62" s="386"/>
      <c r="M62" s="386"/>
      <c r="N62" s="523"/>
      <c r="O62" s="470"/>
      <c r="P62" s="430" t="s">
        <v>431</v>
      </c>
      <c r="Q62" s="431">
        <f t="shared" si="0"/>
        <v>0</v>
      </c>
      <c r="R62" s="431" t="s">
        <v>120</v>
      </c>
      <c r="S62" s="433"/>
      <c r="T62" s="435"/>
      <c r="U62" s="435"/>
      <c r="V62" s="435"/>
    </row>
    <row r="63" spans="2:24" ht="33.75" x14ac:dyDescent="0.25">
      <c r="B63" s="479">
        <v>619991</v>
      </c>
      <c r="C63" s="382" t="s">
        <v>306</v>
      </c>
      <c r="D63" s="390" t="s">
        <v>15</v>
      </c>
      <c r="E63" s="382" t="s">
        <v>143</v>
      </c>
      <c r="F63" s="401">
        <v>1</v>
      </c>
      <c r="G63" s="521">
        <v>42195</v>
      </c>
      <c r="H63" s="521">
        <v>42236</v>
      </c>
      <c r="I63" s="469">
        <f t="shared" si="1"/>
        <v>0</v>
      </c>
      <c r="J63" s="521">
        <v>42195</v>
      </c>
      <c r="K63" s="521">
        <v>42236</v>
      </c>
      <c r="L63" s="386"/>
      <c r="M63" s="386"/>
      <c r="N63" s="523"/>
      <c r="O63" s="470"/>
      <c r="P63" s="430" t="s">
        <v>432</v>
      </c>
      <c r="Q63" s="431">
        <f t="shared" si="0"/>
        <v>0</v>
      </c>
      <c r="R63" s="431"/>
      <c r="S63" s="433"/>
      <c r="T63" s="435"/>
      <c r="U63" s="435"/>
      <c r="V63" s="435"/>
    </row>
    <row r="64" spans="2:24" ht="45" x14ac:dyDescent="0.25">
      <c r="B64" s="479">
        <v>627001</v>
      </c>
      <c r="C64" s="382" t="s">
        <v>311</v>
      </c>
      <c r="D64" s="390" t="s">
        <v>15</v>
      </c>
      <c r="E64" s="382" t="s">
        <v>143</v>
      </c>
      <c r="F64" s="401">
        <v>1</v>
      </c>
      <c r="G64" s="521">
        <v>42357</v>
      </c>
      <c r="H64" s="521">
        <v>42368</v>
      </c>
      <c r="I64" s="469">
        <f t="shared" si="1"/>
        <v>0</v>
      </c>
      <c r="J64" s="521">
        <v>42357</v>
      </c>
      <c r="K64" s="521">
        <f t="shared" si="2"/>
        <v>42368</v>
      </c>
      <c r="L64" s="386"/>
      <c r="M64" s="386"/>
      <c r="N64" s="523"/>
      <c r="O64" s="470"/>
      <c r="P64" s="430">
        <f>+L64-M64</f>
        <v>0</v>
      </c>
      <c r="Q64" s="431">
        <f t="shared" si="0"/>
        <v>0</v>
      </c>
      <c r="R64" s="431"/>
      <c r="S64" s="433"/>
      <c r="T64" s="435"/>
      <c r="U64" s="435"/>
      <c r="V64" s="435"/>
    </row>
    <row r="65" spans="1:25" ht="45" x14ac:dyDescent="0.25">
      <c r="B65" s="479">
        <v>607002</v>
      </c>
      <c r="C65" s="382" t="s">
        <v>325</v>
      </c>
      <c r="D65" s="390" t="s">
        <v>15</v>
      </c>
      <c r="E65" s="382" t="s">
        <v>143</v>
      </c>
      <c r="F65" s="401">
        <v>1</v>
      </c>
      <c r="G65" s="521">
        <v>42357</v>
      </c>
      <c r="H65" s="521">
        <v>42369</v>
      </c>
      <c r="I65" s="469">
        <f t="shared" si="1"/>
        <v>0</v>
      </c>
      <c r="J65" s="521">
        <v>42357</v>
      </c>
      <c r="K65" s="521">
        <v>42369</v>
      </c>
      <c r="L65" s="386"/>
      <c r="M65" s="386"/>
      <c r="N65" s="523"/>
      <c r="O65" s="470"/>
      <c r="P65" s="430">
        <f>+L65-M65</f>
        <v>0</v>
      </c>
      <c r="Q65" s="431">
        <f t="shared" si="0"/>
        <v>0</v>
      </c>
      <c r="R65" s="431"/>
      <c r="S65" s="433"/>
      <c r="T65" s="435"/>
      <c r="U65" s="435"/>
      <c r="V65" s="435"/>
      <c r="W65" s="422" t="s">
        <v>120</v>
      </c>
    </row>
    <row r="66" spans="1:25" ht="45" x14ac:dyDescent="0.25">
      <c r="B66" s="479" t="s">
        <v>317</v>
      </c>
      <c r="C66" s="484" t="str">
        <f>+'HABITAT 2015'!C18</f>
        <v>URBANIZACION CALLE JARDINES QRO LA NEGRETA</v>
      </c>
      <c r="D66" s="390" t="s">
        <v>15</v>
      </c>
      <c r="E66" s="382" t="str">
        <f>+'HABITAT 2015'!E18</f>
        <v>LA NEGRETA</v>
      </c>
      <c r="F66" s="401">
        <v>1</v>
      </c>
      <c r="G66" s="521">
        <v>42360</v>
      </c>
      <c r="H66" s="521">
        <v>42369</v>
      </c>
      <c r="I66" s="469">
        <f t="shared" si="1"/>
        <v>0</v>
      </c>
      <c r="J66" s="521">
        <v>42360</v>
      </c>
      <c r="K66" s="521">
        <v>42369</v>
      </c>
      <c r="L66" s="386"/>
      <c r="M66" s="386"/>
      <c r="N66" s="386">
        <v>399484.47</v>
      </c>
      <c r="O66" s="454"/>
      <c r="P66" s="430" t="s">
        <v>433</v>
      </c>
      <c r="Q66" s="431">
        <f t="shared" si="0"/>
        <v>0</v>
      </c>
      <c r="R66" s="431"/>
      <c r="S66" s="433"/>
      <c r="T66" s="435"/>
      <c r="U66" s="435"/>
      <c r="V66" s="435"/>
      <c r="W66" s="422" t="s">
        <v>120</v>
      </c>
      <c r="X66" s="422">
        <v>399484.47</v>
      </c>
      <c r="Y66" s="432"/>
    </row>
    <row r="67" spans="1:25" ht="33.75" x14ac:dyDescent="0.25">
      <c r="B67" s="479" t="s">
        <v>318</v>
      </c>
      <c r="C67" s="484" t="str">
        <f>+'HABITAT 2015'!C19</f>
        <v>URBANIZACION CALLE JARDINES DEL PEDREGAL</v>
      </c>
      <c r="D67" s="390" t="s">
        <v>15</v>
      </c>
      <c r="E67" s="382" t="s">
        <v>434</v>
      </c>
      <c r="F67" s="401">
        <v>1</v>
      </c>
      <c r="G67" s="521">
        <v>42357</v>
      </c>
      <c r="H67" s="521">
        <v>42368</v>
      </c>
      <c r="I67" s="469">
        <f t="shared" si="1"/>
        <v>0</v>
      </c>
      <c r="J67" s="521">
        <v>42357</v>
      </c>
      <c r="K67" s="521"/>
      <c r="L67" s="386"/>
      <c r="M67" s="386"/>
      <c r="N67" s="523">
        <v>3548989.12</v>
      </c>
      <c r="O67" s="480">
        <f>N67*0.6</f>
        <v>2129393.4720000001</v>
      </c>
      <c r="P67" s="430" t="s">
        <v>435</v>
      </c>
      <c r="Q67" s="431">
        <f t="shared" si="0"/>
        <v>0</v>
      </c>
      <c r="R67" s="431"/>
      <c r="S67" s="433"/>
      <c r="T67" s="435"/>
      <c r="U67" s="435"/>
      <c r="V67" s="435"/>
      <c r="W67" s="422" t="s">
        <v>120</v>
      </c>
      <c r="X67" s="422" t="s">
        <v>436</v>
      </c>
    </row>
    <row r="68" spans="1:25" ht="45" x14ac:dyDescent="0.25">
      <c r="B68" s="479" t="s">
        <v>319</v>
      </c>
      <c r="C68" s="484" t="str">
        <f>+'HABITAT 2015'!C20</f>
        <v>URBANIZACION CALLE JARDINES DE CORREGIDORA</v>
      </c>
      <c r="D68" s="390" t="s">
        <v>15</v>
      </c>
      <c r="E68" s="382" t="s">
        <v>143</v>
      </c>
      <c r="F68" s="401">
        <v>1</v>
      </c>
      <c r="G68" s="521">
        <v>42360</v>
      </c>
      <c r="H68" s="521">
        <v>42369</v>
      </c>
      <c r="I68" s="469">
        <f t="shared" si="1"/>
        <v>0</v>
      </c>
      <c r="J68" s="521">
        <v>42360</v>
      </c>
      <c r="K68" s="521"/>
      <c r="L68" s="386"/>
      <c r="M68" s="386"/>
      <c r="N68" s="523">
        <v>480861.48</v>
      </c>
      <c r="O68" s="480">
        <f>N68*0.6</f>
        <v>288516.88799999998</v>
      </c>
      <c r="P68" s="430" t="s">
        <v>437</v>
      </c>
      <c r="Q68" s="431">
        <f t="shared" si="0"/>
        <v>0</v>
      </c>
      <c r="R68" s="431"/>
      <c r="S68" s="433"/>
      <c r="T68" s="435"/>
      <c r="U68" s="435"/>
      <c r="V68" s="435"/>
      <c r="W68" s="422" t="s">
        <v>120</v>
      </c>
    </row>
    <row r="69" spans="1:25" ht="45" x14ac:dyDescent="0.25">
      <c r="B69" s="479" t="s">
        <v>320</v>
      </c>
      <c r="C69" s="484" t="str">
        <f>+'HABITAT 2015'!C21</f>
        <v>URBANIZACION CALLE 5 DE MAYO, LA NEGRETA</v>
      </c>
      <c r="D69" s="390" t="s">
        <v>15</v>
      </c>
      <c r="E69" s="382" t="str">
        <f>+'HABITAT 2015'!E21</f>
        <v>LA NEGRETA</v>
      </c>
      <c r="F69" s="401">
        <v>1</v>
      </c>
      <c r="G69" s="521">
        <v>42357</v>
      </c>
      <c r="H69" s="521">
        <v>42368</v>
      </c>
      <c r="I69" s="469">
        <f t="shared" si="1"/>
        <v>0</v>
      </c>
      <c r="J69" s="521">
        <v>42357</v>
      </c>
      <c r="K69" s="521"/>
      <c r="L69" s="386"/>
      <c r="M69" s="386"/>
      <c r="N69" s="523">
        <v>1299610.28</v>
      </c>
      <c r="O69" s="470"/>
      <c r="P69" s="430" t="s">
        <v>438</v>
      </c>
      <c r="Q69" s="431">
        <f t="shared" si="0"/>
        <v>0</v>
      </c>
      <c r="R69" s="431"/>
      <c r="S69" s="433"/>
      <c r="T69" s="435"/>
      <c r="U69" s="435"/>
      <c r="V69" s="435"/>
      <c r="W69" s="422" t="s">
        <v>120</v>
      </c>
    </row>
    <row r="70" spans="1:25" ht="45" x14ac:dyDescent="0.25">
      <c r="A70" s="422"/>
      <c r="B70" s="479" t="s">
        <v>321</v>
      </c>
      <c r="C70" s="484" t="str">
        <f>+'HABITAT 2015'!C22</f>
        <v>URBANIZACION CALLE 9 DE FEBRERO LA NEGRETA</v>
      </c>
      <c r="D70" s="390" t="s">
        <v>15</v>
      </c>
      <c r="E70" s="382" t="str">
        <f>+'HABITAT 2015'!E22</f>
        <v>LA NEGRETA</v>
      </c>
      <c r="F70" s="401">
        <v>1</v>
      </c>
      <c r="G70" s="521">
        <v>42357</v>
      </c>
      <c r="H70" s="521">
        <v>42368</v>
      </c>
      <c r="I70" s="469">
        <f t="shared" si="1"/>
        <v>0</v>
      </c>
      <c r="J70" s="521">
        <v>42357</v>
      </c>
      <c r="K70" s="521"/>
      <c r="L70" s="386"/>
      <c r="M70" s="386"/>
      <c r="N70" s="523">
        <v>1518774</v>
      </c>
      <c r="O70" s="485"/>
      <c r="P70" s="486">
        <f>+L70-M70</f>
        <v>0</v>
      </c>
      <c r="Q70" s="431">
        <f t="shared" si="0"/>
        <v>0</v>
      </c>
      <c r="R70" s="431"/>
      <c r="S70" s="487"/>
      <c r="T70" s="488"/>
      <c r="U70" s="488"/>
      <c r="V70" s="488"/>
      <c r="W70" s="489" t="s">
        <v>120</v>
      </c>
    </row>
    <row r="71" spans="1:25" ht="56.25" x14ac:dyDescent="0.25">
      <c r="B71" s="479">
        <v>601117</v>
      </c>
      <c r="C71" s="484" t="s">
        <v>439</v>
      </c>
      <c r="D71" s="390" t="s">
        <v>15</v>
      </c>
      <c r="E71" s="382" t="s">
        <v>143</v>
      </c>
      <c r="F71" s="401">
        <v>1</v>
      </c>
      <c r="G71" s="521">
        <v>42542</v>
      </c>
      <c r="H71" s="521">
        <v>42611</v>
      </c>
      <c r="I71" s="469">
        <f t="shared" si="1"/>
        <v>0</v>
      </c>
      <c r="J71" s="521">
        <v>42542</v>
      </c>
      <c r="K71" s="521">
        <v>42611</v>
      </c>
      <c r="L71" s="386"/>
      <c r="M71" s="386"/>
      <c r="N71" s="523"/>
      <c r="O71" s="485"/>
      <c r="P71" s="486" t="s">
        <v>440</v>
      </c>
      <c r="Q71" s="431">
        <f t="shared" si="0"/>
        <v>0</v>
      </c>
      <c r="R71" s="431"/>
      <c r="S71" s="487"/>
      <c r="T71" s="488"/>
      <c r="U71" s="488"/>
      <c r="V71" s="488"/>
      <c r="W71" s="489" t="s">
        <v>120</v>
      </c>
      <c r="X71" s="490">
        <f>L71-M71</f>
        <v>0</v>
      </c>
    </row>
    <row r="72" spans="1:25" ht="45" x14ac:dyDescent="0.25">
      <c r="B72" s="479">
        <v>601113</v>
      </c>
      <c r="C72" s="484" t="s">
        <v>441</v>
      </c>
      <c r="D72" s="390" t="s">
        <v>15</v>
      </c>
      <c r="E72" s="382" t="s">
        <v>368</v>
      </c>
      <c r="F72" s="401">
        <v>1</v>
      </c>
      <c r="G72" s="521">
        <v>42529</v>
      </c>
      <c r="H72" s="521">
        <v>42598</v>
      </c>
      <c r="I72" s="469">
        <f t="shared" si="1"/>
        <v>0</v>
      </c>
      <c r="J72" s="521">
        <v>42529</v>
      </c>
      <c r="K72" s="521">
        <v>42598</v>
      </c>
      <c r="L72" s="386"/>
      <c r="M72" s="386"/>
      <c r="N72" s="523"/>
      <c r="O72" s="485"/>
      <c r="P72" s="486"/>
      <c r="Q72" s="431"/>
      <c r="R72" s="431" t="s">
        <v>120</v>
      </c>
      <c r="S72" s="487"/>
      <c r="T72" s="488"/>
      <c r="U72" s="488"/>
      <c r="V72" s="488"/>
      <c r="W72" s="489" t="s">
        <v>120</v>
      </c>
    </row>
    <row r="73" spans="1:25" ht="67.5" x14ac:dyDescent="0.25">
      <c r="B73" s="479">
        <v>601114</v>
      </c>
      <c r="C73" s="484" t="s">
        <v>442</v>
      </c>
      <c r="D73" s="390" t="s">
        <v>15</v>
      </c>
      <c r="E73" s="382" t="s">
        <v>143</v>
      </c>
      <c r="F73" s="401">
        <v>0</v>
      </c>
      <c r="G73" s="521"/>
      <c r="H73" s="521"/>
      <c r="I73" s="469">
        <f t="shared" si="1"/>
        <v>0</v>
      </c>
      <c r="J73" s="521"/>
      <c r="K73" s="521"/>
      <c r="L73" s="386">
        <v>600000</v>
      </c>
      <c r="M73" s="386">
        <v>0</v>
      </c>
      <c r="N73" s="523"/>
      <c r="O73" s="485"/>
      <c r="P73" s="486"/>
      <c r="Q73" s="431"/>
      <c r="R73" s="431" t="s">
        <v>120</v>
      </c>
      <c r="S73" s="487"/>
      <c r="T73" s="488"/>
      <c r="U73" s="488" t="s">
        <v>394</v>
      </c>
      <c r="V73" s="488"/>
      <c r="W73" s="485" t="s">
        <v>384</v>
      </c>
    </row>
    <row r="74" spans="1:25" ht="45" x14ac:dyDescent="0.25">
      <c r="B74" s="479">
        <v>601115</v>
      </c>
      <c r="C74" s="484" t="s">
        <v>443</v>
      </c>
      <c r="D74" s="390" t="s">
        <v>15</v>
      </c>
      <c r="E74" s="382" t="s">
        <v>143</v>
      </c>
      <c r="F74" s="401">
        <v>1</v>
      </c>
      <c r="G74" s="521">
        <v>42533</v>
      </c>
      <c r="H74" s="521">
        <v>42528</v>
      </c>
      <c r="I74" s="469">
        <f t="shared" si="1"/>
        <v>0</v>
      </c>
      <c r="J74" s="521">
        <v>42533</v>
      </c>
      <c r="K74" s="521"/>
      <c r="L74" s="386"/>
      <c r="M74" s="386"/>
      <c r="N74" s="523"/>
      <c r="O74" s="485"/>
      <c r="P74" s="486"/>
      <c r="Q74" s="431"/>
      <c r="R74" s="431" t="s">
        <v>120</v>
      </c>
      <c r="S74" s="487"/>
      <c r="T74" s="488"/>
      <c r="U74" s="491">
        <f>L74-M74</f>
        <v>0</v>
      </c>
      <c r="V74" s="488"/>
      <c r="W74" s="489" t="s">
        <v>120</v>
      </c>
      <c r="X74" s="490">
        <f>L74-M74</f>
        <v>0</v>
      </c>
    </row>
    <row r="75" spans="1:25" ht="45" x14ac:dyDescent="0.25">
      <c r="B75" s="479">
        <v>601116</v>
      </c>
      <c r="C75" s="484" t="s">
        <v>444</v>
      </c>
      <c r="D75" s="390" t="s">
        <v>15</v>
      </c>
      <c r="E75" s="382" t="s">
        <v>445</v>
      </c>
      <c r="F75" s="401">
        <v>1</v>
      </c>
      <c r="G75" s="521">
        <v>42529</v>
      </c>
      <c r="H75" s="521">
        <v>42612</v>
      </c>
      <c r="I75" s="469">
        <f t="shared" si="1"/>
        <v>0</v>
      </c>
      <c r="J75" s="521">
        <v>42529</v>
      </c>
      <c r="K75" s="521"/>
      <c r="L75" s="386"/>
      <c r="M75" s="386"/>
      <c r="N75" s="523"/>
      <c r="O75" s="485"/>
      <c r="P75" s="486"/>
      <c r="Q75" s="431"/>
      <c r="R75" s="431" t="s">
        <v>120</v>
      </c>
      <c r="S75" s="487"/>
      <c r="T75" s="488"/>
      <c r="U75" s="491">
        <f>L75-M75</f>
        <v>0</v>
      </c>
      <c r="V75" s="488" t="s">
        <v>382</v>
      </c>
      <c r="W75" s="489" t="s">
        <v>120</v>
      </c>
    </row>
    <row r="76" spans="1:25" ht="45" x14ac:dyDescent="0.25">
      <c r="B76" s="479">
        <v>60156</v>
      </c>
      <c r="C76" s="484" t="s">
        <v>446</v>
      </c>
      <c r="D76" s="390" t="s">
        <v>15</v>
      </c>
      <c r="E76" s="382" t="s">
        <v>75</v>
      </c>
      <c r="F76" s="401">
        <v>1</v>
      </c>
      <c r="G76" s="521">
        <v>42430</v>
      </c>
      <c r="H76" s="521">
        <v>42471</v>
      </c>
      <c r="I76" s="469">
        <f t="shared" si="1"/>
        <v>0</v>
      </c>
      <c r="J76" s="521">
        <v>42430</v>
      </c>
      <c r="K76" s="521">
        <v>42471</v>
      </c>
      <c r="L76" s="386"/>
      <c r="M76" s="386"/>
      <c r="N76" s="523"/>
      <c r="O76" s="485"/>
      <c r="P76" s="486"/>
      <c r="Q76" s="431"/>
      <c r="R76" s="431" t="s">
        <v>120</v>
      </c>
      <c r="S76" s="487"/>
      <c r="T76" s="488"/>
      <c r="U76" s="488"/>
      <c r="V76" s="488"/>
      <c r="W76" s="489" t="s">
        <v>120</v>
      </c>
    </row>
    <row r="77" spans="1:25" ht="56.25" x14ac:dyDescent="0.25">
      <c r="B77" s="479">
        <v>63101</v>
      </c>
      <c r="C77" s="484" t="s">
        <v>447</v>
      </c>
      <c r="D77" s="390" t="s">
        <v>15</v>
      </c>
      <c r="E77" s="382" t="s">
        <v>448</v>
      </c>
      <c r="F77" s="401"/>
      <c r="G77" s="521"/>
      <c r="H77" s="521"/>
      <c r="I77" s="469">
        <f t="shared" si="1"/>
        <v>0</v>
      </c>
      <c r="J77" s="521"/>
      <c r="K77" s="521"/>
      <c r="L77" s="386"/>
      <c r="M77" s="386"/>
      <c r="N77" s="523"/>
      <c r="O77" s="485"/>
      <c r="P77" s="486"/>
      <c r="Q77" s="431"/>
      <c r="R77" s="431"/>
      <c r="S77" s="487"/>
      <c r="T77" s="488"/>
      <c r="U77" s="488"/>
      <c r="V77" s="488"/>
      <c r="W77" s="489" t="s">
        <v>449</v>
      </c>
    </row>
    <row r="78" spans="1:25" ht="56.25" x14ac:dyDescent="0.25">
      <c r="B78" s="479">
        <v>6104</v>
      </c>
      <c r="C78" s="484" t="s">
        <v>70</v>
      </c>
      <c r="D78" s="390" t="s">
        <v>15</v>
      </c>
      <c r="E78" s="382" t="s">
        <v>450</v>
      </c>
      <c r="F78" s="401">
        <v>1</v>
      </c>
      <c r="G78" s="521"/>
      <c r="H78" s="521"/>
      <c r="I78" s="469">
        <f t="shared" si="1"/>
        <v>0</v>
      </c>
      <c r="J78" s="521"/>
      <c r="K78" s="521"/>
      <c r="L78" s="386"/>
      <c r="M78" s="386"/>
      <c r="N78" s="523"/>
      <c r="O78" s="485"/>
      <c r="P78" s="486"/>
      <c r="Q78" s="431"/>
      <c r="R78" s="431"/>
      <c r="S78" s="487"/>
      <c r="T78" s="488"/>
      <c r="U78" s="488"/>
      <c r="V78" s="488"/>
      <c r="W78" s="489" t="s">
        <v>120</v>
      </c>
    </row>
    <row r="79" spans="1:25" ht="56.25" x14ac:dyDescent="0.25">
      <c r="B79" s="479">
        <v>601128</v>
      </c>
      <c r="C79" s="382" t="s">
        <v>451</v>
      </c>
      <c r="D79" s="390" t="s">
        <v>15</v>
      </c>
      <c r="E79" s="382" t="s">
        <v>226</v>
      </c>
      <c r="F79" s="401">
        <v>1</v>
      </c>
      <c r="G79" s="521">
        <v>42675</v>
      </c>
      <c r="H79" s="521">
        <v>42744</v>
      </c>
      <c r="I79" s="469">
        <f t="shared" si="1"/>
        <v>1</v>
      </c>
      <c r="J79" s="521">
        <v>42675</v>
      </c>
      <c r="K79" s="521">
        <v>42704</v>
      </c>
      <c r="L79" s="386">
        <v>338700</v>
      </c>
      <c r="M79" s="386">
        <v>338700</v>
      </c>
      <c r="N79" s="523"/>
      <c r="O79" s="485"/>
      <c r="P79" s="492"/>
      <c r="Q79" s="431"/>
      <c r="R79" s="431"/>
      <c r="S79" s="487"/>
      <c r="T79" s="488"/>
      <c r="U79" s="491">
        <f>L79-M79</f>
        <v>0</v>
      </c>
      <c r="V79" s="488"/>
      <c r="W79" s="489" t="s">
        <v>120</v>
      </c>
    </row>
    <row r="80" spans="1:25" ht="45" x14ac:dyDescent="0.25">
      <c r="B80" s="479">
        <v>601131</v>
      </c>
      <c r="C80" s="382" t="s">
        <v>453</v>
      </c>
      <c r="D80" s="390" t="s">
        <v>15</v>
      </c>
      <c r="E80" s="382" t="s">
        <v>454</v>
      </c>
      <c r="F80" s="401">
        <v>1</v>
      </c>
      <c r="G80" s="521">
        <v>42646</v>
      </c>
      <c r="H80" s="521">
        <v>42715</v>
      </c>
      <c r="I80" s="469">
        <f t="shared" ref="I80:I85" si="3">IFERROR((M80/L80),0)</f>
        <v>0</v>
      </c>
      <c r="J80" s="521">
        <v>42646</v>
      </c>
      <c r="K80" s="521"/>
      <c r="L80" s="522">
        <v>650000</v>
      </c>
      <c r="M80" s="522">
        <v>0</v>
      </c>
      <c r="N80" s="523"/>
      <c r="O80" s="485"/>
      <c r="P80" s="492"/>
      <c r="Q80" s="431"/>
      <c r="R80" s="431"/>
      <c r="S80" s="487"/>
      <c r="T80" s="488"/>
      <c r="U80" s="488"/>
      <c r="V80" s="488"/>
      <c r="W80" s="489" t="s">
        <v>120</v>
      </c>
    </row>
    <row r="81" spans="2:25" ht="56.25" x14ac:dyDescent="0.25">
      <c r="B81" s="479">
        <v>601132</v>
      </c>
      <c r="C81" s="382" t="s">
        <v>455</v>
      </c>
      <c r="D81" s="390" t="s">
        <v>15</v>
      </c>
      <c r="E81" s="382" t="s">
        <v>457</v>
      </c>
      <c r="F81" s="401">
        <v>0.95</v>
      </c>
      <c r="G81" s="521">
        <v>42724</v>
      </c>
      <c r="H81" s="521">
        <v>42785</v>
      </c>
      <c r="I81" s="469">
        <f t="shared" si="3"/>
        <v>0.88048966573816145</v>
      </c>
      <c r="J81" s="521">
        <v>42724</v>
      </c>
      <c r="K81" s="521"/>
      <c r="L81" s="522">
        <v>718000</v>
      </c>
      <c r="M81" s="522">
        <v>632191.57999999996</v>
      </c>
      <c r="N81" s="523"/>
      <c r="O81" s="485"/>
      <c r="P81" s="492"/>
      <c r="Q81" s="431"/>
      <c r="R81" s="431"/>
      <c r="S81" s="487"/>
      <c r="T81" s="488"/>
      <c r="U81" s="488"/>
      <c r="V81" s="488"/>
      <c r="W81" s="489" t="s">
        <v>120</v>
      </c>
    </row>
    <row r="82" spans="2:25" ht="45" x14ac:dyDescent="0.25">
      <c r="B82" s="479">
        <v>601133</v>
      </c>
      <c r="C82" s="382" t="s">
        <v>458</v>
      </c>
      <c r="D82" s="390" t="s">
        <v>15</v>
      </c>
      <c r="E82" s="382" t="s">
        <v>80</v>
      </c>
      <c r="F82" s="401">
        <v>0</v>
      </c>
      <c r="G82" s="521"/>
      <c r="H82" s="521"/>
      <c r="I82" s="469">
        <f t="shared" si="3"/>
        <v>0</v>
      </c>
      <c r="J82" s="521"/>
      <c r="K82" s="521"/>
      <c r="L82" s="522">
        <v>317716.67</v>
      </c>
      <c r="M82" s="522">
        <v>0</v>
      </c>
      <c r="N82" s="523"/>
      <c r="O82" s="485"/>
      <c r="P82" s="492"/>
      <c r="Q82" s="431"/>
      <c r="R82" s="431"/>
      <c r="S82" s="487"/>
      <c r="T82" s="488"/>
      <c r="U82" s="488" t="s">
        <v>67</v>
      </c>
      <c r="V82" s="488"/>
      <c r="W82" s="489" t="s">
        <v>120</v>
      </c>
      <c r="X82" s="493">
        <v>317716.67</v>
      </c>
      <c r="Y82" s="394">
        <v>323327.18</v>
      </c>
    </row>
    <row r="83" spans="2:25" ht="45" x14ac:dyDescent="0.25">
      <c r="B83" s="479">
        <v>601136</v>
      </c>
      <c r="C83" s="382" t="s">
        <v>459</v>
      </c>
      <c r="D83" s="390" t="s">
        <v>15</v>
      </c>
      <c r="E83" s="382" t="s">
        <v>460</v>
      </c>
      <c r="F83" s="401">
        <v>1</v>
      </c>
      <c r="G83" s="521">
        <v>42727</v>
      </c>
      <c r="H83" s="521">
        <v>42782</v>
      </c>
      <c r="I83" s="469">
        <f t="shared" si="3"/>
        <v>0.98</v>
      </c>
      <c r="J83" s="521">
        <v>42727</v>
      </c>
      <c r="K83" s="521"/>
      <c r="L83" s="522">
        <f>714400.61+339593.6</f>
        <v>1053994.21</v>
      </c>
      <c r="M83" s="522">
        <f>+L83*0.98</f>
        <v>1032914.3258</v>
      </c>
      <c r="N83" s="523"/>
      <c r="O83" s="485"/>
      <c r="P83" s="492"/>
      <c r="Q83" s="431"/>
      <c r="R83" s="431"/>
      <c r="S83" s="487"/>
      <c r="T83" s="488"/>
      <c r="U83" s="488" t="s">
        <v>67</v>
      </c>
      <c r="V83" s="491">
        <f>L83+95326.41</f>
        <v>1149320.6199999999</v>
      </c>
      <c r="W83" s="489" t="s">
        <v>120</v>
      </c>
      <c r="X83" s="489">
        <v>1149323.6200000001</v>
      </c>
      <c r="Y83" s="489" t="s">
        <v>461</v>
      </c>
    </row>
    <row r="84" spans="2:25" ht="56.25" x14ac:dyDescent="0.25">
      <c r="B84" s="494">
        <v>601135</v>
      </c>
      <c r="C84" s="382" t="s">
        <v>462</v>
      </c>
      <c r="D84" s="390" t="s">
        <v>15</v>
      </c>
      <c r="E84" s="382" t="s">
        <v>80</v>
      </c>
      <c r="F84" s="401">
        <v>0</v>
      </c>
      <c r="G84" s="468"/>
      <c r="H84" s="468"/>
      <c r="I84" s="469">
        <f t="shared" si="3"/>
        <v>0</v>
      </c>
      <c r="J84" s="468"/>
      <c r="K84" s="468"/>
      <c r="L84" s="386">
        <v>42889.64</v>
      </c>
      <c r="M84" s="386">
        <v>0</v>
      </c>
      <c r="N84" s="382"/>
      <c r="O84" s="470"/>
      <c r="P84" s="430"/>
      <c r="Q84" s="431"/>
      <c r="R84" s="431"/>
      <c r="S84" s="433"/>
      <c r="T84" s="434">
        <v>387110.36</v>
      </c>
      <c r="U84" s="434" t="s">
        <v>67</v>
      </c>
      <c r="V84" s="434"/>
      <c r="W84" s="431">
        <f>T84+'DIRECTO 2014'!P101</f>
        <v>387110.36</v>
      </c>
    </row>
    <row r="85" spans="2:25" ht="45" x14ac:dyDescent="0.25">
      <c r="B85" s="479">
        <v>601123</v>
      </c>
      <c r="C85" s="382" t="s">
        <v>463</v>
      </c>
      <c r="D85" s="390" t="s">
        <v>15</v>
      </c>
      <c r="E85" s="382"/>
      <c r="F85" s="401">
        <v>1</v>
      </c>
      <c r="G85" s="521"/>
      <c r="H85" s="521"/>
      <c r="I85" s="469">
        <f t="shared" si="3"/>
        <v>0.99456926629926545</v>
      </c>
      <c r="J85" s="521"/>
      <c r="K85" s="521"/>
      <c r="L85" s="522">
        <v>111476.65</v>
      </c>
      <c r="M85" s="522">
        <v>110871.25</v>
      </c>
      <c r="N85" s="523"/>
      <c r="O85" s="485"/>
      <c r="P85" s="470"/>
      <c r="Q85" s="495"/>
      <c r="R85" s="431"/>
      <c r="S85" s="433"/>
      <c r="T85" s="435"/>
      <c r="U85" s="432">
        <f>L85-M85</f>
        <v>605.39999999999418</v>
      </c>
      <c r="V85" s="422" t="s">
        <v>382</v>
      </c>
    </row>
    <row r="86" spans="2:25" ht="39" x14ac:dyDescent="0.25">
      <c r="B86" s="745" t="s">
        <v>464</v>
      </c>
      <c r="C86" s="745"/>
      <c r="D86" s="745"/>
      <c r="E86" s="745"/>
      <c r="F86" s="745"/>
      <c r="G86" s="745"/>
      <c r="H86" s="745"/>
      <c r="I86" s="745"/>
      <c r="J86" s="745"/>
      <c r="K86" s="745"/>
      <c r="L86" s="396">
        <f>+SUM(L24:L84)</f>
        <v>8685010.6799999997</v>
      </c>
      <c r="M86" s="396">
        <f>+SUM(M24:M84)</f>
        <v>4455335.2457999997</v>
      </c>
      <c r="N86" s="460"/>
      <c r="O86" s="460"/>
      <c r="P86" s="496"/>
      <c r="R86" s="431"/>
      <c r="S86" s="433"/>
      <c r="T86" s="435"/>
      <c r="U86" s="435"/>
      <c r="V86" s="435"/>
    </row>
    <row r="91" spans="2:25" x14ac:dyDescent="0.25">
      <c r="O91" s="431"/>
    </row>
    <row r="92" spans="2:25" x14ac:dyDescent="0.25">
      <c r="O92" s="431"/>
    </row>
    <row r="93" spans="2:25" x14ac:dyDescent="0.25">
      <c r="O93" s="431"/>
    </row>
    <row r="94" spans="2:25" x14ac:dyDescent="0.25">
      <c r="O94" s="431"/>
    </row>
    <row r="95" spans="2:25" x14ac:dyDescent="0.25">
      <c r="O95" s="431"/>
    </row>
    <row r="97" spans="2:15" x14ac:dyDescent="0.25">
      <c r="C97" s="422"/>
    </row>
    <row r="98" spans="2:15" ht="255" x14ac:dyDescent="0.25">
      <c r="C98" s="832" t="s">
        <v>371</v>
      </c>
      <c r="D98" s="832"/>
      <c r="E98" s="832"/>
      <c r="F98" s="832"/>
      <c r="G98" s="832"/>
      <c r="H98" s="832"/>
      <c r="I98" s="832"/>
      <c r="J98" s="832"/>
      <c r="K98" s="832"/>
      <c r="L98" s="832"/>
      <c r="M98" s="832"/>
      <c r="N98" s="832"/>
      <c r="O98" s="832"/>
    </row>
    <row r="102" spans="2:15" x14ac:dyDescent="0.25">
      <c r="B102" s="46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R75"/>
  <sheetViews>
    <sheetView view="pageLayout" zoomScale="90" zoomScaleNormal="85" zoomScalePageLayoutView="90" workbookViewId="0">
      <selection activeCell="F3" sqref="F3"/>
    </sheetView>
  </sheetViews>
  <sheetFormatPr baseColWidth="10" defaultColWidth="11.42578125" defaultRowHeight="15" x14ac:dyDescent="0.25"/>
  <cols>
    <col min="1" max="1" width="4.85546875" style="914" customWidth="1"/>
    <col min="2" max="2" width="11.5703125" style="914" customWidth="1"/>
    <col min="3" max="3" width="30" style="914" customWidth="1"/>
    <col min="4" max="4" width="23.85546875" style="914" customWidth="1"/>
    <col min="5" max="6" width="18.7109375" style="914" customWidth="1"/>
    <col min="7" max="8" width="10.42578125" style="914" customWidth="1"/>
    <col min="9" max="9" width="10.28515625" style="914" customWidth="1"/>
    <col min="10" max="10" width="9.7109375" style="914" customWidth="1"/>
    <col min="11" max="11" width="10.140625" style="914" customWidth="1"/>
    <col min="12" max="12" width="10" style="914" customWidth="1"/>
    <col min="13" max="13" width="15.28515625" style="914" customWidth="1"/>
    <col min="14" max="16" width="15.140625" style="914" customWidth="1"/>
    <col min="17" max="17" width="24.42578125" style="914" customWidth="1"/>
    <col min="18" max="18" width="17.42578125" style="914" customWidth="1"/>
    <col min="19" max="16384" width="11.42578125" style="914"/>
  </cols>
  <sheetData>
    <row r="1" spans="1:18" x14ac:dyDescent="0.25">
      <c r="C1" s="927"/>
      <c r="D1" s="927"/>
      <c r="E1" s="928"/>
      <c r="F1" s="928"/>
      <c r="G1" s="929"/>
      <c r="H1" s="930"/>
      <c r="I1" s="930"/>
      <c r="J1" s="930"/>
      <c r="K1" s="930"/>
      <c r="L1" s="931"/>
      <c r="M1" s="930"/>
    </row>
    <row r="2" spans="1:18" x14ac:dyDescent="0.25">
      <c r="B2" s="974" t="s">
        <v>51</v>
      </c>
      <c r="C2" s="1119" t="s">
        <v>1004</v>
      </c>
      <c r="D2" s="1120"/>
      <c r="E2" s="1121"/>
      <c r="F2" s="996"/>
      <c r="G2" s="971"/>
      <c r="H2" s="972"/>
      <c r="I2" s="972"/>
      <c r="J2" s="972"/>
      <c r="K2" s="972"/>
      <c r="L2" s="972"/>
      <c r="M2" s="972"/>
      <c r="N2" s="972"/>
      <c r="O2" s="972"/>
      <c r="P2" s="972"/>
      <c r="Q2" s="972"/>
      <c r="R2" s="972"/>
    </row>
    <row r="3" spans="1:18" ht="40.5" customHeight="1" x14ac:dyDescent="0.25">
      <c r="B3" s="974" t="s">
        <v>355</v>
      </c>
      <c r="C3" s="1097" t="s">
        <v>356</v>
      </c>
      <c r="D3" s="1098"/>
      <c r="E3" s="1099"/>
      <c r="F3" s="997"/>
      <c r="G3" s="1100" t="s">
        <v>357</v>
      </c>
      <c r="H3" s="1101"/>
      <c r="I3" s="1101"/>
      <c r="J3" s="1101"/>
      <c r="K3" s="1101"/>
      <c r="L3" s="1102"/>
      <c r="M3" s="1100" t="s">
        <v>358</v>
      </c>
      <c r="N3" s="1101"/>
      <c r="O3" s="1101"/>
      <c r="P3" s="1102"/>
      <c r="Q3" s="1103" t="s">
        <v>366</v>
      </c>
      <c r="R3" s="1116"/>
    </row>
    <row r="4" spans="1:18" ht="45" x14ac:dyDescent="0.25">
      <c r="B4" s="974" t="s">
        <v>360</v>
      </c>
      <c r="C4" s="1113" t="s">
        <v>1002</v>
      </c>
      <c r="D4" s="1114"/>
      <c r="E4" s="1115"/>
      <c r="F4" s="999"/>
      <c r="G4" s="1110" t="s">
        <v>362</v>
      </c>
      <c r="H4" s="1111"/>
      <c r="I4" s="1112"/>
      <c r="J4" s="1110" t="s">
        <v>363</v>
      </c>
      <c r="K4" s="1111"/>
      <c r="L4" s="1112"/>
      <c r="M4" s="990" t="s">
        <v>986</v>
      </c>
      <c r="N4" s="974" t="s">
        <v>365</v>
      </c>
      <c r="O4" s="998" t="s">
        <v>1005</v>
      </c>
      <c r="P4" s="998" t="s">
        <v>1001</v>
      </c>
      <c r="Q4" s="1105"/>
      <c r="R4" s="1117"/>
    </row>
    <row r="5" spans="1:18" ht="22.5" x14ac:dyDescent="0.25">
      <c r="A5" s="932"/>
      <c r="B5" s="975" t="s">
        <v>983</v>
      </c>
      <c r="C5" s="975" t="s">
        <v>32</v>
      </c>
      <c r="D5" s="975" t="s">
        <v>378</v>
      </c>
      <c r="E5" s="975" t="s">
        <v>35</v>
      </c>
      <c r="F5" s="1000" t="s">
        <v>999</v>
      </c>
      <c r="G5" s="975" t="s">
        <v>374</v>
      </c>
      <c r="H5" s="975" t="s">
        <v>38</v>
      </c>
      <c r="I5" s="975" t="s">
        <v>39</v>
      </c>
      <c r="J5" s="975" t="s">
        <v>374</v>
      </c>
      <c r="K5" s="975" t="s">
        <v>38</v>
      </c>
      <c r="L5" s="975" t="s">
        <v>39</v>
      </c>
      <c r="M5" s="975" t="s">
        <v>375</v>
      </c>
      <c r="N5" s="975" t="s">
        <v>375</v>
      </c>
      <c r="O5" s="1000"/>
      <c r="P5" s="1000"/>
      <c r="Q5" s="975" t="s">
        <v>47</v>
      </c>
      <c r="R5" s="975" t="s">
        <v>48</v>
      </c>
    </row>
    <row r="6" spans="1:18" x14ac:dyDescent="0.25">
      <c r="B6" s="976"/>
      <c r="C6" s="920"/>
      <c r="D6" s="920"/>
      <c r="E6" s="977"/>
      <c r="F6" s="977"/>
      <c r="G6" s="978"/>
      <c r="H6" s="991"/>
      <c r="I6" s="979"/>
      <c r="J6" s="980"/>
      <c r="K6" s="979"/>
      <c r="L6" s="979"/>
      <c r="M6" s="981"/>
      <c r="N6" s="981"/>
      <c r="O6" s="981"/>
      <c r="P6" s="981"/>
      <c r="Q6" s="982"/>
      <c r="R6" s="983"/>
    </row>
    <row r="7" spans="1:18" ht="38.25" customHeight="1" x14ac:dyDescent="0.25">
      <c r="B7" s="1122" t="s">
        <v>464</v>
      </c>
      <c r="C7" s="1118"/>
      <c r="D7" s="1118"/>
      <c r="E7" s="1118"/>
      <c r="F7" s="1118"/>
      <c r="G7" s="1118"/>
      <c r="H7" s="1118"/>
      <c r="I7" s="1118"/>
      <c r="J7" s="1118"/>
      <c r="K7" s="1118"/>
      <c r="L7" s="985" t="s">
        <v>385</v>
      </c>
      <c r="M7" s="986">
        <f>SUM(M6:M6)</f>
        <v>0</v>
      </c>
      <c r="N7" s="986">
        <f>SUM(N6:N6)</f>
        <v>0</v>
      </c>
      <c r="O7" s="986">
        <f>SUM(O6:O6)</f>
        <v>0</v>
      </c>
      <c r="P7" s="986">
        <f>SUM(P6:P6)</f>
        <v>0</v>
      </c>
      <c r="Q7" s="1118"/>
      <c r="R7" s="1118"/>
    </row>
    <row r="9" spans="1:18" x14ac:dyDescent="0.25">
      <c r="B9" s="989"/>
    </row>
    <row r="10" spans="1:18" x14ac:dyDescent="0.25">
      <c r="M10" s="937"/>
    </row>
    <row r="11" spans="1:18" x14ac:dyDescent="0.25">
      <c r="A11" s="938"/>
    </row>
    <row r="12" spans="1:18" x14ac:dyDescent="0.25">
      <c r="A12" s="938"/>
    </row>
    <row r="13" spans="1:18" x14ac:dyDescent="0.25">
      <c r="A13" s="938"/>
    </row>
    <row r="14" spans="1:18" x14ac:dyDescent="0.25">
      <c r="A14" s="938"/>
    </row>
    <row r="15" spans="1:18" x14ac:dyDescent="0.25">
      <c r="A15" s="938"/>
    </row>
    <row r="16" spans="1:18" x14ac:dyDescent="0.25">
      <c r="A16" s="938"/>
    </row>
    <row r="17" spans="1:1" x14ac:dyDescent="0.25">
      <c r="A17" s="938"/>
    </row>
    <row r="18" spans="1:1" x14ac:dyDescent="0.25">
      <c r="A18" s="938"/>
    </row>
    <row r="19" spans="1:1" x14ac:dyDescent="0.25">
      <c r="A19" s="938"/>
    </row>
    <row r="20" spans="1:1" x14ac:dyDescent="0.25">
      <c r="A20" s="938"/>
    </row>
    <row r="21" spans="1:1" x14ac:dyDescent="0.25">
      <c r="A21" s="938"/>
    </row>
    <row r="22" spans="1:1" x14ac:dyDescent="0.25">
      <c r="A22" s="938"/>
    </row>
    <row r="23" spans="1:1" x14ac:dyDescent="0.25">
      <c r="A23" s="938"/>
    </row>
    <row r="24" spans="1:1" x14ac:dyDescent="0.25">
      <c r="A24" s="938"/>
    </row>
    <row r="75" spans="2:18" x14ac:dyDescent="0.25">
      <c r="B75" s="939"/>
      <c r="C75" s="939"/>
      <c r="D75" s="939"/>
      <c r="E75" s="939"/>
      <c r="F75" s="939"/>
      <c r="G75" s="939"/>
      <c r="H75" s="939"/>
      <c r="I75" s="939"/>
      <c r="J75" s="939"/>
      <c r="K75" s="939"/>
      <c r="L75" s="939"/>
      <c r="M75" s="939"/>
      <c r="N75" s="939"/>
      <c r="O75" s="939"/>
      <c r="P75" s="939"/>
      <c r="Q75" s="939"/>
      <c r="R75" s="939"/>
    </row>
  </sheetData>
  <mergeCells count="10">
    <mergeCell ref="M3:P3"/>
    <mergeCell ref="Q3:R4"/>
    <mergeCell ref="Q7:R7"/>
    <mergeCell ref="C2:E2"/>
    <mergeCell ref="C3:E3"/>
    <mergeCell ref="C4:E4"/>
    <mergeCell ref="B7:K7"/>
    <mergeCell ref="G4:I4"/>
    <mergeCell ref="G3:L3"/>
    <mergeCell ref="J4:L4"/>
  </mergeCells>
  <printOptions horizontalCentered="1"/>
  <pageMargins left="0.39370078740157483" right="0.39370078740157483" top="1.0236220472440944" bottom="0.74803149606299213" header="0.31496062992125984" footer="0.31496062992125984"/>
  <pageSetup scale="47" fitToHeight="0" orientation="landscape" r:id="rId1"/>
  <headerFooter>
    <oddHeader xml:space="preserve">&amp;L&amp;G&amp;C&amp;"Gotham Light,Negrita"ESTADO DE AVANCE FÍSICO-FINANCIERO
FECHA: 31 DE AGOSTO 2019
FONDO: RECURSO PROPIO 2015
</oddHeader>
    <oddFooter xml:space="preserve">&amp;C&amp;"Gotham Book,Normal"&amp;9Bajo protesta de decir verdad declaramos que los Estados Financieros y sus notas, son razonablemente correctos y son responsabilidad del emisor.
</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2"/>
  <sheetViews>
    <sheetView workbookViewId="0"/>
  </sheetViews>
  <sheetFormatPr baseColWidth="10" defaultRowHeight="15" x14ac:dyDescent="0.25"/>
  <sheetData>
    <row r="5" spans="1:28" x14ac:dyDescent="0.25">
      <c r="B5" s="2"/>
      <c r="E5" s="3" t="s">
        <v>349</v>
      </c>
      <c r="L5" s="3" t="e">
        <f>+'CONT ECONO I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+'CONT ECONO I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403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472</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30" spans="2:15" x14ac:dyDescent="0.25">
      <c r="B30" s="10"/>
    </row>
    <row r="32" spans="2:15" x14ac:dyDescent="0.25">
      <c r="C32" s="34" t="s">
        <v>371</v>
      </c>
      <c r="D32" s="34"/>
      <c r="E32" s="539"/>
      <c r="F32" s="539"/>
      <c r="G32" s="539"/>
      <c r="H32" s="539"/>
      <c r="I32" s="539"/>
      <c r="J32" s="539"/>
      <c r="K32" s="539"/>
      <c r="L32" s="539"/>
      <c r="M32" s="539"/>
      <c r="N32" s="539"/>
      <c r="O32" s="53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6"/>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07"/>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07"/>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07"/>
      <c r="E9" s="413" t="s">
        <v>143</v>
      </c>
      <c r="F9" s="414"/>
      <c r="G9" s="414"/>
      <c r="H9" s="414"/>
      <c r="I9" s="414"/>
      <c r="J9" s="414"/>
      <c r="K9" s="414"/>
      <c r="L9" s="414"/>
      <c r="S9" s="409"/>
      <c r="T9" s="409"/>
      <c r="U9" s="409"/>
      <c r="V9" s="409"/>
      <c r="W9" s="409"/>
      <c r="X9" s="409"/>
      <c r="Y9" s="409"/>
      <c r="Z9" s="409"/>
      <c r="AA9" s="409"/>
      <c r="AB9" s="409"/>
    </row>
    <row r="10" spans="1:28" x14ac:dyDescent="0.25">
      <c r="C10" s="410"/>
      <c r="D10" s="407"/>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09"/>
      <c r="U14" s="409"/>
      <c r="V14" s="409"/>
      <c r="W14" s="409"/>
      <c r="X14" s="409"/>
      <c r="Y14" s="409"/>
      <c r="Z14" s="409"/>
      <c r="AA14" s="409"/>
      <c r="AB14" s="409"/>
    </row>
    <row r="15" spans="1:28" ht="56.25" x14ac:dyDescent="0.25">
      <c r="B15" s="423">
        <v>60204</v>
      </c>
      <c r="C15" s="424" t="s">
        <v>211</v>
      </c>
      <c r="D15" s="425" t="s">
        <v>11</v>
      </c>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5" t="s">
        <v>11</v>
      </c>
      <c r="E16" s="425" t="s">
        <v>143</v>
      </c>
      <c r="F16" s="170">
        <v>1</v>
      </c>
      <c r="G16" s="201">
        <v>42312</v>
      </c>
      <c r="H16" s="201">
        <v>42360</v>
      </c>
      <c r="I16" s="426">
        <f t="shared" si="0"/>
        <v>1</v>
      </c>
      <c r="J16" s="427">
        <f t="shared" ref="J16:K26" si="2">+G16</f>
        <v>42312</v>
      </c>
      <c r="K16" s="427">
        <f t="shared" si="2"/>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5" t="s">
        <v>11</v>
      </c>
      <c r="E17" s="425" t="s">
        <v>212</v>
      </c>
      <c r="F17" s="170">
        <v>1</v>
      </c>
      <c r="G17" s="201">
        <v>42333</v>
      </c>
      <c r="H17" s="201">
        <v>42023</v>
      </c>
      <c r="I17" s="426">
        <f t="shared" si="0"/>
        <v>1</v>
      </c>
      <c r="J17" s="427">
        <f t="shared" si="2"/>
        <v>42333</v>
      </c>
      <c r="K17" s="427">
        <f t="shared" si="2"/>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5" t="s">
        <v>11</v>
      </c>
      <c r="E18" s="425" t="s">
        <v>218</v>
      </c>
      <c r="F18" s="170">
        <v>1</v>
      </c>
      <c r="G18" s="201">
        <v>42311</v>
      </c>
      <c r="H18" s="201">
        <v>42366</v>
      </c>
      <c r="I18" s="426">
        <f t="shared" si="0"/>
        <v>1</v>
      </c>
      <c r="J18" s="427">
        <f t="shared" si="2"/>
        <v>42311</v>
      </c>
      <c r="K18" s="427">
        <f t="shared" si="2"/>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5" t="s">
        <v>11</v>
      </c>
      <c r="E19" s="425" t="s">
        <v>143</v>
      </c>
      <c r="F19" s="170">
        <v>1</v>
      </c>
      <c r="G19" s="201">
        <v>42311</v>
      </c>
      <c r="H19" s="201">
        <v>42331</v>
      </c>
      <c r="I19" s="426">
        <f t="shared" si="0"/>
        <v>1.0000000000000002</v>
      </c>
      <c r="J19" s="427">
        <f t="shared" si="2"/>
        <v>42311</v>
      </c>
      <c r="K19" s="427">
        <f t="shared" si="2"/>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5" t="s">
        <v>11</v>
      </c>
      <c r="E20" s="425" t="s">
        <v>143</v>
      </c>
      <c r="F20" s="170">
        <v>1</v>
      </c>
      <c r="G20" s="201">
        <v>42312</v>
      </c>
      <c r="H20" s="201">
        <v>42360</v>
      </c>
      <c r="I20" s="426">
        <f t="shared" si="0"/>
        <v>0.99999999999999989</v>
      </c>
      <c r="J20" s="427">
        <f t="shared" si="2"/>
        <v>42312</v>
      </c>
      <c r="K20" s="427">
        <f t="shared" si="2"/>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5" t="s">
        <v>11</v>
      </c>
      <c r="E21" s="425" t="s">
        <v>143</v>
      </c>
      <c r="F21" s="170">
        <v>1</v>
      </c>
      <c r="G21" s="201">
        <v>42312</v>
      </c>
      <c r="H21" s="201">
        <v>42367</v>
      </c>
      <c r="I21" s="426">
        <f t="shared" si="0"/>
        <v>1</v>
      </c>
      <c r="J21" s="427">
        <f t="shared" si="2"/>
        <v>42312</v>
      </c>
      <c r="K21" s="427">
        <f t="shared" si="2"/>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5" t="s">
        <v>11</v>
      </c>
      <c r="E22" s="425" t="s">
        <v>226</v>
      </c>
      <c r="F22" s="170">
        <v>1</v>
      </c>
      <c r="G22" s="201">
        <v>42312</v>
      </c>
      <c r="H22" s="201">
        <v>42360</v>
      </c>
      <c r="I22" s="426">
        <f t="shared" si="0"/>
        <v>0.99999999999999989</v>
      </c>
      <c r="J22" s="427">
        <f t="shared" si="2"/>
        <v>42312</v>
      </c>
      <c r="K22" s="427">
        <f t="shared" si="2"/>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5" t="s">
        <v>11</v>
      </c>
      <c r="E23" s="425" t="s">
        <v>228</v>
      </c>
      <c r="F23" s="170">
        <v>1</v>
      </c>
      <c r="G23" s="201">
        <v>42317</v>
      </c>
      <c r="H23" s="201">
        <v>42384</v>
      </c>
      <c r="I23" s="426">
        <f t="shared" si="0"/>
        <v>1</v>
      </c>
      <c r="J23" s="427">
        <f t="shared" si="2"/>
        <v>42317</v>
      </c>
      <c r="K23" s="427">
        <f t="shared" si="2"/>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5" t="s">
        <v>11</v>
      </c>
      <c r="E24" s="425" t="s">
        <v>143</v>
      </c>
      <c r="F24" s="170">
        <v>1</v>
      </c>
      <c r="G24" s="201">
        <v>42311</v>
      </c>
      <c r="H24" s="201">
        <v>75238</v>
      </c>
      <c r="I24" s="426">
        <f t="shared" si="0"/>
        <v>1</v>
      </c>
      <c r="J24" s="427">
        <f t="shared" si="2"/>
        <v>42311</v>
      </c>
      <c r="K24" s="427">
        <f t="shared" si="2"/>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5" t="s">
        <v>11</v>
      </c>
      <c r="E25" s="425" t="s">
        <v>143</v>
      </c>
      <c r="F25" s="170">
        <v>1</v>
      </c>
      <c r="G25" s="201">
        <v>42312</v>
      </c>
      <c r="H25" s="201">
        <v>42395</v>
      </c>
      <c r="I25" s="426">
        <f t="shared" si="0"/>
        <v>1.0000000000000002</v>
      </c>
      <c r="J25" s="427">
        <f t="shared" si="2"/>
        <v>42312</v>
      </c>
      <c r="K25" s="427">
        <f t="shared" si="2"/>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56.25" x14ac:dyDescent="0.25">
      <c r="B26" s="423">
        <v>60223</v>
      </c>
      <c r="C26" s="424" t="s">
        <v>473</v>
      </c>
      <c r="D26" s="503" t="s">
        <v>474</v>
      </c>
      <c r="E26" s="504" t="s">
        <v>143</v>
      </c>
      <c r="F26" s="401">
        <v>1</v>
      </c>
      <c r="G26" s="464">
        <v>42517</v>
      </c>
      <c r="H26" s="464">
        <v>42572</v>
      </c>
      <c r="I26" s="426">
        <v>0.6</v>
      </c>
      <c r="J26" s="427">
        <f t="shared" si="2"/>
        <v>42517</v>
      </c>
      <c r="K26" s="427">
        <f t="shared" si="2"/>
        <v>42572</v>
      </c>
      <c r="L26" s="502">
        <v>11096.14</v>
      </c>
      <c r="M26" s="502">
        <v>11096.14</v>
      </c>
      <c r="N26" s="503"/>
      <c r="O26" s="423"/>
      <c r="P26" s="505">
        <f>+L26-M26</f>
        <v>0</v>
      </c>
      <c r="Q26" s="506"/>
      <c r="R26" s="507"/>
      <c r="S26" s="477" t="s">
        <v>120</v>
      </c>
      <c r="T26" s="467">
        <v>445994.18</v>
      </c>
      <c r="U26" s="467"/>
      <c r="V26" s="467"/>
      <c r="W26" s="467"/>
      <c r="X26" s="467"/>
      <c r="Y26" s="467"/>
      <c r="Z26" s="467"/>
      <c r="AA26" s="467"/>
      <c r="AB26" s="467"/>
    </row>
    <row r="27" spans="2:28" x14ac:dyDescent="0.25">
      <c r="B27" s="500"/>
      <c r="C27" s="843" t="s">
        <v>475</v>
      </c>
      <c r="D27" s="844"/>
      <c r="E27" s="844"/>
      <c r="F27" s="844"/>
      <c r="G27" s="844"/>
      <c r="H27" s="844"/>
      <c r="I27" s="844"/>
      <c r="J27" s="844"/>
      <c r="K27" s="845"/>
      <c r="L27" s="395">
        <f>L26</f>
        <v>11096.14</v>
      </c>
      <c r="M27" s="395">
        <f>M26</f>
        <v>11096.14</v>
      </c>
      <c r="N27" s="460"/>
      <c r="O27" s="460"/>
      <c r="P27" s="430"/>
      <c r="Q27" s="431"/>
      <c r="R27" s="432"/>
      <c r="S27" s="433"/>
      <c r="T27" s="435"/>
      <c r="U27" s="435"/>
      <c r="V27" s="435"/>
      <c r="W27" s="435"/>
      <c r="X27" s="435"/>
      <c r="Y27" s="435"/>
      <c r="Z27" s="435"/>
      <c r="AA27" s="435"/>
      <c r="AB27" s="435"/>
    </row>
    <row r="36" spans="2:15" x14ac:dyDescent="0.25">
      <c r="L36" s="438"/>
    </row>
    <row r="39" spans="2:15" x14ac:dyDescent="0.25">
      <c r="C39" s="404"/>
      <c r="O39" s="543"/>
    </row>
    <row r="44" spans="2:15" x14ac:dyDescent="0.25">
      <c r="B44" s="439"/>
    </row>
    <row r="46" spans="2:15" x14ac:dyDescent="0.25">
      <c r="C46" s="440" t="s">
        <v>371</v>
      </c>
      <c r="D46" s="440"/>
      <c r="E46" s="543"/>
      <c r="F46" s="543"/>
      <c r="G46" s="543"/>
      <c r="H46" s="543"/>
      <c r="I46" s="543"/>
      <c r="J46" s="543"/>
      <c r="K46" s="543"/>
      <c r="L46" s="543"/>
      <c r="M46" s="543"/>
      <c r="N46" s="5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180"/>
  <sheetViews>
    <sheetView workbookViewId="0"/>
  </sheetViews>
  <sheetFormatPr baseColWidth="10" defaultRowHeight="15" x14ac:dyDescent="0.25"/>
  <sheetData>
    <row r="2" spans="2:29" ht="60" x14ac:dyDescent="0.25">
      <c r="B2" s="741">
        <f ca="1">+TODAY()</f>
        <v>44224</v>
      </c>
      <c r="C2" s="743" t="s">
        <v>29</v>
      </c>
      <c r="D2" s="744"/>
    </row>
    <row r="3" spans="2:29" ht="75" x14ac:dyDescent="0.25">
      <c r="B3" s="742"/>
      <c r="C3" s="743" t="s">
        <v>30</v>
      </c>
      <c r="D3" s="744"/>
    </row>
    <row r="4" spans="2:29" ht="38.25" x14ac:dyDescent="0.25">
      <c r="B4" s="266" t="s">
        <v>31</v>
      </c>
      <c r="C4" s="267" t="s">
        <v>32</v>
      </c>
      <c r="D4" s="267" t="s">
        <v>33</v>
      </c>
      <c r="E4" s="268" t="s">
        <v>34</v>
      </c>
      <c r="F4" s="266" t="s">
        <v>35</v>
      </c>
      <c r="G4" s="266" t="s">
        <v>36</v>
      </c>
      <c r="H4" s="269" t="s">
        <v>37</v>
      </c>
      <c r="I4" s="270" t="s">
        <v>38</v>
      </c>
      <c r="J4" s="270" t="s">
        <v>39</v>
      </c>
      <c r="K4" s="269" t="s">
        <v>40</v>
      </c>
      <c r="L4" s="270" t="s">
        <v>38</v>
      </c>
      <c r="M4" s="270" t="s">
        <v>39</v>
      </c>
      <c r="N4" s="270" t="s">
        <v>41</v>
      </c>
      <c r="O4" s="268" t="s">
        <v>42</v>
      </c>
      <c r="P4" s="271" t="s">
        <v>43</v>
      </c>
      <c r="Q4" s="271" t="s">
        <v>44</v>
      </c>
      <c r="R4" s="271" t="s">
        <v>45</v>
      </c>
      <c r="S4" s="266" t="s">
        <v>46</v>
      </c>
      <c r="T4" s="266" t="s">
        <v>47</v>
      </c>
      <c r="U4" s="266" t="s">
        <v>48</v>
      </c>
      <c r="V4" s="267" t="s">
        <v>49</v>
      </c>
      <c r="W4" s="267" t="s">
        <v>50</v>
      </c>
      <c r="X4" s="267" t="s">
        <v>51</v>
      </c>
      <c r="Y4" s="267" t="s">
        <v>52</v>
      </c>
      <c r="Z4" s="267" t="s">
        <v>53</v>
      </c>
      <c r="AA4" s="267" t="s">
        <v>54</v>
      </c>
      <c r="AB4" s="272" t="s">
        <v>55</v>
      </c>
      <c r="AC4" s="273" t="s">
        <v>56</v>
      </c>
    </row>
    <row r="5" spans="2:29" ht="48" x14ac:dyDescent="0.25">
      <c r="B5" s="99">
        <v>6101</v>
      </c>
      <c r="C5" s="100" t="s">
        <v>57</v>
      </c>
      <c r="D5" s="101" t="s">
        <v>24</v>
      </c>
      <c r="E5" s="187">
        <v>2014</v>
      </c>
      <c r="F5" s="100" t="s">
        <v>58</v>
      </c>
      <c r="G5" s="100" t="s">
        <v>59</v>
      </c>
      <c r="H5" s="274">
        <v>1</v>
      </c>
      <c r="I5" s="102">
        <v>41992</v>
      </c>
      <c r="J5" s="102">
        <v>42081</v>
      </c>
      <c r="K5" s="275">
        <f>IFERROR((Q5/P5),0)</f>
        <v>1</v>
      </c>
      <c r="L5" s="102">
        <v>41992</v>
      </c>
      <c r="M5" s="102">
        <v>42081</v>
      </c>
      <c r="N5" s="264">
        <f ca="1">+TODAY()</f>
        <v>44224</v>
      </c>
      <c r="O5" s="276">
        <f ca="1">+N5-M5</f>
        <v>2143</v>
      </c>
      <c r="P5" s="103">
        <v>1880135.53</v>
      </c>
      <c r="Q5" s="103">
        <v>1880135.53</v>
      </c>
      <c r="R5" s="90">
        <f>+P5-Q5</f>
        <v>0</v>
      </c>
      <c r="S5" s="210" t="s">
        <v>60</v>
      </c>
      <c r="T5" s="88" t="s">
        <v>61</v>
      </c>
      <c r="U5" s="91">
        <v>1</v>
      </c>
      <c r="V5" s="91" t="s">
        <v>62</v>
      </c>
      <c r="W5" s="91" t="s">
        <v>63</v>
      </c>
      <c r="X5" s="91" t="s">
        <v>64</v>
      </c>
      <c r="Y5" s="92"/>
      <c r="Z5" s="92"/>
      <c r="AA5" s="92"/>
      <c r="AB5" s="277" t="s">
        <v>65</v>
      </c>
      <c r="AC5" s="277" t="s">
        <v>60</v>
      </c>
    </row>
    <row r="6" spans="2:29" ht="36" x14ac:dyDescent="0.25">
      <c r="B6" s="204">
        <v>6102</v>
      </c>
      <c r="C6" s="205" t="s">
        <v>66</v>
      </c>
      <c r="D6" s="206" t="s">
        <v>24</v>
      </c>
      <c r="E6" s="207">
        <v>2014</v>
      </c>
      <c r="F6" s="205" t="s">
        <v>58</v>
      </c>
      <c r="G6" s="205"/>
      <c r="H6" s="278">
        <v>0.18</v>
      </c>
      <c r="I6" s="208"/>
      <c r="J6" s="208"/>
      <c r="K6" s="279">
        <f>IFERROR((Q6/P6),0)</f>
        <v>0</v>
      </c>
      <c r="L6" s="208"/>
      <c r="M6" s="208"/>
      <c r="N6" s="264">
        <f t="shared" ref="N6:N71" ca="1" si="0">+TODAY()</f>
        <v>44224</v>
      </c>
      <c r="O6" s="276"/>
      <c r="P6" s="209">
        <v>1000000</v>
      </c>
      <c r="Q6" s="209">
        <v>0</v>
      </c>
      <c r="R6" s="90">
        <f t="shared" ref="R6:R71" si="1">+P6-Q6</f>
        <v>1000000</v>
      </c>
      <c r="S6" s="210" t="s">
        <v>60</v>
      </c>
      <c r="T6" s="88" t="s">
        <v>61</v>
      </c>
      <c r="U6" s="91">
        <v>1</v>
      </c>
      <c r="V6" s="91" t="s">
        <v>62</v>
      </c>
      <c r="W6" s="91" t="s">
        <v>63</v>
      </c>
      <c r="X6" s="91" t="s">
        <v>67</v>
      </c>
      <c r="Y6" s="280" t="s">
        <v>68</v>
      </c>
      <c r="Z6" s="92"/>
      <c r="AA6" s="92"/>
      <c r="AB6" s="277" t="s">
        <v>69</v>
      </c>
      <c r="AC6" s="277" t="s">
        <v>60</v>
      </c>
    </row>
    <row r="7" spans="2:29" ht="72" x14ac:dyDescent="0.25">
      <c r="B7" s="91">
        <v>6104</v>
      </c>
      <c r="C7" s="87" t="s">
        <v>70</v>
      </c>
      <c r="D7" s="88" t="s">
        <v>13</v>
      </c>
      <c r="E7" s="185">
        <v>2013</v>
      </c>
      <c r="F7" s="87" t="s">
        <v>71</v>
      </c>
      <c r="G7" s="87" t="s">
        <v>72</v>
      </c>
      <c r="H7" s="281">
        <v>1</v>
      </c>
      <c r="I7" s="89">
        <v>41936</v>
      </c>
      <c r="J7" s="89">
        <v>41980</v>
      </c>
      <c r="K7" s="282">
        <f>IFERROR((Q7/P7),0)</f>
        <v>1</v>
      </c>
      <c r="L7" s="89">
        <v>41936</v>
      </c>
      <c r="M7" s="89">
        <v>41980</v>
      </c>
      <c r="N7" s="264">
        <f t="shared" ca="1" si="0"/>
        <v>44224</v>
      </c>
      <c r="O7" s="276">
        <f t="shared" ref="O7:O68" ca="1" si="2">+N7-M7</f>
        <v>2244</v>
      </c>
      <c r="P7" s="90">
        <v>136796.07</v>
      </c>
      <c r="Q7" s="90">
        <v>136796.07</v>
      </c>
      <c r="R7" s="90">
        <f t="shared" si="1"/>
        <v>0</v>
      </c>
      <c r="S7" s="88" t="s">
        <v>60</v>
      </c>
      <c r="T7" s="91" t="s">
        <v>61</v>
      </c>
      <c r="U7" s="91">
        <v>1</v>
      </c>
      <c r="V7" s="91" t="s">
        <v>62</v>
      </c>
      <c r="W7" s="91" t="s">
        <v>63</v>
      </c>
      <c r="X7" s="92" t="s">
        <v>67</v>
      </c>
      <c r="Y7" s="92"/>
      <c r="Z7" s="92"/>
      <c r="AA7" s="92"/>
      <c r="AB7" s="277" t="s">
        <v>65</v>
      </c>
      <c r="AC7" s="277" t="s">
        <v>60</v>
      </c>
    </row>
    <row r="8" spans="2:29" ht="72" x14ac:dyDescent="0.25">
      <c r="B8" s="91">
        <v>6104</v>
      </c>
      <c r="C8" s="87" t="s">
        <v>70</v>
      </c>
      <c r="D8" s="88" t="s">
        <v>25</v>
      </c>
      <c r="E8" s="185">
        <v>2013</v>
      </c>
      <c r="F8" s="87" t="s">
        <v>71</v>
      </c>
      <c r="G8" s="87" t="s">
        <v>72</v>
      </c>
      <c r="H8" s="281">
        <v>1</v>
      </c>
      <c r="I8" s="89">
        <v>41936</v>
      </c>
      <c r="J8" s="89">
        <v>41980</v>
      </c>
      <c r="K8" s="282">
        <v>1</v>
      </c>
      <c r="L8" s="89">
        <v>41936</v>
      </c>
      <c r="M8" s="89">
        <v>41980</v>
      </c>
      <c r="N8" s="264">
        <f t="shared" ca="1" si="0"/>
        <v>44224</v>
      </c>
      <c r="O8" s="276">
        <f t="shared" ca="1" si="2"/>
        <v>2244</v>
      </c>
      <c r="P8" s="90">
        <v>607.52</v>
      </c>
      <c r="Q8" s="90">
        <v>607.52</v>
      </c>
      <c r="R8" s="90">
        <f t="shared" si="1"/>
        <v>0</v>
      </c>
      <c r="S8" s="88" t="s">
        <v>60</v>
      </c>
      <c r="T8" s="91" t="s">
        <v>73</v>
      </c>
      <c r="U8" s="91">
        <v>1</v>
      </c>
      <c r="V8" s="91" t="s">
        <v>62</v>
      </c>
      <c r="W8" s="91" t="s">
        <v>63</v>
      </c>
      <c r="X8" s="92" t="s">
        <v>64</v>
      </c>
      <c r="Y8" s="92"/>
      <c r="Z8" s="92"/>
      <c r="AA8" s="92"/>
      <c r="AB8" s="277" t="s">
        <v>65</v>
      </c>
      <c r="AC8" s="277" t="s">
        <v>60</v>
      </c>
    </row>
    <row r="9" spans="2:29" ht="60" x14ac:dyDescent="0.25">
      <c r="B9" s="91">
        <v>6109</v>
      </c>
      <c r="C9" s="87" t="s">
        <v>74</v>
      </c>
      <c r="D9" s="88" t="s">
        <v>13</v>
      </c>
      <c r="E9" s="185">
        <v>2013</v>
      </c>
      <c r="F9" s="87" t="s">
        <v>75</v>
      </c>
      <c r="G9" s="87" t="s">
        <v>76</v>
      </c>
      <c r="H9" s="281">
        <v>1</v>
      </c>
      <c r="I9" s="89">
        <v>42069</v>
      </c>
      <c r="J9" s="89">
        <v>42180</v>
      </c>
      <c r="K9" s="282">
        <f>IFERROR((Q9/P9),0)</f>
        <v>0.86629102302168637</v>
      </c>
      <c r="L9" s="89">
        <f>+I9</f>
        <v>42069</v>
      </c>
      <c r="M9" s="89">
        <f>+J9</f>
        <v>42180</v>
      </c>
      <c r="N9" s="264">
        <f t="shared" ca="1" si="0"/>
        <v>44224</v>
      </c>
      <c r="O9" s="276">
        <f t="shared" ca="1" si="2"/>
        <v>2044</v>
      </c>
      <c r="P9" s="90">
        <v>959989.62</v>
      </c>
      <c r="Q9" s="90">
        <f>749904.21+81726.18</f>
        <v>831630.3899999999</v>
      </c>
      <c r="R9" s="90">
        <f t="shared" si="1"/>
        <v>128359.2300000001</v>
      </c>
      <c r="S9" s="210" t="s">
        <v>60</v>
      </c>
      <c r="T9" s="88" t="s">
        <v>77</v>
      </c>
      <c r="U9" s="91"/>
      <c r="V9" s="91" t="s">
        <v>62</v>
      </c>
      <c r="W9" s="91" t="s">
        <v>63</v>
      </c>
      <c r="X9" s="91" t="s">
        <v>64</v>
      </c>
      <c r="Y9" s="92" t="s">
        <v>78</v>
      </c>
      <c r="Z9" s="92"/>
      <c r="AA9" s="92"/>
      <c r="AB9" s="277" t="s">
        <v>65</v>
      </c>
      <c r="AC9" s="277" t="s">
        <v>60</v>
      </c>
    </row>
    <row r="10" spans="2:29" ht="48" x14ac:dyDescent="0.25">
      <c r="B10" s="99">
        <v>6113</v>
      </c>
      <c r="C10" s="100" t="s">
        <v>79</v>
      </c>
      <c r="D10" s="101" t="s">
        <v>14</v>
      </c>
      <c r="E10" s="187">
        <v>2014</v>
      </c>
      <c r="F10" s="100" t="s">
        <v>80</v>
      </c>
      <c r="G10" s="100" t="s">
        <v>81</v>
      </c>
      <c r="H10" s="274">
        <v>0.84</v>
      </c>
      <c r="I10" s="102">
        <v>41823</v>
      </c>
      <c r="J10" s="102">
        <v>42215</v>
      </c>
      <c r="K10" s="275">
        <f>IFERROR((Q10/P10),0)</f>
        <v>0.53708634620053419</v>
      </c>
      <c r="L10" s="102">
        <v>41823</v>
      </c>
      <c r="M10" s="102">
        <v>42215</v>
      </c>
      <c r="N10" s="264">
        <f t="shared" ca="1" si="0"/>
        <v>44224</v>
      </c>
      <c r="O10" s="276">
        <f t="shared" ca="1" si="2"/>
        <v>2009</v>
      </c>
      <c r="P10" s="103">
        <v>41190000</v>
      </c>
      <c r="Q10" s="103">
        <f>18292682.63+251519.6+1069693.01+393872.41+449067.04+350601.43+1014593.02+300557.46</f>
        <v>22122586.600000001</v>
      </c>
      <c r="R10" s="90">
        <f t="shared" si="1"/>
        <v>19067413.399999999</v>
      </c>
      <c r="S10" s="210"/>
      <c r="T10" s="88"/>
      <c r="U10" s="91"/>
      <c r="V10" s="91" t="s">
        <v>62</v>
      </c>
      <c r="W10" s="91" t="s">
        <v>63</v>
      </c>
      <c r="X10" s="91" t="s">
        <v>67</v>
      </c>
      <c r="Y10" s="92"/>
      <c r="Z10" s="92"/>
      <c r="AA10" s="92"/>
      <c r="AB10" s="277" t="s">
        <v>65</v>
      </c>
      <c r="AC10" s="277" t="s">
        <v>60</v>
      </c>
    </row>
    <row r="11" spans="2:29" ht="48" x14ac:dyDescent="0.25">
      <c r="B11" s="91">
        <v>6118</v>
      </c>
      <c r="C11" s="87" t="s">
        <v>82</v>
      </c>
      <c r="D11" s="88" t="s">
        <v>13</v>
      </c>
      <c r="E11" s="185">
        <v>2013</v>
      </c>
      <c r="F11" s="87"/>
      <c r="G11" s="87" t="s">
        <v>81</v>
      </c>
      <c r="H11" s="281">
        <v>1</v>
      </c>
      <c r="I11" s="89">
        <v>42076</v>
      </c>
      <c r="J11" s="89">
        <v>42131</v>
      </c>
      <c r="K11" s="282">
        <f>IFERROR((Q11/P11),0)</f>
        <v>0.73106773060888053</v>
      </c>
      <c r="L11" s="89">
        <v>42076</v>
      </c>
      <c r="M11" s="89">
        <v>42131</v>
      </c>
      <c r="N11" s="264">
        <f t="shared" ca="1" si="0"/>
        <v>44224</v>
      </c>
      <c r="O11" s="276">
        <f t="shared" ca="1" si="2"/>
        <v>2093</v>
      </c>
      <c r="P11" s="90">
        <v>121150.69</v>
      </c>
      <c r="Q11" s="90">
        <f>66563.24+22006.12</f>
        <v>88569.36</v>
      </c>
      <c r="R11" s="90">
        <f t="shared" si="1"/>
        <v>32581.33</v>
      </c>
      <c r="S11" s="212" t="s">
        <v>60</v>
      </c>
      <c r="T11" s="95" t="s">
        <v>83</v>
      </c>
      <c r="U11" s="93">
        <v>1</v>
      </c>
      <c r="V11" s="93" t="s">
        <v>62</v>
      </c>
      <c r="W11" s="93" t="s">
        <v>63</v>
      </c>
      <c r="X11" s="93" t="s">
        <v>64</v>
      </c>
      <c r="Y11" s="98" t="s">
        <v>78</v>
      </c>
      <c r="Z11" s="98"/>
      <c r="AA11" s="98"/>
      <c r="AB11" s="277" t="s">
        <v>65</v>
      </c>
      <c r="AC11" s="359" t="s">
        <v>60</v>
      </c>
    </row>
    <row r="12" spans="2:29" ht="60" x14ac:dyDescent="0.25">
      <c r="B12" s="99">
        <v>6119</v>
      </c>
      <c r="C12" s="100" t="s">
        <v>84</v>
      </c>
      <c r="D12" s="101" t="s">
        <v>14</v>
      </c>
      <c r="E12" s="187">
        <v>2014</v>
      </c>
      <c r="F12" s="100" t="s">
        <v>85</v>
      </c>
      <c r="G12" s="100"/>
      <c r="H12" s="274">
        <v>1</v>
      </c>
      <c r="I12" s="102">
        <v>42093</v>
      </c>
      <c r="J12" s="102">
        <v>42259</v>
      </c>
      <c r="K12" s="275">
        <v>1</v>
      </c>
      <c r="L12" s="102">
        <v>42093</v>
      </c>
      <c r="M12" s="102">
        <v>42259</v>
      </c>
      <c r="N12" s="264">
        <f t="shared" ca="1" si="0"/>
        <v>44224</v>
      </c>
      <c r="O12" s="276">
        <f t="shared" ca="1" si="2"/>
        <v>1965</v>
      </c>
      <c r="P12" s="103">
        <v>1836000</v>
      </c>
      <c r="Q12" s="103">
        <v>1745999.98</v>
      </c>
      <c r="R12" s="90">
        <f t="shared" si="1"/>
        <v>90000.020000000019</v>
      </c>
      <c r="S12" s="203" t="s">
        <v>60</v>
      </c>
      <c r="T12" s="101" t="s">
        <v>86</v>
      </c>
      <c r="U12" s="99"/>
      <c r="V12" s="99" t="s">
        <v>62</v>
      </c>
      <c r="W12" s="99" t="s">
        <v>63</v>
      </c>
      <c r="X12" s="99" t="s">
        <v>64</v>
      </c>
      <c r="Y12" s="104"/>
      <c r="Z12" s="104"/>
      <c r="AA12" s="104"/>
      <c r="AB12" s="277" t="s">
        <v>65</v>
      </c>
      <c r="AC12" s="277" t="s">
        <v>60</v>
      </c>
    </row>
    <row r="13" spans="2:29" ht="48" x14ac:dyDescent="0.25">
      <c r="B13" s="111">
        <v>6208</v>
      </c>
      <c r="C13" s="112" t="s">
        <v>87</v>
      </c>
      <c r="D13" s="113" t="s">
        <v>10</v>
      </c>
      <c r="E13" s="189">
        <v>2014</v>
      </c>
      <c r="F13" s="112" t="s">
        <v>88</v>
      </c>
      <c r="G13" s="112" t="s">
        <v>89</v>
      </c>
      <c r="H13" s="283">
        <v>1</v>
      </c>
      <c r="I13" s="114">
        <v>42102</v>
      </c>
      <c r="J13" s="114">
        <v>42157</v>
      </c>
      <c r="K13" s="284">
        <f t="shared" ref="K13:K19" si="3">IFERROR((Q13/P13),0)</f>
        <v>0.80931182857142858</v>
      </c>
      <c r="L13" s="114">
        <v>42102</v>
      </c>
      <c r="M13" s="114">
        <v>42157</v>
      </c>
      <c r="N13" s="264">
        <f t="shared" ca="1" si="0"/>
        <v>44224</v>
      </c>
      <c r="O13" s="276">
        <f t="shared" ca="1" si="2"/>
        <v>2067</v>
      </c>
      <c r="P13" s="115">
        <v>350000</v>
      </c>
      <c r="Q13" s="115">
        <f>167421.77+115837.37</f>
        <v>283259.14</v>
      </c>
      <c r="R13" s="90">
        <f t="shared" si="1"/>
        <v>66740.859999999986</v>
      </c>
      <c r="S13" s="285" t="s">
        <v>60</v>
      </c>
      <c r="T13" s="286"/>
      <c r="U13" s="287"/>
      <c r="V13" s="288" t="s">
        <v>62</v>
      </c>
      <c r="W13" s="288"/>
      <c r="X13" s="288" t="s">
        <v>64</v>
      </c>
      <c r="Y13" s="289" t="s">
        <v>78</v>
      </c>
      <c r="Z13" s="289"/>
      <c r="AA13" s="289"/>
      <c r="AB13" s="290" t="s">
        <v>90</v>
      </c>
      <c r="AC13" s="290" t="s">
        <v>60</v>
      </c>
    </row>
    <row r="14" spans="2:29" ht="36" x14ac:dyDescent="0.25">
      <c r="B14" s="111">
        <v>6209</v>
      </c>
      <c r="C14" s="112" t="s">
        <v>91</v>
      </c>
      <c r="D14" s="113" t="s">
        <v>10</v>
      </c>
      <c r="E14" s="189">
        <v>2014</v>
      </c>
      <c r="F14" s="112" t="s">
        <v>92</v>
      </c>
      <c r="G14" s="112" t="s">
        <v>89</v>
      </c>
      <c r="H14" s="283">
        <v>1</v>
      </c>
      <c r="I14" s="114">
        <v>42102</v>
      </c>
      <c r="J14" s="114">
        <v>42185</v>
      </c>
      <c r="K14" s="284">
        <f t="shared" si="3"/>
        <v>0.58993474285714287</v>
      </c>
      <c r="L14" s="114">
        <v>42102</v>
      </c>
      <c r="M14" s="114">
        <v>42185</v>
      </c>
      <c r="N14" s="264">
        <f t="shared" ca="1" si="0"/>
        <v>44224</v>
      </c>
      <c r="O14" s="276">
        <f t="shared" ca="1" si="2"/>
        <v>2039</v>
      </c>
      <c r="P14" s="115">
        <v>350000</v>
      </c>
      <c r="Q14" s="115">
        <f>149018.39+57458.77</f>
        <v>206477.16</v>
      </c>
      <c r="R14" s="90">
        <f t="shared" si="1"/>
        <v>143522.84</v>
      </c>
      <c r="S14" s="203" t="s">
        <v>60</v>
      </c>
      <c r="T14" s="101" t="s">
        <v>93</v>
      </c>
      <c r="U14" s="99">
        <v>1</v>
      </c>
      <c r="V14" s="99" t="s">
        <v>62</v>
      </c>
      <c r="W14" s="99" t="s">
        <v>63</v>
      </c>
      <c r="X14" s="99" t="s">
        <v>64</v>
      </c>
      <c r="Y14" s="104" t="s">
        <v>78</v>
      </c>
      <c r="Z14" s="104"/>
      <c r="AA14" s="104"/>
      <c r="AB14" s="290" t="s">
        <v>90</v>
      </c>
      <c r="AC14" s="277" t="s">
        <v>60</v>
      </c>
    </row>
    <row r="15" spans="2:29" ht="48" x14ac:dyDescent="0.25">
      <c r="B15" s="111">
        <v>6210</v>
      </c>
      <c r="C15" s="112" t="s">
        <v>94</v>
      </c>
      <c r="D15" s="113" t="s">
        <v>10</v>
      </c>
      <c r="E15" s="189">
        <v>2014</v>
      </c>
      <c r="F15" s="112" t="s">
        <v>95</v>
      </c>
      <c r="G15" s="112" t="s">
        <v>96</v>
      </c>
      <c r="H15" s="283">
        <v>1</v>
      </c>
      <c r="I15" s="114">
        <v>42102</v>
      </c>
      <c r="J15" s="114">
        <v>42185</v>
      </c>
      <c r="K15" s="284">
        <f t="shared" si="3"/>
        <v>0.91431790129248236</v>
      </c>
      <c r="L15" s="114">
        <v>42102</v>
      </c>
      <c r="M15" s="114">
        <v>42185</v>
      </c>
      <c r="N15" s="264">
        <f t="shared" ca="1" si="0"/>
        <v>44224</v>
      </c>
      <c r="O15" s="276">
        <f t="shared" ca="1" si="2"/>
        <v>2039</v>
      </c>
      <c r="P15" s="115">
        <v>1656338.28</v>
      </c>
      <c r="Q15" s="115">
        <f>1144467.1+101217.42+268735.22</f>
        <v>1514419.74</v>
      </c>
      <c r="R15" s="90">
        <f t="shared" si="1"/>
        <v>141918.54000000004</v>
      </c>
      <c r="S15" s="203" t="s">
        <v>60</v>
      </c>
      <c r="T15" s="101" t="s">
        <v>97</v>
      </c>
      <c r="U15" s="99">
        <v>1</v>
      </c>
      <c r="V15" s="99" t="s">
        <v>62</v>
      </c>
      <c r="W15" s="99" t="s">
        <v>63</v>
      </c>
      <c r="X15" s="99" t="s">
        <v>64</v>
      </c>
      <c r="Y15" s="104" t="s">
        <v>78</v>
      </c>
      <c r="Z15" s="104"/>
      <c r="AA15" s="104"/>
      <c r="AB15" s="290" t="s">
        <v>90</v>
      </c>
      <c r="AC15" s="277" t="s">
        <v>60</v>
      </c>
    </row>
    <row r="16" spans="2:29" ht="72" x14ac:dyDescent="0.25">
      <c r="B16" s="93">
        <v>6217</v>
      </c>
      <c r="C16" s="94" t="s">
        <v>98</v>
      </c>
      <c r="D16" s="95" t="s">
        <v>9</v>
      </c>
      <c r="E16" s="186">
        <v>2013</v>
      </c>
      <c r="F16" s="94" t="s">
        <v>99</v>
      </c>
      <c r="G16" s="94" t="s">
        <v>100</v>
      </c>
      <c r="H16" s="291">
        <v>1</v>
      </c>
      <c r="I16" s="96">
        <v>42222</v>
      </c>
      <c r="J16" s="96">
        <v>42298</v>
      </c>
      <c r="K16" s="292">
        <f t="shared" si="3"/>
        <v>0.96569185291559667</v>
      </c>
      <c r="L16" s="96">
        <v>42222</v>
      </c>
      <c r="M16" s="96">
        <v>42298</v>
      </c>
      <c r="N16" s="264">
        <f t="shared" ca="1" si="0"/>
        <v>44224</v>
      </c>
      <c r="O16" s="276">
        <f t="shared" ca="1" si="2"/>
        <v>1926</v>
      </c>
      <c r="P16" s="97">
        <v>1003721.65</v>
      </c>
      <c r="Q16" s="97">
        <f>930149.26+39136.56</f>
        <v>969285.82000000007</v>
      </c>
      <c r="R16" s="90">
        <f t="shared" si="1"/>
        <v>34435.829999999958</v>
      </c>
      <c r="S16" s="203" t="s">
        <v>60</v>
      </c>
      <c r="T16" s="101"/>
      <c r="U16" s="99"/>
      <c r="V16" s="99" t="s">
        <v>62</v>
      </c>
      <c r="W16" s="99"/>
      <c r="X16" s="99" t="s">
        <v>64</v>
      </c>
      <c r="Y16" s="104" t="s">
        <v>78</v>
      </c>
      <c r="Z16" s="104"/>
      <c r="AA16" s="104"/>
      <c r="AB16" s="290" t="s">
        <v>90</v>
      </c>
      <c r="AC16" s="277" t="s">
        <v>60</v>
      </c>
    </row>
    <row r="17" spans="1:16380" ht="48" x14ac:dyDescent="0.25">
      <c r="B17" s="111">
        <v>6218</v>
      </c>
      <c r="C17" s="112" t="s">
        <v>101</v>
      </c>
      <c r="D17" s="113" t="s">
        <v>10</v>
      </c>
      <c r="E17" s="189">
        <v>2014</v>
      </c>
      <c r="F17" s="112" t="s">
        <v>102</v>
      </c>
      <c r="G17" s="112" t="s">
        <v>103</v>
      </c>
      <c r="H17" s="283">
        <v>1</v>
      </c>
      <c r="I17" s="114">
        <v>42080</v>
      </c>
      <c r="J17" s="114">
        <v>42149</v>
      </c>
      <c r="K17" s="284">
        <f t="shared" si="3"/>
        <v>0.82402193333333329</v>
      </c>
      <c r="L17" s="114">
        <v>42080</v>
      </c>
      <c r="M17" s="114">
        <v>42149</v>
      </c>
      <c r="N17" s="264">
        <f t="shared" ca="1" si="0"/>
        <v>44224</v>
      </c>
      <c r="O17" s="276">
        <f t="shared" ca="1" si="2"/>
        <v>2075</v>
      </c>
      <c r="P17" s="115">
        <v>300000</v>
      </c>
      <c r="Q17" s="115">
        <v>247206.58</v>
      </c>
      <c r="R17" s="90">
        <f t="shared" si="1"/>
        <v>52793.420000000013</v>
      </c>
      <c r="S17" s="203" t="s">
        <v>60</v>
      </c>
      <c r="T17" s="101"/>
      <c r="U17" s="99"/>
      <c r="V17" s="99" t="s">
        <v>62</v>
      </c>
      <c r="W17" s="99"/>
      <c r="X17" s="99" t="s">
        <v>64</v>
      </c>
      <c r="Y17" s="104" t="s">
        <v>78</v>
      </c>
      <c r="Z17" s="104"/>
      <c r="AA17" s="104"/>
      <c r="AB17" s="290" t="s">
        <v>90</v>
      </c>
      <c r="AC17" s="277" t="s">
        <v>60</v>
      </c>
    </row>
    <row r="18" spans="1:16380" ht="96" x14ac:dyDescent="0.25">
      <c r="A18" s="84"/>
      <c r="B18" s="86">
        <v>16026</v>
      </c>
      <c r="C18" s="87" t="s">
        <v>104</v>
      </c>
      <c r="D18" s="88" t="s">
        <v>13</v>
      </c>
      <c r="E18" s="185">
        <v>2013</v>
      </c>
      <c r="F18" s="87" t="s">
        <v>105</v>
      </c>
      <c r="G18" s="87" t="s">
        <v>106</v>
      </c>
      <c r="H18" s="281">
        <v>1</v>
      </c>
      <c r="I18" s="89">
        <v>41723</v>
      </c>
      <c r="J18" s="89">
        <v>41779</v>
      </c>
      <c r="K18" s="282">
        <f t="shared" si="3"/>
        <v>0.84837633598628626</v>
      </c>
      <c r="L18" s="89">
        <v>41723</v>
      </c>
      <c r="M18" s="89">
        <v>41779</v>
      </c>
      <c r="N18" s="264">
        <f t="shared" ca="1" si="0"/>
        <v>44224</v>
      </c>
      <c r="O18" s="276">
        <f t="shared" ca="1" si="2"/>
        <v>2445</v>
      </c>
      <c r="P18" s="90">
        <v>1276093.75</v>
      </c>
      <c r="Q18" s="90">
        <f>980559.85+102047.89</f>
        <v>1082607.74</v>
      </c>
      <c r="R18" s="90">
        <f t="shared" si="1"/>
        <v>193486.01</v>
      </c>
      <c r="S18" s="105" t="s">
        <v>60</v>
      </c>
      <c r="T18" s="105"/>
      <c r="U18" s="105"/>
      <c r="V18" s="105" t="s">
        <v>62</v>
      </c>
      <c r="W18" s="105"/>
      <c r="X18" s="105" t="s">
        <v>64</v>
      </c>
      <c r="Y18" s="83" t="s">
        <v>78</v>
      </c>
      <c r="Z18" s="83"/>
      <c r="AA18" s="83"/>
      <c r="AB18" s="277" t="s">
        <v>65</v>
      </c>
      <c r="AC18" s="277" t="s">
        <v>60</v>
      </c>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84"/>
      <c r="JR18" s="84"/>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84"/>
      <c r="KW18" s="84"/>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84"/>
      <c r="LY18" s="84"/>
      <c r="LZ18" s="84"/>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84"/>
      <c r="NE18" s="84"/>
      <c r="NF18" s="84"/>
      <c r="NG18" s="84"/>
      <c r="NH18" s="84"/>
      <c r="NI18" s="84"/>
      <c r="NJ18" s="84"/>
      <c r="NK18" s="84"/>
      <c r="NL18" s="84"/>
      <c r="NM18" s="84"/>
      <c r="NN18" s="84"/>
      <c r="NO18" s="84"/>
      <c r="NP18" s="84"/>
      <c r="NQ18" s="84"/>
      <c r="NR18" s="84"/>
      <c r="NS18" s="84"/>
      <c r="NT18" s="84"/>
      <c r="NU18" s="84"/>
      <c r="NV18" s="84"/>
      <c r="NW18" s="84"/>
      <c r="NX18" s="84"/>
      <c r="NY18" s="84"/>
      <c r="NZ18" s="84"/>
      <c r="OA18" s="84"/>
      <c r="OB18" s="84"/>
      <c r="OC18" s="84"/>
      <c r="OD18" s="84"/>
      <c r="OE18" s="84"/>
      <c r="OF18" s="84"/>
      <c r="OG18" s="84"/>
      <c r="OH18" s="84"/>
      <c r="OI18" s="84"/>
      <c r="OJ18" s="84"/>
      <c r="OK18" s="84"/>
      <c r="OL18" s="84"/>
      <c r="OM18" s="84"/>
      <c r="ON18" s="84"/>
      <c r="OO18" s="84"/>
      <c r="OP18" s="84"/>
      <c r="OQ18" s="84"/>
      <c r="OR18" s="84"/>
      <c r="OS18" s="84"/>
      <c r="OT18" s="84"/>
      <c r="OU18" s="84"/>
      <c r="OV18" s="84"/>
      <c r="OW18" s="84"/>
      <c r="OX18" s="84"/>
      <c r="OY18" s="84"/>
      <c r="OZ18" s="84"/>
      <c r="PA18" s="84"/>
      <c r="PB18" s="84"/>
      <c r="PC18" s="84"/>
      <c r="PD18" s="84"/>
      <c r="PE18" s="84"/>
      <c r="PF18" s="84"/>
      <c r="PG18" s="84"/>
      <c r="PH18" s="84"/>
      <c r="PI18" s="84"/>
      <c r="PJ18" s="84"/>
      <c r="PK18" s="84"/>
      <c r="PL18" s="84"/>
      <c r="PM18" s="84"/>
      <c r="PN18" s="84"/>
      <c r="PO18" s="84"/>
      <c r="PP18" s="84"/>
      <c r="PQ18" s="84"/>
      <c r="PR18" s="84"/>
      <c r="PS18" s="84"/>
      <c r="PT18" s="84"/>
      <c r="PU18" s="84"/>
      <c r="PV18" s="84"/>
      <c r="PW18" s="84"/>
      <c r="PX18" s="84"/>
      <c r="PY18" s="84"/>
      <c r="PZ18" s="84"/>
      <c r="QA18" s="84"/>
      <c r="QB18" s="84"/>
      <c r="QC18" s="84"/>
      <c r="QD18" s="84"/>
      <c r="QE18" s="84"/>
      <c r="QF18" s="84"/>
      <c r="QG18" s="84"/>
      <c r="QH18" s="84"/>
      <c r="QI18" s="84"/>
      <c r="QJ18" s="84"/>
      <c r="QK18" s="84"/>
      <c r="QL18" s="84"/>
      <c r="QM18" s="84"/>
      <c r="QN18" s="84"/>
      <c r="QO18" s="84"/>
      <c r="QP18" s="84"/>
      <c r="QQ18" s="84"/>
      <c r="QR18" s="84"/>
      <c r="QS18" s="84"/>
      <c r="QT18" s="84"/>
      <c r="QU18" s="84"/>
      <c r="QV18" s="84"/>
      <c r="QW18" s="84"/>
      <c r="QX18" s="84"/>
      <c r="QY18" s="84"/>
      <c r="QZ18" s="84"/>
      <c r="RA18" s="84"/>
      <c r="RB18" s="84"/>
      <c r="RC18" s="84"/>
      <c r="RD18" s="84"/>
      <c r="RE18" s="84"/>
      <c r="RF18" s="84"/>
      <c r="RG18" s="84"/>
      <c r="RH18" s="84"/>
      <c r="RI18" s="84"/>
      <c r="RJ18" s="84"/>
      <c r="RK18" s="84"/>
      <c r="RL18" s="84"/>
      <c r="RM18" s="84"/>
      <c r="RN18" s="84"/>
      <c r="RO18" s="84"/>
      <c r="RP18" s="84"/>
      <c r="RQ18" s="84"/>
      <c r="RR18" s="84"/>
      <c r="RS18" s="84"/>
      <c r="RT18" s="84"/>
      <c r="RU18" s="84"/>
      <c r="RV18" s="84"/>
      <c r="RW18" s="84"/>
      <c r="RX18" s="84"/>
      <c r="RY18" s="84"/>
      <c r="RZ18" s="84"/>
      <c r="SA18" s="84"/>
      <c r="SB18" s="84"/>
      <c r="SC18" s="84"/>
      <c r="SD18" s="84"/>
      <c r="SE18" s="84"/>
      <c r="SF18" s="84"/>
      <c r="SG18" s="84"/>
      <c r="SH18" s="84"/>
      <c r="SI18" s="84"/>
      <c r="SJ18" s="84"/>
      <c r="SK18" s="84"/>
      <c r="SL18" s="84"/>
      <c r="SM18" s="84"/>
      <c r="SN18" s="84"/>
      <c r="SO18" s="84"/>
      <c r="SP18" s="84"/>
      <c r="SQ18" s="84"/>
      <c r="SR18" s="84"/>
      <c r="SS18" s="84"/>
      <c r="ST18" s="84"/>
      <c r="SU18" s="84"/>
      <c r="SV18" s="84"/>
      <c r="SW18" s="84"/>
      <c r="SX18" s="84"/>
      <c r="SY18" s="84"/>
      <c r="SZ18" s="84"/>
      <c r="TA18" s="84"/>
      <c r="TB18" s="84"/>
      <c r="TC18" s="84"/>
      <c r="TD18" s="84"/>
      <c r="TE18" s="84"/>
      <c r="TF18" s="84"/>
      <c r="TG18" s="84"/>
      <c r="TH18" s="84"/>
      <c r="TI18" s="84"/>
      <c r="TJ18" s="84"/>
      <c r="TK18" s="84"/>
      <c r="TL18" s="84"/>
      <c r="TM18" s="84"/>
      <c r="TN18" s="84"/>
      <c r="TO18" s="84"/>
      <c r="TP18" s="84"/>
      <c r="TQ18" s="84"/>
      <c r="TR18" s="84"/>
      <c r="TS18" s="84"/>
      <c r="TT18" s="84"/>
      <c r="TU18" s="84"/>
      <c r="TV18" s="84"/>
      <c r="TW18" s="84"/>
      <c r="TX18" s="84"/>
      <c r="TY18" s="84"/>
      <c r="TZ18" s="84"/>
      <c r="UA18" s="84"/>
      <c r="UB18" s="84"/>
      <c r="UC18" s="84"/>
      <c r="UD18" s="84"/>
      <c r="UE18" s="84"/>
      <c r="UF18" s="84"/>
      <c r="UG18" s="84"/>
      <c r="UH18" s="84"/>
      <c r="UI18" s="84"/>
      <c r="UJ18" s="84"/>
      <c r="UK18" s="84"/>
      <c r="UL18" s="84"/>
      <c r="UM18" s="84"/>
      <c r="UN18" s="84"/>
      <c r="UO18" s="84"/>
      <c r="UP18" s="84"/>
      <c r="UQ18" s="84"/>
      <c r="UR18" s="84"/>
      <c r="US18" s="84"/>
      <c r="UT18" s="84"/>
      <c r="UU18" s="84"/>
      <c r="UV18" s="84"/>
      <c r="UW18" s="84"/>
      <c r="UX18" s="84"/>
      <c r="UY18" s="84"/>
      <c r="UZ18" s="84"/>
      <c r="VA18" s="84"/>
      <c r="VB18" s="84"/>
      <c r="VC18" s="84"/>
      <c r="VD18" s="84"/>
      <c r="VE18" s="84"/>
      <c r="VF18" s="84"/>
      <c r="VG18" s="84"/>
      <c r="VH18" s="84"/>
      <c r="VI18" s="84"/>
      <c r="VJ18" s="84"/>
      <c r="VK18" s="84"/>
      <c r="VL18" s="84"/>
      <c r="VM18" s="84"/>
      <c r="VN18" s="84"/>
      <c r="VO18" s="84"/>
      <c r="VP18" s="84"/>
      <c r="VQ18" s="84"/>
      <c r="VR18" s="84"/>
      <c r="VS18" s="84"/>
      <c r="VT18" s="84"/>
      <c r="VU18" s="84"/>
      <c r="VV18" s="84"/>
      <c r="VW18" s="84"/>
      <c r="VX18" s="84"/>
      <c r="VY18" s="84"/>
      <c r="VZ18" s="84"/>
      <c r="WA18" s="84"/>
      <c r="WB18" s="84"/>
      <c r="WC18" s="84"/>
      <c r="WD18" s="84"/>
      <c r="WE18" s="84"/>
      <c r="WF18" s="84"/>
      <c r="WG18" s="84"/>
      <c r="WH18" s="84"/>
      <c r="WI18" s="84"/>
      <c r="WJ18" s="84"/>
      <c r="WK18" s="84"/>
      <c r="WL18" s="84"/>
      <c r="WM18" s="84"/>
      <c r="WN18" s="84"/>
      <c r="WO18" s="84"/>
      <c r="WP18" s="84"/>
      <c r="WQ18" s="84"/>
      <c r="WR18" s="84"/>
      <c r="WS18" s="84"/>
      <c r="WT18" s="84"/>
      <c r="WU18" s="84"/>
      <c r="WV18" s="84"/>
      <c r="WW18" s="84"/>
      <c r="WX18" s="84"/>
      <c r="WY18" s="84"/>
      <c r="WZ18" s="84"/>
      <c r="XA18" s="84"/>
      <c r="XB18" s="84"/>
      <c r="XC18" s="84"/>
      <c r="XD18" s="84"/>
      <c r="XE18" s="84"/>
      <c r="XF18" s="84"/>
      <c r="XG18" s="84"/>
      <c r="XH18" s="84"/>
      <c r="XI18" s="84"/>
      <c r="XJ18" s="84"/>
      <c r="XK18" s="84"/>
      <c r="XL18" s="84"/>
      <c r="XM18" s="84"/>
      <c r="XN18" s="84"/>
      <c r="XO18" s="84"/>
      <c r="XP18" s="84"/>
      <c r="XQ18" s="84"/>
      <c r="XR18" s="84"/>
      <c r="XS18" s="84"/>
      <c r="XT18" s="84"/>
      <c r="XU18" s="84"/>
      <c r="XV18" s="84"/>
      <c r="XW18" s="84"/>
      <c r="XX18" s="84"/>
      <c r="XY18" s="84"/>
      <c r="XZ18" s="84"/>
      <c r="YA18" s="84"/>
      <c r="YB18" s="84"/>
      <c r="YC18" s="84"/>
      <c r="YD18" s="84"/>
      <c r="YE18" s="84"/>
      <c r="YF18" s="84"/>
      <c r="YG18" s="84"/>
      <c r="YH18" s="84"/>
      <c r="YI18" s="84"/>
      <c r="YJ18" s="84"/>
      <c r="YK18" s="84"/>
      <c r="YL18" s="84"/>
      <c r="YM18" s="84"/>
      <c r="YN18" s="84"/>
      <c r="YO18" s="84"/>
      <c r="YP18" s="84"/>
      <c r="YQ18" s="84"/>
      <c r="YR18" s="84"/>
      <c r="YS18" s="84"/>
      <c r="YT18" s="84"/>
      <c r="YU18" s="84"/>
      <c r="YV18" s="84"/>
      <c r="YW18" s="84"/>
      <c r="YX18" s="84"/>
      <c r="YY18" s="84"/>
      <c r="YZ18" s="84"/>
      <c r="ZA18" s="84"/>
      <c r="ZB18" s="84"/>
      <c r="ZC18" s="84"/>
      <c r="ZD18" s="84"/>
      <c r="ZE18" s="84"/>
      <c r="ZF18" s="84"/>
      <c r="ZG18" s="84"/>
      <c r="ZH18" s="84"/>
      <c r="ZI18" s="84"/>
      <c r="ZJ18" s="84"/>
      <c r="ZK18" s="84"/>
      <c r="ZL18" s="84"/>
      <c r="ZM18" s="84"/>
      <c r="ZN18" s="84"/>
      <c r="ZO18" s="84"/>
      <c r="ZP18" s="84"/>
      <c r="ZQ18" s="84"/>
      <c r="ZR18" s="84"/>
      <c r="ZS18" s="84"/>
      <c r="ZT18" s="84"/>
      <c r="ZU18" s="84"/>
      <c r="ZV18" s="84"/>
      <c r="ZW18" s="84"/>
      <c r="ZX18" s="84"/>
      <c r="ZY18" s="84"/>
      <c r="ZZ18" s="84"/>
      <c r="AAA18" s="84"/>
      <c r="AAB18" s="84"/>
      <c r="AAC18" s="84"/>
      <c r="AAD18" s="84"/>
      <c r="AAE18" s="84"/>
      <c r="AAF18" s="84"/>
      <c r="AAG18" s="84"/>
      <c r="AAH18" s="84"/>
      <c r="AAI18" s="84"/>
      <c r="AAJ18" s="84"/>
      <c r="AAK18" s="84"/>
      <c r="AAL18" s="84"/>
      <c r="AAM18" s="84"/>
      <c r="AAN18" s="84"/>
      <c r="AAO18" s="84"/>
      <c r="AAP18" s="84"/>
      <c r="AAQ18" s="84"/>
      <c r="AAR18" s="84"/>
      <c r="AAS18" s="84"/>
      <c r="AAT18" s="84"/>
      <c r="AAU18" s="84"/>
      <c r="AAV18" s="84"/>
      <c r="AAW18" s="84"/>
      <c r="AAX18" s="84"/>
      <c r="AAY18" s="84"/>
      <c r="AAZ18" s="84"/>
      <c r="ABA18" s="84"/>
      <c r="ABB18" s="84"/>
      <c r="ABC18" s="84"/>
      <c r="ABD18" s="84"/>
      <c r="ABE18" s="84"/>
      <c r="ABF18" s="84"/>
      <c r="ABG18" s="84"/>
      <c r="ABH18" s="84"/>
      <c r="ABI18" s="84"/>
      <c r="ABJ18" s="84"/>
      <c r="ABK18" s="84"/>
      <c r="ABL18" s="84"/>
      <c r="ABM18" s="84"/>
      <c r="ABN18" s="84"/>
      <c r="ABO18" s="84"/>
      <c r="ABP18" s="84"/>
      <c r="ABQ18" s="84"/>
      <c r="ABR18" s="84"/>
      <c r="ABS18" s="84"/>
      <c r="ABT18" s="84"/>
      <c r="ABU18" s="84"/>
      <c r="ABV18" s="84"/>
      <c r="ABW18" s="84"/>
      <c r="ABX18" s="84"/>
      <c r="ABY18" s="84"/>
      <c r="ABZ18" s="84"/>
      <c r="ACA18" s="84"/>
      <c r="ACB18" s="84"/>
      <c r="ACC18" s="84"/>
      <c r="ACD18" s="84"/>
      <c r="ACE18" s="84"/>
      <c r="ACF18" s="84"/>
      <c r="ACG18" s="84"/>
      <c r="ACH18" s="84"/>
      <c r="ACI18" s="84"/>
      <c r="ACJ18" s="84"/>
      <c r="ACK18" s="84"/>
      <c r="ACL18" s="84"/>
      <c r="ACM18" s="84"/>
      <c r="ACN18" s="84"/>
      <c r="ACO18" s="84"/>
      <c r="ACP18" s="84"/>
      <c r="ACQ18" s="84"/>
      <c r="ACR18" s="84"/>
      <c r="ACS18" s="84"/>
      <c r="ACT18" s="84"/>
      <c r="ACU18" s="84"/>
      <c r="ACV18" s="84"/>
      <c r="ACW18" s="84"/>
      <c r="ACX18" s="84"/>
      <c r="ACY18" s="84"/>
      <c r="ACZ18" s="84"/>
      <c r="ADA18" s="84"/>
      <c r="ADB18" s="84"/>
      <c r="ADC18" s="84"/>
      <c r="ADD18" s="84"/>
      <c r="ADE18" s="84"/>
      <c r="ADF18" s="84"/>
      <c r="ADG18" s="84"/>
      <c r="ADH18" s="84"/>
      <c r="ADI18" s="84"/>
      <c r="ADJ18" s="84"/>
      <c r="ADK18" s="84"/>
      <c r="ADL18" s="84"/>
      <c r="ADM18" s="84"/>
      <c r="ADN18" s="84"/>
      <c r="ADO18" s="84"/>
      <c r="ADP18" s="84"/>
      <c r="ADQ18" s="84"/>
      <c r="ADR18" s="84"/>
      <c r="ADS18" s="84"/>
      <c r="ADT18" s="84"/>
      <c r="ADU18" s="84"/>
      <c r="ADV18" s="84"/>
      <c r="ADW18" s="84"/>
      <c r="ADX18" s="84"/>
      <c r="ADY18" s="84"/>
      <c r="ADZ18" s="84"/>
      <c r="AEA18" s="84"/>
      <c r="AEB18" s="84"/>
      <c r="AEC18" s="84"/>
      <c r="AED18" s="84"/>
      <c r="AEE18" s="84"/>
      <c r="AEF18" s="84"/>
      <c r="AEG18" s="84"/>
      <c r="AEH18" s="84"/>
      <c r="AEI18" s="84"/>
      <c r="AEJ18" s="84"/>
      <c r="AEK18" s="84"/>
      <c r="AEL18" s="84"/>
      <c r="AEM18" s="84"/>
      <c r="AEN18" s="84"/>
      <c r="AEO18" s="84"/>
      <c r="AEP18" s="84"/>
      <c r="AEQ18" s="84"/>
      <c r="AER18" s="84"/>
      <c r="AES18" s="84"/>
      <c r="AET18" s="84"/>
      <c r="AEU18" s="84"/>
      <c r="AEV18" s="84"/>
      <c r="AEW18" s="84"/>
      <c r="AEX18" s="84"/>
      <c r="AEY18" s="84"/>
      <c r="AEZ18" s="84"/>
      <c r="AFA18" s="84"/>
      <c r="AFB18" s="84"/>
      <c r="AFC18" s="84"/>
      <c r="AFD18" s="84"/>
      <c r="AFE18" s="84"/>
      <c r="AFF18" s="84"/>
      <c r="AFG18" s="84"/>
      <c r="AFH18" s="84"/>
      <c r="AFI18" s="84"/>
      <c r="AFJ18" s="84"/>
      <c r="AFK18" s="84"/>
      <c r="AFL18" s="84"/>
      <c r="AFM18" s="84"/>
      <c r="AFN18" s="84"/>
      <c r="AFO18" s="84"/>
      <c r="AFP18" s="84"/>
      <c r="AFQ18" s="84"/>
      <c r="AFR18" s="84"/>
      <c r="AFS18" s="84"/>
      <c r="AFT18" s="84"/>
      <c r="AFU18" s="84"/>
      <c r="AFV18" s="84"/>
      <c r="AFW18" s="84"/>
      <c r="AFX18" s="84"/>
      <c r="AFY18" s="84"/>
      <c r="AFZ18" s="84"/>
      <c r="AGA18" s="84"/>
      <c r="AGB18" s="84"/>
      <c r="AGC18" s="84"/>
      <c r="AGD18" s="84"/>
      <c r="AGE18" s="84"/>
      <c r="AGF18" s="84"/>
      <c r="AGG18" s="84"/>
      <c r="AGH18" s="84"/>
      <c r="AGI18" s="84"/>
      <c r="AGJ18" s="84"/>
      <c r="AGK18" s="84"/>
      <c r="AGL18" s="84"/>
      <c r="AGM18" s="84"/>
      <c r="AGN18" s="84"/>
      <c r="AGO18" s="84"/>
      <c r="AGP18" s="84"/>
      <c r="AGQ18" s="84"/>
      <c r="AGR18" s="84"/>
      <c r="AGS18" s="84"/>
      <c r="AGT18" s="84"/>
      <c r="AGU18" s="84"/>
      <c r="AGV18" s="84"/>
      <c r="AGW18" s="84"/>
      <c r="AGX18" s="84"/>
      <c r="AGY18" s="84"/>
      <c r="AGZ18" s="84"/>
      <c r="AHA18" s="84"/>
      <c r="AHB18" s="84"/>
      <c r="AHC18" s="84"/>
      <c r="AHD18" s="84"/>
      <c r="AHE18" s="84"/>
      <c r="AHF18" s="84"/>
      <c r="AHG18" s="84"/>
      <c r="AHH18" s="84"/>
      <c r="AHI18" s="84"/>
      <c r="AHJ18" s="84"/>
      <c r="AHK18" s="84"/>
      <c r="AHL18" s="84"/>
      <c r="AHM18" s="84"/>
      <c r="AHN18" s="84"/>
      <c r="AHO18" s="84"/>
      <c r="AHP18" s="84"/>
      <c r="AHQ18" s="84"/>
      <c r="AHR18" s="84"/>
      <c r="AHS18" s="84"/>
      <c r="AHT18" s="84"/>
      <c r="AHU18" s="84"/>
      <c r="AHV18" s="84"/>
      <c r="AHW18" s="84"/>
      <c r="AHX18" s="84"/>
      <c r="AHY18" s="84"/>
      <c r="AHZ18" s="84"/>
      <c r="AIA18" s="84"/>
      <c r="AIB18" s="84"/>
      <c r="AIC18" s="84"/>
      <c r="AID18" s="84"/>
      <c r="AIE18" s="84"/>
      <c r="AIF18" s="84"/>
      <c r="AIG18" s="84"/>
      <c r="AIH18" s="84"/>
      <c r="AII18" s="84"/>
      <c r="AIJ18" s="84"/>
      <c r="AIK18" s="84"/>
      <c r="AIL18" s="84"/>
      <c r="AIM18" s="84"/>
      <c r="AIN18" s="84"/>
      <c r="AIO18" s="84"/>
      <c r="AIP18" s="84"/>
      <c r="AIQ18" s="84"/>
      <c r="AIR18" s="84"/>
      <c r="AIS18" s="84"/>
      <c r="AIT18" s="84"/>
      <c r="AIU18" s="84"/>
      <c r="AIV18" s="84"/>
      <c r="AIW18" s="84"/>
      <c r="AIX18" s="84"/>
      <c r="AIY18" s="84"/>
      <c r="AIZ18" s="84"/>
      <c r="AJA18" s="84"/>
      <c r="AJB18" s="84"/>
      <c r="AJC18" s="84"/>
      <c r="AJD18" s="84"/>
      <c r="AJE18" s="84"/>
      <c r="AJF18" s="84"/>
      <c r="AJG18" s="84"/>
      <c r="AJH18" s="84"/>
      <c r="AJI18" s="84"/>
      <c r="AJJ18" s="84"/>
      <c r="AJK18" s="84"/>
      <c r="AJL18" s="84"/>
      <c r="AJM18" s="84"/>
      <c r="AJN18" s="84"/>
      <c r="AJO18" s="84"/>
      <c r="AJP18" s="84"/>
      <c r="AJQ18" s="84"/>
      <c r="AJR18" s="84"/>
      <c r="AJS18" s="84"/>
      <c r="AJT18" s="84"/>
      <c r="AJU18" s="84"/>
      <c r="AJV18" s="84"/>
      <c r="AJW18" s="84"/>
      <c r="AJX18" s="84"/>
      <c r="AJY18" s="84"/>
      <c r="AJZ18" s="84"/>
      <c r="AKA18" s="84"/>
      <c r="AKB18" s="84"/>
      <c r="AKC18" s="84"/>
      <c r="AKD18" s="84"/>
      <c r="AKE18" s="84"/>
      <c r="AKF18" s="84"/>
      <c r="AKG18" s="84"/>
      <c r="AKH18" s="84"/>
      <c r="AKI18" s="84"/>
      <c r="AKJ18" s="84"/>
      <c r="AKK18" s="84"/>
      <c r="AKL18" s="84"/>
      <c r="AKM18" s="84"/>
      <c r="AKN18" s="84"/>
      <c r="AKO18" s="84"/>
      <c r="AKP18" s="84"/>
      <c r="AKQ18" s="84"/>
      <c r="AKR18" s="84"/>
      <c r="AKS18" s="84"/>
      <c r="AKT18" s="84"/>
      <c r="AKU18" s="84"/>
      <c r="AKV18" s="84"/>
      <c r="AKW18" s="84"/>
      <c r="AKX18" s="84"/>
      <c r="AKY18" s="84"/>
      <c r="AKZ18" s="84"/>
      <c r="ALA18" s="84"/>
      <c r="ALB18" s="84"/>
      <c r="ALC18" s="84"/>
      <c r="ALD18" s="84"/>
      <c r="ALE18" s="84"/>
      <c r="ALF18" s="84"/>
      <c r="ALG18" s="84"/>
      <c r="ALH18" s="84"/>
      <c r="ALI18" s="84"/>
      <c r="ALJ18" s="84"/>
      <c r="ALK18" s="84"/>
      <c r="ALL18" s="84"/>
      <c r="ALM18" s="84"/>
      <c r="ALN18" s="84"/>
      <c r="ALO18" s="84"/>
      <c r="ALP18" s="84"/>
      <c r="ALQ18" s="84"/>
      <c r="ALR18" s="84"/>
      <c r="ALS18" s="84"/>
      <c r="ALT18" s="84"/>
      <c r="ALU18" s="84"/>
      <c r="ALV18" s="84"/>
      <c r="ALW18" s="84"/>
      <c r="ALX18" s="84"/>
      <c r="ALY18" s="84"/>
      <c r="ALZ18" s="84"/>
      <c r="AMA18" s="84"/>
      <c r="AMB18" s="84"/>
      <c r="AMC18" s="84"/>
      <c r="AMD18" s="84"/>
      <c r="AME18" s="84"/>
      <c r="AMF18" s="84"/>
      <c r="AMG18" s="84"/>
      <c r="AMH18" s="84"/>
      <c r="AMI18" s="84"/>
      <c r="AMJ18" s="84"/>
      <c r="AMK18" s="84"/>
      <c r="AML18" s="84"/>
      <c r="AMM18" s="84"/>
      <c r="AMN18" s="84"/>
      <c r="AMO18" s="84"/>
      <c r="AMP18" s="84"/>
      <c r="AMQ18" s="84"/>
      <c r="AMR18" s="84"/>
      <c r="AMS18" s="84"/>
      <c r="AMT18" s="84"/>
      <c r="AMU18" s="84"/>
      <c r="AMV18" s="84"/>
      <c r="AMW18" s="84"/>
      <c r="AMX18" s="84"/>
      <c r="AMY18" s="84"/>
      <c r="AMZ18" s="84"/>
      <c r="ANA18" s="84"/>
      <c r="ANB18" s="84"/>
      <c r="ANC18" s="84"/>
      <c r="AND18" s="84"/>
      <c r="ANE18" s="84"/>
      <c r="ANF18" s="84"/>
      <c r="ANG18" s="84"/>
      <c r="ANH18" s="84"/>
      <c r="ANI18" s="84"/>
      <c r="ANJ18" s="84"/>
      <c r="ANK18" s="84"/>
      <c r="ANL18" s="84"/>
      <c r="ANM18" s="84"/>
      <c r="ANN18" s="84"/>
      <c r="ANO18" s="84"/>
      <c r="ANP18" s="84"/>
      <c r="ANQ18" s="84"/>
      <c r="ANR18" s="84"/>
      <c r="ANS18" s="84"/>
      <c r="ANT18" s="84"/>
      <c r="ANU18" s="84"/>
      <c r="ANV18" s="84"/>
      <c r="ANW18" s="84"/>
      <c r="ANX18" s="84"/>
      <c r="ANY18" s="84"/>
      <c r="ANZ18" s="84"/>
      <c r="AOA18" s="84"/>
      <c r="AOB18" s="84"/>
      <c r="AOC18" s="84"/>
      <c r="AOD18" s="84"/>
      <c r="AOE18" s="84"/>
      <c r="AOF18" s="84"/>
      <c r="AOG18" s="84"/>
      <c r="AOH18" s="84"/>
      <c r="AOI18" s="84"/>
      <c r="AOJ18" s="84"/>
      <c r="AOK18" s="84"/>
      <c r="AOL18" s="84"/>
      <c r="AOM18" s="84"/>
      <c r="AON18" s="84"/>
      <c r="AOO18" s="84"/>
      <c r="AOP18" s="84"/>
      <c r="AOQ18" s="84"/>
      <c r="AOR18" s="84"/>
      <c r="AOS18" s="84"/>
      <c r="AOT18" s="84"/>
      <c r="AOU18" s="84"/>
      <c r="AOV18" s="84"/>
      <c r="AOW18" s="84"/>
      <c r="AOX18" s="84"/>
      <c r="AOY18" s="84"/>
      <c r="AOZ18" s="84"/>
      <c r="APA18" s="84"/>
      <c r="APB18" s="84"/>
      <c r="APC18" s="84"/>
      <c r="APD18" s="84"/>
      <c r="APE18" s="84"/>
      <c r="APF18" s="84"/>
      <c r="APG18" s="84"/>
      <c r="APH18" s="84"/>
      <c r="API18" s="84"/>
      <c r="APJ18" s="84"/>
      <c r="APK18" s="84"/>
      <c r="APL18" s="84"/>
      <c r="APM18" s="84"/>
      <c r="APN18" s="84"/>
      <c r="APO18" s="84"/>
      <c r="APP18" s="84"/>
      <c r="APQ18" s="84"/>
      <c r="APR18" s="84"/>
      <c r="APS18" s="84"/>
      <c r="APT18" s="84"/>
      <c r="APU18" s="84"/>
      <c r="APV18" s="84"/>
      <c r="APW18" s="84"/>
      <c r="APX18" s="84"/>
      <c r="APY18" s="84"/>
      <c r="APZ18" s="84"/>
      <c r="AQA18" s="84"/>
      <c r="AQB18" s="84"/>
      <c r="AQC18" s="84"/>
      <c r="AQD18" s="84"/>
      <c r="AQE18" s="84"/>
      <c r="AQF18" s="84"/>
      <c r="AQG18" s="84"/>
      <c r="AQH18" s="84"/>
      <c r="AQI18" s="84"/>
      <c r="AQJ18" s="84"/>
      <c r="AQK18" s="84"/>
      <c r="AQL18" s="84"/>
      <c r="AQM18" s="84"/>
      <c r="AQN18" s="84"/>
      <c r="AQO18" s="84"/>
      <c r="AQP18" s="84"/>
      <c r="AQQ18" s="84"/>
      <c r="AQR18" s="84"/>
      <c r="AQS18" s="84"/>
      <c r="AQT18" s="84"/>
      <c r="AQU18" s="84"/>
      <c r="AQV18" s="84"/>
      <c r="AQW18" s="84"/>
      <c r="AQX18" s="84"/>
      <c r="AQY18" s="84"/>
      <c r="AQZ18" s="84"/>
      <c r="ARA18" s="84"/>
      <c r="ARB18" s="84"/>
      <c r="ARC18" s="84"/>
      <c r="ARD18" s="84"/>
      <c r="ARE18" s="84"/>
      <c r="ARF18" s="84"/>
      <c r="ARG18" s="84"/>
      <c r="ARH18" s="84"/>
      <c r="ARI18" s="84"/>
      <c r="ARJ18" s="84"/>
      <c r="ARK18" s="84"/>
      <c r="ARL18" s="84"/>
      <c r="ARM18" s="84"/>
      <c r="ARN18" s="84"/>
      <c r="ARO18" s="84"/>
      <c r="ARP18" s="84"/>
      <c r="ARQ18" s="84"/>
      <c r="ARR18" s="84"/>
      <c r="ARS18" s="84"/>
      <c r="ART18" s="84"/>
      <c r="ARU18" s="84"/>
      <c r="ARV18" s="84"/>
      <c r="ARW18" s="84"/>
      <c r="ARX18" s="84"/>
      <c r="ARY18" s="84"/>
      <c r="ARZ18" s="84"/>
      <c r="ASA18" s="84"/>
      <c r="ASB18" s="84"/>
      <c r="ASC18" s="84"/>
      <c r="ASD18" s="84"/>
      <c r="ASE18" s="84"/>
      <c r="ASF18" s="84"/>
      <c r="ASG18" s="84"/>
      <c r="ASH18" s="84"/>
      <c r="ASI18" s="84"/>
      <c r="ASJ18" s="84"/>
      <c r="ASK18" s="84"/>
      <c r="ASL18" s="84"/>
      <c r="ASM18" s="84"/>
      <c r="ASN18" s="84"/>
      <c r="ASO18" s="84"/>
      <c r="ASP18" s="84"/>
      <c r="ASQ18" s="84"/>
      <c r="ASR18" s="84"/>
      <c r="ASS18" s="84"/>
      <c r="AST18" s="84"/>
      <c r="ASU18" s="84"/>
      <c r="ASV18" s="84"/>
      <c r="ASW18" s="84"/>
      <c r="ASX18" s="84"/>
      <c r="ASY18" s="84"/>
      <c r="ASZ18" s="84"/>
      <c r="ATA18" s="84"/>
      <c r="ATB18" s="84"/>
      <c r="ATC18" s="84"/>
      <c r="ATD18" s="84"/>
      <c r="ATE18" s="84"/>
      <c r="ATF18" s="84"/>
      <c r="ATG18" s="84"/>
      <c r="ATH18" s="84"/>
      <c r="ATI18" s="84"/>
      <c r="ATJ18" s="84"/>
      <c r="ATK18" s="84"/>
      <c r="ATL18" s="84"/>
      <c r="ATM18" s="84"/>
      <c r="ATN18" s="84"/>
      <c r="ATO18" s="84"/>
      <c r="ATP18" s="84"/>
      <c r="ATQ18" s="84"/>
      <c r="ATR18" s="84"/>
      <c r="ATS18" s="84"/>
      <c r="ATT18" s="84"/>
      <c r="ATU18" s="84"/>
      <c r="ATV18" s="84"/>
      <c r="ATW18" s="84"/>
      <c r="ATX18" s="84"/>
      <c r="ATY18" s="84"/>
      <c r="ATZ18" s="84"/>
      <c r="AUA18" s="84"/>
      <c r="AUB18" s="84"/>
      <c r="AUC18" s="84"/>
      <c r="AUD18" s="84"/>
      <c r="AUE18" s="84"/>
      <c r="AUF18" s="84"/>
      <c r="AUG18" s="84"/>
      <c r="AUH18" s="84"/>
      <c r="AUI18" s="84"/>
      <c r="AUJ18" s="84"/>
      <c r="AUK18" s="84"/>
      <c r="AUL18" s="84"/>
      <c r="AUM18" s="84"/>
      <c r="AUN18" s="84"/>
      <c r="AUO18" s="84"/>
      <c r="AUP18" s="84"/>
      <c r="AUQ18" s="84"/>
      <c r="AUR18" s="84"/>
      <c r="AUS18" s="84"/>
      <c r="AUT18" s="84"/>
      <c r="AUU18" s="84"/>
      <c r="AUV18" s="84"/>
      <c r="AUW18" s="84"/>
      <c r="AUX18" s="84"/>
      <c r="AUY18" s="84"/>
      <c r="AUZ18" s="84"/>
      <c r="AVA18" s="84"/>
      <c r="AVB18" s="84"/>
      <c r="AVC18" s="84"/>
      <c r="AVD18" s="84"/>
      <c r="AVE18" s="84"/>
      <c r="AVF18" s="84"/>
      <c r="AVG18" s="84"/>
      <c r="AVH18" s="84"/>
      <c r="AVI18" s="84"/>
      <c r="AVJ18" s="84"/>
      <c r="AVK18" s="84"/>
      <c r="AVL18" s="84"/>
      <c r="AVM18" s="84"/>
      <c r="AVN18" s="84"/>
      <c r="AVO18" s="84"/>
      <c r="AVP18" s="84"/>
      <c r="AVQ18" s="84"/>
      <c r="AVR18" s="84"/>
      <c r="AVS18" s="84"/>
      <c r="AVT18" s="84"/>
      <c r="AVU18" s="84"/>
      <c r="AVV18" s="84"/>
      <c r="AVW18" s="84"/>
      <c r="AVX18" s="84"/>
      <c r="AVY18" s="84"/>
      <c r="AVZ18" s="84"/>
      <c r="AWA18" s="84"/>
      <c r="AWB18" s="84"/>
      <c r="AWC18" s="84"/>
      <c r="AWD18" s="84"/>
      <c r="AWE18" s="84"/>
      <c r="AWF18" s="84"/>
      <c r="AWG18" s="84"/>
      <c r="AWH18" s="84"/>
      <c r="AWI18" s="84"/>
      <c r="AWJ18" s="84"/>
      <c r="AWK18" s="84"/>
      <c r="AWL18" s="84"/>
      <c r="AWM18" s="84"/>
      <c r="AWN18" s="84"/>
      <c r="AWO18" s="84"/>
      <c r="AWP18" s="84"/>
      <c r="AWQ18" s="84"/>
      <c r="AWR18" s="84"/>
      <c r="AWS18" s="84"/>
      <c r="AWT18" s="84"/>
      <c r="AWU18" s="84"/>
      <c r="AWV18" s="84"/>
      <c r="AWW18" s="84"/>
      <c r="AWX18" s="84"/>
      <c r="AWY18" s="84"/>
      <c r="AWZ18" s="84"/>
      <c r="AXA18" s="84"/>
      <c r="AXB18" s="84"/>
      <c r="AXC18" s="84"/>
      <c r="AXD18" s="84"/>
      <c r="AXE18" s="84"/>
      <c r="AXF18" s="84"/>
      <c r="AXG18" s="84"/>
      <c r="AXH18" s="84"/>
      <c r="AXI18" s="84"/>
      <c r="AXJ18" s="84"/>
      <c r="AXK18" s="84"/>
      <c r="AXL18" s="84"/>
      <c r="AXM18" s="84"/>
      <c r="AXN18" s="84"/>
      <c r="AXO18" s="84"/>
      <c r="AXP18" s="84"/>
      <c r="AXQ18" s="84"/>
      <c r="AXR18" s="84"/>
      <c r="AXS18" s="84"/>
      <c r="AXT18" s="84"/>
      <c r="AXU18" s="84"/>
      <c r="AXV18" s="84"/>
      <c r="AXW18" s="84"/>
      <c r="AXX18" s="84"/>
      <c r="AXY18" s="84"/>
      <c r="AXZ18" s="84"/>
      <c r="AYA18" s="84"/>
      <c r="AYB18" s="84"/>
      <c r="AYC18" s="84"/>
      <c r="AYD18" s="84"/>
      <c r="AYE18" s="84"/>
      <c r="AYF18" s="84"/>
      <c r="AYG18" s="84"/>
      <c r="AYH18" s="84"/>
      <c r="AYI18" s="84"/>
      <c r="AYJ18" s="84"/>
      <c r="AYK18" s="84"/>
      <c r="AYL18" s="84"/>
      <c r="AYM18" s="84"/>
      <c r="AYN18" s="84"/>
      <c r="AYO18" s="84"/>
      <c r="AYP18" s="84"/>
      <c r="AYQ18" s="84"/>
      <c r="AYR18" s="84"/>
      <c r="AYS18" s="84"/>
      <c r="AYT18" s="84"/>
      <c r="AYU18" s="84"/>
      <c r="AYV18" s="84"/>
      <c r="AYW18" s="84"/>
      <c r="AYX18" s="84"/>
      <c r="AYY18" s="84"/>
      <c r="AYZ18" s="84"/>
      <c r="AZA18" s="84"/>
      <c r="AZB18" s="84"/>
      <c r="AZC18" s="84"/>
      <c r="AZD18" s="84"/>
      <c r="AZE18" s="84"/>
      <c r="AZF18" s="84"/>
      <c r="AZG18" s="84"/>
      <c r="AZH18" s="84"/>
      <c r="AZI18" s="84"/>
      <c r="AZJ18" s="84"/>
      <c r="AZK18" s="84"/>
      <c r="AZL18" s="84"/>
      <c r="AZM18" s="84"/>
      <c r="AZN18" s="84"/>
      <c r="AZO18" s="84"/>
      <c r="AZP18" s="84"/>
      <c r="AZQ18" s="84"/>
      <c r="AZR18" s="84"/>
      <c r="AZS18" s="84"/>
      <c r="AZT18" s="84"/>
      <c r="AZU18" s="84"/>
      <c r="AZV18" s="84"/>
      <c r="AZW18" s="84"/>
      <c r="AZX18" s="84"/>
      <c r="AZY18" s="84"/>
      <c r="AZZ18" s="84"/>
      <c r="BAA18" s="84"/>
      <c r="BAB18" s="84"/>
      <c r="BAC18" s="84"/>
      <c r="BAD18" s="84"/>
      <c r="BAE18" s="84"/>
      <c r="BAF18" s="84"/>
      <c r="BAG18" s="84"/>
      <c r="BAH18" s="84"/>
      <c r="BAI18" s="84"/>
      <c r="BAJ18" s="84"/>
      <c r="BAK18" s="84"/>
      <c r="BAL18" s="84"/>
      <c r="BAM18" s="84"/>
      <c r="BAN18" s="84"/>
      <c r="BAO18" s="84"/>
      <c r="BAP18" s="84"/>
      <c r="BAQ18" s="84"/>
      <c r="BAR18" s="84"/>
      <c r="BAS18" s="84"/>
      <c r="BAT18" s="84"/>
      <c r="BAU18" s="84"/>
      <c r="BAV18" s="84"/>
      <c r="BAW18" s="84"/>
      <c r="BAX18" s="84"/>
      <c r="BAY18" s="84"/>
      <c r="BAZ18" s="84"/>
      <c r="BBA18" s="84"/>
      <c r="BBB18" s="84"/>
      <c r="BBC18" s="84"/>
      <c r="BBD18" s="84"/>
      <c r="BBE18" s="84"/>
      <c r="BBF18" s="84"/>
      <c r="BBG18" s="84"/>
      <c r="BBH18" s="84"/>
      <c r="BBI18" s="84"/>
      <c r="BBJ18" s="84"/>
      <c r="BBK18" s="84"/>
      <c r="BBL18" s="84"/>
      <c r="BBM18" s="84"/>
      <c r="BBN18" s="84"/>
      <c r="BBO18" s="84"/>
      <c r="BBP18" s="84"/>
      <c r="BBQ18" s="84"/>
      <c r="BBR18" s="84"/>
      <c r="BBS18" s="84"/>
      <c r="BBT18" s="84"/>
      <c r="BBU18" s="84"/>
      <c r="BBV18" s="84"/>
      <c r="BBW18" s="84"/>
      <c r="BBX18" s="84"/>
      <c r="BBY18" s="84"/>
      <c r="BBZ18" s="84"/>
      <c r="BCA18" s="84"/>
      <c r="BCB18" s="84"/>
      <c r="BCC18" s="84"/>
      <c r="BCD18" s="84"/>
      <c r="BCE18" s="84"/>
      <c r="BCF18" s="84"/>
      <c r="BCG18" s="84"/>
      <c r="BCH18" s="84"/>
      <c r="BCI18" s="84"/>
      <c r="BCJ18" s="84"/>
      <c r="BCK18" s="84"/>
      <c r="BCL18" s="84"/>
      <c r="BCM18" s="84"/>
      <c r="BCN18" s="84"/>
      <c r="BCO18" s="84"/>
      <c r="BCP18" s="84"/>
      <c r="BCQ18" s="84"/>
      <c r="BCR18" s="84"/>
      <c r="BCS18" s="84"/>
      <c r="BCT18" s="84"/>
      <c r="BCU18" s="84"/>
      <c r="BCV18" s="84"/>
      <c r="BCW18" s="84"/>
      <c r="BCX18" s="84"/>
      <c r="BCY18" s="84"/>
      <c r="BCZ18" s="84"/>
      <c r="BDA18" s="84"/>
      <c r="BDB18" s="84"/>
      <c r="BDC18" s="84"/>
      <c r="BDD18" s="84"/>
      <c r="BDE18" s="84"/>
      <c r="BDF18" s="84"/>
      <c r="BDG18" s="84"/>
      <c r="BDH18" s="84"/>
      <c r="BDI18" s="84"/>
      <c r="BDJ18" s="84"/>
      <c r="BDK18" s="84"/>
      <c r="BDL18" s="84"/>
      <c r="BDM18" s="84"/>
      <c r="BDN18" s="84"/>
      <c r="BDO18" s="84"/>
      <c r="BDP18" s="84"/>
      <c r="BDQ18" s="84"/>
      <c r="BDR18" s="84"/>
      <c r="BDS18" s="84"/>
      <c r="BDT18" s="84"/>
      <c r="BDU18" s="84"/>
      <c r="BDV18" s="84"/>
      <c r="BDW18" s="84"/>
      <c r="BDX18" s="84"/>
      <c r="BDY18" s="84"/>
      <c r="BDZ18" s="84"/>
      <c r="BEA18" s="84"/>
      <c r="BEB18" s="84"/>
      <c r="BEC18" s="84"/>
      <c r="BED18" s="84"/>
      <c r="BEE18" s="84"/>
      <c r="BEF18" s="84"/>
      <c r="BEG18" s="84"/>
      <c r="BEH18" s="84"/>
      <c r="BEI18" s="84"/>
      <c r="BEJ18" s="84"/>
      <c r="BEK18" s="84"/>
      <c r="BEL18" s="84"/>
      <c r="BEM18" s="84"/>
      <c r="BEN18" s="84"/>
      <c r="BEO18" s="84"/>
      <c r="BEP18" s="84"/>
      <c r="BEQ18" s="84"/>
      <c r="BER18" s="84"/>
      <c r="BES18" s="84"/>
      <c r="BET18" s="84"/>
      <c r="BEU18" s="84"/>
      <c r="BEV18" s="84"/>
      <c r="BEW18" s="84"/>
      <c r="BEX18" s="84"/>
      <c r="BEY18" s="84"/>
      <c r="BEZ18" s="84"/>
      <c r="BFA18" s="84"/>
      <c r="BFB18" s="84"/>
      <c r="BFC18" s="84"/>
      <c r="BFD18" s="84"/>
      <c r="BFE18" s="84"/>
      <c r="BFF18" s="84"/>
      <c r="BFG18" s="84"/>
      <c r="BFH18" s="84"/>
      <c r="BFI18" s="84"/>
      <c r="BFJ18" s="84"/>
      <c r="BFK18" s="84"/>
      <c r="BFL18" s="84"/>
      <c r="BFM18" s="84"/>
      <c r="BFN18" s="84"/>
      <c r="BFO18" s="84"/>
      <c r="BFP18" s="84"/>
      <c r="BFQ18" s="84"/>
      <c r="BFR18" s="84"/>
      <c r="BFS18" s="84"/>
      <c r="BFT18" s="84"/>
      <c r="BFU18" s="84"/>
      <c r="BFV18" s="84"/>
      <c r="BFW18" s="84"/>
      <c r="BFX18" s="84"/>
      <c r="BFY18" s="84"/>
      <c r="BFZ18" s="84"/>
      <c r="BGA18" s="84"/>
      <c r="BGB18" s="84"/>
      <c r="BGC18" s="84"/>
      <c r="BGD18" s="84"/>
      <c r="BGE18" s="84"/>
      <c r="BGF18" s="84"/>
      <c r="BGG18" s="84"/>
      <c r="BGH18" s="84"/>
      <c r="BGI18" s="84"/>
      <c r="BGJ18" s="84"/>
      <c r="BGK18" s="84"/>
      <c r="BGL18" s="84"/>
      <c r="BGM18" s="84"/>
      <c r="BGN18" s="84"/>
      <c r="BGO18" s="84"/>
      <c r="BGP18" s="84"/>
      <c r="BGQ18" s="84"/>
      <c r="BGR18" s="84"/>
      <c r="BGS18" s="84"/>
      <c r="BGT18" s="84"/>
      <c r="BGU18" s="84"/>
      <c r="BGV18" s="84"/>
      <c r="BGW18" s="84"/>
      <c r="BGX18" s="84"/>
      <c r="BGY18" s="84"/>
      <c r="BGZ18" s="84"/>
      <c r="BHA18" s="84"/>
      <c r="BHB18" s="84"/>
      <c r="BHC18" s="84"/>
      <c r="BHD18" s="84"/>
      <c r="BHE18" s="84"/>
      <c r="BHF18" s="84"/>
      <c r="BHG18" s="84"/>
      <c r="BHH18" s="84"/>
      <c r="BHI18" s="84"/>
      <c r="BHJ18" s="84"/>
      <c r="BHK18" s="84"/>
      <c r="BHL18" s="84"/>
      <c r="BHM18" s="84"/>
      <c r="BHN18" s="84"/>
      <c r="BHO18" s="84"/>
      <c r="BHP18" s="84"/>
      <c r="BHQ18" s="84"/>
      <c r="BHR18" s="84"/>
      <c r="BHS18" s="84"/>
      <c r="BHT18" s="84"/>
      <c r="BHU18" s="84"/>
      <c r="BHV18" s="84"/>
      <c r="BHW18" s="84"/>
      <c r="BHX18" s="84"/>
      <c r="BHY18" s="84"/>
      <c r="BHZ18" s="84"/>
      <c r="BIA18" s="84"/>
      <c r="BIB18" s="84"/>
      <c r="BIC18" s="84"/>
      <c r="BID18" s="84"/>
      <c r="BIE18" s="84"/>
      <c r="BIF18" s="84"/>
      <c r="BIG18" s="84"/>
      <c r="BIH18" s="84"/>
      <c r="BII18" s="84"/>
      <c r="BIJ18" s="84"/>
      <c r="BIK18" s="84"/>
      <c r="BIL18" s="84"/>
      <c r="BIM18" s="84"/>
      <c r="BIN18" s="84"/>
      <c r="BIO18" s="84"/>
      <c r="BIP18" s="84"/>
      <c r="BIQ18" s="84"/>
      <c r="BIR18" s="84"/>
      <c r="BIS18" s="84"/>
      <c r="BIT18" s="84"/>
      <c r="BIU18" s="84"/>
      <c r="BIV18" s="84"/>
      <c r="BIW18" s="84"/>
      <c r="BIX18" s="84"/>
      <c r="BIY18" s="84"/>
      <c r="BIZ18" s="84"/>
      <c r="BJA18" s="84"/>
      <c r="BJB18" s="84"/>
      <c r="BJC18" s="84"/>
      <c r="BJD18" s="84"/>
      <c r="BJE18" s="84"/>
      <c r="BJF18" s="84"/>
      <c r="BJG18" s="84"/>
      <c r="BJH18" s="84"/>
      <c r="BJI18" s="84"/>
      <c r="BJJ18" s="84"/>
      <c r="BJK18" s="84"/>
      <c r="BJL18" s="84"/>
      <c r="BJM18" s="84"/>
      <c r="BJN18" s="84"/>
      <c r="BJO18" s="84"/>
      <c r="BJP18" s="84"/>
      <c r="BJQ18" s="84"/>
      <c r="BJR18" s="84"/>
      <c r="BJS18" s="84"/>
      <c r="BJT18" s="84"/>
      <c r="BJU18" s="84"/>
      <c r="BJV18" s="84"/>
      <c r="BJW18" s="84"/>
      <c r="BJX18" s="84"/>
      <c r="BJY18" s="84"/>
      <c r="BJZ18" s="84"/>
      <c r="BKA18" s="84"/>
      <c r="BKB18" s="84"/>
      <c r="BKC18" s="84"/>
      <c r="BKD18" s="84"/>
      <c r="BKE18" s="84"/>
      <c r="BKF18" s="84"/>
      <c r="BKG18" s="84"/>
      <c r="BKH18" s="84"/>
      <c r="BKI18" s="84"/>
      <c r="BKJ18" s="84"/>
      <c r="BKK18" s="84"/>
      <c r="BKL18" s="84"/>
      <c r="BKM18" s="84"/>
      <c r="BKN18" s="84"/>
      <c r="BKO18" s="84"/>
      <c r="BKP18" s="84"/>
      <c r="BKQ18" s="84"/>
      <c r="BKR18" s="84"/>
      <c r="BKS18" s="84"/>
      <c r="BKT18" s="84"/>
      <c r="BKU18" s="84"/>
      <c r="BKV18" s="84"/>
      <c r="BKW18" s="84"/>
      <c r="BKX18" s="84"/>
      <c r="BKY18" s="84"/>
      <c r="BKZ18" s="84"/>
      <c r="BLA18" s="84"/>
      <c r="BLB18" s="84"/>
      <c r="BLC18" s="84"/>
      <c r="BLD18" s="84"/>
      <c r="BLE18" s="84"/>
      <c r="BLF18" s="84"/>
      <c r="BLG18" s="84"/>
      <c r="BLH18" s="84"/>
      <c r="BLI18" s="84"/>
      <c r="BLJ18" s="84"/>
      <c r="BLK18" s="84"/>
      <c r="BLL18" s="84"/>
      <c r="BLM18" s="84"/>
      <c r="BLN18" s="84"/>
      <c r="BLO18" s="84"/>
      <c r="BLP18" s="84"/>
      <c r="BLQ18" s="84"/>
      <c r="BLR18" s="84"/>
      <c r="BLS18" s="84"/>
      <c r="BLT18" s="84"/>
      <c r="BLU18" s="84"/>
      <c r="BLV18" s="84"/>
      <c r="BLW18" s="84"/>
      <c r="BLX18" s="84"/>
      <c r="BLY18" s="84"/>
      <c r="BLZ18" s="84"/>
      <c r="BMA18" s="84"/>
      <c r="BMB18" s="84"/>
      <c r="BMC18" s="84"/>
      <c r="BMD18" s="84"/>
      <c r="BME18" s="84"/>
      <c r="BMF18" s="84"/>
      <c r="BMG18" s="84"/>
      <c r="BMH18" s="84"/>
      <c r="BMI18" s="84"/>
      <c r="BMJ18" s="84"/>
      <c r="BMK18" s="84"/>
      <c r="BML18" s="84"/>
      <c r="BMM18" s="84"/>
      <c r="BMN18" s="84"/>
      <c r="BMO18" s="84"/>
      <c r="BMP18" s="84"/>
      <c r="BMQ18" s="84"/>
      <c r="BMR18" s="84"/>
      <c r="BMS18" s="84"/>
      <c r="BMT18" s="84"/>
      <c r="BMU18" s="84"/>
      <c r="BMV18" s="84"/>
      <c r="BMW18" s="84"/>
      <c r="BMX18" s="84"/>
      <c r="BMY18" s="84"/>
      <c r="BMZ18" s="84"/>
      <c r="BNA18" s="84"/>
      <c r="BNB18" s="84"/>
      <c r="BNC18" s="84"/>
      <c r="BND18" s="84"/>
      <c r="BNE18" s="84"/>
      <c r="BNF18" s="84"/>
      <c r="BNG18" s="84"/>
      <c r="BNH18" s="84"/>
      <c r="BNI18" s="84"/>
      <c r="BNJ18" s="84"/>
      <c r="BNK18" s="84"/>
      <c r="BNL18" s="84"/>
      <c r="BNM18" s="84"/>
      <c r="BNN18" s="84"/>
      <c r="BNO18" s="84"/>
      <c r="BNP18" s="84"/>
      <c r="BNQ18" s="84"/>
      <c r="BNR18" s="84"/>
      <c r="BNS18" s="84"/>
      <c r="BNT18" s="84"/>
      <c r="BNU18" s="84"/>
      <c r="BNV18" s="84"/>
      <c r="BNW18" s="84"/>
      <c r="BNX18" s="84"/>
      <c r="BNY18" s="84"/>
      <c r="BNZ18" s="84"/>
      <c r="BOA18" s="84"/>
      <c r="BOB18" s="84"/>
      <c r="BOC18" s="84"/>
      <c r="BOD18" s="84"/>
      <c r="BOE18" s="84"/>
      <c r="BOF18" s="84"/>
      <c r="BOG18" s="84"/>
      <c r="BOH18" s="84"/>
      <c r="BOI18" s="84"/>
      <c r="BOJ18" s="84"/>
      <c r="BOK18" s="84"/>
      <c r="BOL18" s="84"/>
      <c r="BOM18" s="84"/>
      <c r="BON18" s="84"/>
      <c r="BOO18" s="84"/>
      <c r="BOP18" s="84"/>
      <c r="BOQ18" s="84"/>
      <c r="BOR18" s="84"/>
      <c r="BOS18" s="84"/>
      <c r="BOT18" s="84"/>
      <c r="BOU18" s="84"/>
      <c r="BOV18" s="84"/>
      <c r="BOW18" s="84"/>
      <c r="BOX18" s="84"/>
      <c r="BOY18" s="84"/>
      <c r="BOZ18" s="84"/>
      <c r="BPA18" s="84"/>
      <c r="BPB18" s="84"/>
      <c r="BPC18" s="84"/>
      <c r="BPD18" s="84"/>
      <c r="BPE18" s="84"/>
      <c r="BPF18" s="84"/>
      <c r="BPG18" s="84"/>
      <c r="BPH18" s="84"/>
      <c r="BPI18" s="84"/>
      <c r="BPJ18" s="84"/>
      <c r="BPK18" s="84"/>
      <c r="BPL18" s="84"/>
      <c r="BPM18" s="84"/>
      <c r="BPN18" s="84"/>
      <c r="BPO18" s="84"/>
      <c r="BPP18" s="84"/>
      <c r="BPQ18" s="84"/>
      <c r="BPR18" s="84"/>
      <c r="BPS18" s="84"/>
      <c r="BPT18" s="84"/>
      <c r="BPU18" s="84"/>
      <c r="BPV18" s="84"/>
      <c r="BPW18" s="84"/>
      <c r="BPX18" s="84"/>
      <c r="BPY18" s="84"/>
      <c r="BPZ18" s="84"/>
      <c r="BQA18" s="84"/>
      <c r="BQB18" s="84"/>
      <c r="BQC18" s="84"/>
      <c r="BQD18" s="84"/>
      <c r="BQE18" s="84"/>
      <c r="BQF18" s="84"/>
      <c r="BQG18" s="84"/>
      <c r="BQH18" s="84"/>
      <c r="BQI18" s="84"/>
      <c r="BQJ18" s="84"/>
      <c r="BQK18" s="84"/>
      <c r="BQL18" s="84"/>
      <c r="BQM18" s="84"/>
      <c r="BQN18" s="84"/>
      <c r="BQO18" s="84"/>
      <c r="BQP18" s="84"/>
      <c r="BQQ18" s="84"/>
      <c r="BQR18" s="84"/>
      <c r="BQS18" s="84"/>
      <c r="BQT18" s="84"/>
      <c r="BQU18" s="84"/>
      <c r="BQV18" s="84"/>
      <c r="BQW18" s="84"/>
      <c r="BQX18" s="84"/>
      <c r="BQY18" s="84"/>
      <c r="BQZ18" s="84"/>
      <c r="BRA18" s="84"/>
      <c r="BRB18" s="84"/>
      <c r="BRC18" s="84"/>
      <c r="BRD18" s="84"/>
      <c r="BRE18" s="84"/>
      <c r="BRF18" s="84"/>
      <c r="BRG18" s="84"/>
      <c r="BRH18" s="84"/>
      <c r="BRI18" s="84"/>
      <c r="BRJ18" s="84"/>
      <c r="BRK18" s="84"/>
      <c r="BRL18" s="84"/>
      <c r="BRM18" s="84"/>
      <c r="BRN18" s="84"/>
      <c r="BRO18" s="84"/>
      <c r="BRP18" s="84"/>
      <c r="BRQ18" s="84"/>
      <c r="BRR18" s="84"/>
      <c r="BRS18" s="84"/>
      <c r="BRT18" s="84"/>
      <c r="BRU18" s="84"/>
      <c r="BRV18" s="84"/>
      <c r="BRW18" s="84"/>
      <c r="BRX18" s="84"/>
      <c r="BRY18" s="84"/>
      <c r="BRZ18" s="84"/>
      <c r="BSA18" s="84"/>
      <c r="BSB18" s="84"/>
      <c r="BSC18" s="84"/>
      <c r="BSD18" s="84"/>
      <c r="BSE18" s="84"/>
      <c r="BSF18" s="84"/>
      <c r="BSG18" s="84"/>
      <c r="BSH18" s="84"/>
      <c r="BSI18" s="84"/>
      <c r="BSJ18" s="84"/>
      <c r="BSK18" s="84"/>
      <c r="BSL18" s="84"/>
      <c r="BSM18" s="84"/>
      <c r="BSN18" s="84"/>
      <c r="BSO18" s="84"/>
      <c r="BSP18" s="84"/>
      <c r="BSQ18" s="84"/>
      <c r="BSR18" s="84"/>
      <c r="BSS18" s="84"/>
      <c r="BST18" s="84"/>
      <c r="BSU18" s="84"/>
      <c r="BSV18" s="84"/>
      <c r="BSW18" s="84"/>
      <c r="BSX18" s="84"/>
      <c r="BSY18" s="84"/>
      <c r="BSZ18" s="84"/>
      <c r="BTA18" s="84"/>
      <c r="BTB18" s="84"/>
      <c r="BTC18" s="84"/>
      <c r="BTD18" s="84"/>
      <c r="BTE18" s="84"/>
      <c r="BTF18" s="84"/>
      <c r="BTG18" s="84"/>
      <c r="BTH18" s="84"/>
      <c r="BTI18" s="84"/>
      <c r="BTJ18" s="84"/>
      <c r="BTK18" s="84"/>
      <c r="BTL18" s="84"/>
      <c r="BTM18" s="84"/>
      <c r="BTN18" s="84"/>
      <c r="BTO18" s="84"/>
      <c r="BTP18" s="84"/>
      <c r="BTQ18" s="84"/>
      <c r="BTR18" s="84"/>
      <c r="BTS18" s="84"/>
      <c r="BTT18" s="84"/>
      <c r="BTU18" s="84"/>
      <c r="BTV18" s="84"/>
      <c r="BTW18" s="84"/>
      <c r="BTX18" s="84"/>
      <c r="BTY18" s="84"/>
      <c r="BTZ18" s="84"/>
      <c r="BUA18" s="84"/>
      <c r="BUB18" s="84"/>
      <c r="BUC18" s="84"/>
      <c r="BUD18" s="84"/>
      <c r="BUE18" s="84"/>
      <c r="BUF18" s="84"/>
      <c r="BUG18" s="84"/>
      <c r="BUH18" s="84"/>
      <c r="BUI18" s="84"/>
      <c r="BUJ18" s="84"/>
      <c r="BUK18" s="84"/>
      <c r="BUL18" s="84"/>
      <c r="BUM18" s="84"/>
      <c r="BUN18" s="84"/>
      <c r="BUO18" s="84"/>
      <c r="BUP18" s="84"/>
      <c r="BUQ18" s="84"/>
      <c r="BUR18" s="84"/>
      <c r="BUS18" s="84"/>
      <c r="BUT18" s="84"/>
      <c r="BUU18" s="84"/>
      <c r="BUV18" s="84"/>
      <c r="BUW18" s="84"/>
      <c r="BUX18" s="84"/>
      <c r="BUY18" s="84"/>
      <c r="BUZ18" s="84"/>
      <c r="BVA18" s="84"/>
      <c r="BVB18" s="84"/>
      <c r="BVC18" s="84"/>
      <c r="BVD18" s="84"/>
      <c r="BVE18" s="84"/>
      <c r="BVF18" s="84"/>
      <c r="BVG18" s="84"/>
      <c r="BVH18" s="84"/>
      <c r="BVI18" s="84"/>
      <c r="BVJ18" s="84"/>
      <c r="BVK18" s="84"/>
      <c r="BVL18" s="84"/>
      <c r="BVM18" s="84"/>
      <c r="BVN18" s="84"/>
      <c r="BVO18" s="84"/>
      <c r="BVP18" s="84"/>
      <c r="BVQ18" s="84"/>
      <c r="BVR18" s="84"/>
      <c r="BVS18" s="84"/>
      <c r="BVT18" s="84"/>
      <c r="BVU18" s="84"/>
      <c r="BVV18" s="84"/>
      <c r="BVW18" s="84"/>
      <c r="BVX18" s="84"/>
      <c r="BVY18" s="84"/>
      <c r="BVZ18" s="84"/>
      <c r="BWA18" s="84"/>
      <c r="BWB18" s="84"/>
      <c r="BWC18" s="84"/>
      <c r="BWD18" s="84"/>
      <c r="BWE18" s="84"/>
      <c r="BWF18" s="84"/>
      <c r="BWG18" s="84"/>
      <c r="BWH18" s="84"/>
      <c r="BWI18" s="84"/>
      <c r="BWJ18" s="84"/>
      <c r="BWK18" s="84"/>
      <c r="BWL18" s="84"/>
      <c r="BWM18" s="84"/>
      <c r="BWN18" s="84"/>
      <c r="BWO18" s="84"/>
      <c r="BWP18" s="84"/>
      <c r="BWQ18" s="84"/>
      <c r="BWR18" s="84"/>
      <c r="BWS18" s="84"/>
      <c r="BWT18" s="84"/>
      <c r="BWU18" s="84"/>
      <c r="BWV18" s="84"/>
      <c r="BWW18" s="84"/>
      <c r="BWX18" s="84"/>
      <c r="BWY18" s="84"/>
      <c r="BWZ18" s="84"/>
      <c r="BXA18" s="84"/>
      <c r="BXB18" s="84"/>
      <c r="BXC18" s="84"/>
      <c r="BXD18" s="84"/>
      <c r="BXE18" s="84"/>
      <c r="BXF18" s="84"/>
      <c r="BXG18" s="84"/>
      <c r="BXH18" s="84"/>
      <c r="BXI18" s="84"/>
      <c r="BXJ18" s="84"/>
      <c r="BXK18" s="84"/>
      <c r="BXL18" s="84"/>
      <c r="BXM18" s="84"/>
      <c r="BXN18" s="84"/>
      <c r="BXO18" s="84"/>
      <c r="BXP18" s="84"/>
      <c r="BXQ18" s="84"/>
      <c r="BXR18" s="84"/>
      <c r="BXS18" s="84"/>
      <c r="BXT18" s="84"/>
      <c r="BXU18" s="84"/>
      <c r="BXV18" s="84"/>
      <c r="BXW18" s="84"/>
      <c r="BXX18" s="84"/>
      <c r="BXY18" s="84"/>
      <c r="BXZ18" s="84"/>
      <c r="BYA18" s="84"/>
      <c r="BYB18" s="84"/>
      <c r="BYC18" s="84"/>
      <c r="BYD18" s="84"/>
      <c r="BYE18" s="84"/>
      <c r="BYF18" s="84"/>
      <c r="BYG18" s="84"/>
      <c r="BYH18" s="84"/>
      <c r="BYI18" s="84"/>
      <c r="BYJ18" s="84"/>
      <c r="BYK18" s="84"/>
      <c r="BYL18" s="84"/>
      <c r="BYM18" s="84"/>
      <c r="BYN18" s="84"/>
      <c r="BYO18" s="84"/>
      <c r="BYP18" s="84"/>
      <c r="BYQ18" s="84"/>
      <c r="BYR18" s="84"/>
      <c r="BYS18" s="84"/>
      <c r="BYT18" s="84"/>
      <c r="BYU18" s="84"/>
      <c r="BYV18" s="84"/>
      <c r="BYW18" s="84"/>
      <c r="BYX18" s="84"/>
      <c r="BYY18" s="84"/>
      <c r="BYZ18" s="84"/>
      <c r="BZA18" s="84"/>
      <c r="BZB18" s="84"/>
      <c r="BZC18" s="84"/>
      <c r="BZD18" s="84"/>
      <c r="BZE18" s="84"/>
      <c r="BZF18" s="84"/>
      <c r="BZG18" s="84"/>
      <c r="BZH18" s="84"/>
      <c r="BZI18" s="84"/>
      <c r="BZJ18" s="84"/>
      <c r="BZK18" s="84"/>
      <c r="BZL18" s="84"/>
      <c r="BZM18" s="84"/>
      <c r="BZN18" s="84"/>
      <c r="BZO18" s="84"/>
      <c r="BZP18" s="84"/>
      <c r="BZQ18" s="84"/>
      <c r="BZR18" s="84"/>
      <c r="BZS18" s="84"/>
      <c r="BZT18" s="84"/>
      <c r="BZU18" s="84"/>
      <c r="BZV18" s="84"/>
      <c r="BZW18" s="84"/>
      <c r="BZX18" s="84"/>
      <c r="BZY18" s="84"/>
      <c r="BZZ18" s="84"/>
      <c r="CAA18" s="84"/>
      <c r="CAB18" s="84"/>
      <c r="CAC18" s="84"/>
      <c r="CAD18" s="84"/>
      <c r="CAE18" s="84"/>
      <c r="CAF18" s="84"/>
      <c r="CAG18" s="84"/>
      <c r="CAH18" s="84"/>
      <c r="CAI18" s="84"/>
      <c r="CAJ18" s="84"/>
      <c r="CAK18" s="84"/>
      <c r="CAL18" s="84"/>
      <c r="CAM18" s="84"/>
      <c r="CAN18" s="84"/>
      <c r="CAO18" s="84"/>
      <c r="CAP18" s="84"/>
      <c r="CAQ18" s="84"/>
      <c r="CAR18" s="84"/>
      <c r="CAS18" s="84"/>
      <c r="CAT18" s="84"/>
      <c r="CAU18" s="84"/>
      <c r="CAV18" s="84"/>
      <c r="CAW18" s="84"/>
      <c r="CAX18" s="84"/>
      <c r="CAY18" s="84"/>
      <c r="CAZ18" s="84"/>
      <c r="CBA18" s="84"/>
      <c r="CBB18" s="84"/>
      <c r="CBC18" s="84"/>
      <c r="CBD18" s="84"/>
      <c r="CBE18" s="84"/>
      <c r="CBF18" s="84"/>
      <c r="CBG18" s="84"/>
      <c r="CBH18" s="84"/>
      <c r="CBI18" s="84"/>
      <c r="CBJ18" s="84"/>
      <c r="CBK18" s="84"/>
      <c r="CBL18" s="84"/>
      <c r="CBM18" s="84"/>
      <c r="CBN18" s="84"/>
      <c r="CBO18" s="84"/>
      <c r="CBP18" s="84"/>
      <c r="CBQ18" s="84"/>
      <c r="CBR18" s="84"/>
      <c r="CBS18" s="84"/>
      <c r="CBT18" s="84"/>
      <c r="CBU18" s="84"/>
      <c r="CBV18" s="84"/>
      <c r="CBW18" s="84"/>
      <c r="CBX18" s="84"/>
      <c r="CBY18" s="84"/>
      <c r="CBZ18" s="84"/>
      <c r="CCA18" s="84"/>
      <c r="CCB18" s="84"/>
      <c r="CCC18" s="84"/>
      <c r="CCD18" s="84"/>
      <c r="CCE18" s="84"/>
      <c r="CCF18" s="84"/>
      <c r="CCG18" s="84"/>
      <c r="CCH18" s="84"/>
      <c r="CCI18" s="84"/>
      <c r="CCJ18" s="84"/>
      <c r="CCK18" s="84"/>
      <c r="CCL18" s="84"/>
      <c r="CCM18" s="84"/>
      <c r="CCN18" s="84"/>
      <c r="CCO18" s="84"/>
      <c r="CCP18" s="84"/>
      <c r="CCQ18" s="84"/>
      <c r="CCR18" s="84"/>
      <c r="CCS18" s="84"/>
      <c r="CCT18" s="84"/>
      <c r="CCU18" s="84"/>
      <c r="CCV18" s="84"/>
      <c r="CCW18" s="84"/>
      <c r="CCX18" s="84"/>
      <c r="CCY18" s="84"/>
      <c r="CCZ18" s="84"/>
      <c r="CDA18" s="84"/>
      <c r="CDB18" s="84"/>
      <c r="CDC18" s="84"/>
      <c r="CDD18" s="84"/>
      <c r="CDE18" s="84"/>
      <c r="CDF18" s="84"/>
      <c r="CDG18" s="84"/>
      <c r="CDH18" s="84"/>
      <c r="CDI18" s="84"/>
      <c r="CDJ18" s="84"/>
      <c r="CDK18" s="84"/>
      <c r="CDL18" s="84"/>
      <c r="CDM18" s="84"/>
      <c r="CDN18" s="84"/>
      <c r="CDO18" s="84"/>
      <c r="CDP18" s="84"/>
      <c r="CDQ18" s="84"/>
      <c r="CDR18" s="84"/>
      <c r="CDS18" s="84"/>
      <c r="CDT18" s="84"/>
      <c r="CDU18" s="84"/>
      <c r="CDV18" s="84"/>
      <c r="CDW18" s="84"/>
      <c r="CDX18" s="84"/>
      <c r="CDY18" s="84"/>
      <c r="CDZ18" s="84"/>
      <c r="CEA18" s="84"/>
      <c r="CEB18" s="84"/>
      <c r="CEC18" s="84"/>
      <c r="CED18" s="84"/>
      <c r="CEE18" s="84"/>
      <c r="CEF18" s="84"/>
      <c r="CEG18" s="84"/>
      <c r="CEH18" s="84"/>
      <c r="CEI18" s="84"/>
      <c r="CEJ18" s="84"/>
      <c r="CEK18" s="84"/>
      <c r="CEL18" s="84"/>
      <c r="CEM18" s="84"/>
      <c r="CEN18" s="84"/>
      <c r="CEO18" s="84"/>
      <c r="CEP18" s="84"/>
      <c r="CEQ18" s="84"/>
      <c r="CER18" s="84"/>
      <c r="CES18" s="84"/>
      <c r="CET18" s="84"/>
      <c r="CEU18" s="84"/>
      <c r="CEV18" s="84"/>
      <c r="CEW18" s="84"/>
      <c r="CEX18" s="84"/>
      <c r="CEY18" s="84"/>
      <c r="CEZ18" s="84"/>
      <c r="CFA18" s="84"/>
      <c r="CFB18" s="84"/>
      <c r="CFC18" s="84"/>
      <c r="CFD18" s="84"/>
      <c r="CFE18" s="84"/>
      <c r="CFF18" s="84"/>
      <c r="CFG18" s="84"/>
      <c r="CFH18" s="84"/>
      <c r="CFI18" s="84"/>
      <c r="CFJ18" s="84"/>
      <c r="CFK18" s="84"/>
      <c r="CFL18" s="84"/>
      <c r="CFM18" s="84"/>
      <c r="CFN18" s="84"/>
      <c r="CFO18" s="84"/>
      <c r="CFP18" s="84"/>
      <c r="CFQ18" s="84"/>
      <c r="CFR18" s="84"/>
      <c r="CFS18" s="84"/>
      <c r="CFT18" s="84"/>
      <c r="CFU18" s="84"/>
      <c r="CFV18" s="84"/>
      <c r="CFW18" s="84"/>
      <c r="CFX18" s="84"/>
      <c r="CFY18" s="84"/>
      <c r="CFZ18" s="84"/>
      <c r="CGA18" s="84"/>
      <c r="CGB18" s="84"/>
      <c r="CGC18" s="84"/>
      <c r="CGD18" s="84"/>
      <c r="CGE18" s="84"/>
      <c r="CGF18" s="84"/>
      <c r="CGG18" s="84"/>
      <c r="CGH18" s="84"/>
      <c r="CGI18" s="84"/>
      <c r="CGJ18" s="84"/>
      <c r="CGK18" s="84"/>
      <c r="CGL18" s="84"/>
      <c r="CGM18" s="84"/>
      <c r="CGN18" s="84"/>
      <c r="CGO18" s="84"/>
      <c r="CGP18" s="84"/>
      <c r="CGQ18" s="84"/>
      <c r="CGR18" s="84"/>
      <c r="CGS18" s="84"/>
      <c r="CGT18" s="84"/>
      <c r="CGU18" s="84"/>
      <c r="CGV18" s="84"/>
      <c r="CGW18" s="84"/>
      <c r="CGX18" s="84"/>
      <c r="CGY18" s="84"/>
      <c r="CGZ18" s="84"/>
      <c r="CHA18" s="84"/>
      <c r="CHB18" s="84"/>
      <c r="CHC18" s="84"/>
      <c r="CHD18" s="84"/>
      <c r="CHE18" s="84"/>
      <c r="CHF18" s="84"/>
      <c r="CHG18" s="84"/>
      <c r="CHH18" s="84"/>
      <c r="CHI18" s="84"/>
      <c r="CHJ18" s="84"/>
      <c r="CHK18" s="84"/>
      <c r="CHL18" s="84"/>
      <c r="CHM18" s="84"/>
      <c r="CHN18" s="84"/>
      <c r="CHO18" s="84"/>
      <c r="CHP18" s="84"/>
      <c r="CHQ18" s="84"/>
      <c r="CHR18" s="84"/>
      <c r="CHS18" s="84"/>
      <c r="CHT18" s="84"/>
      <c r="CHU18" s="84"/>
      <c r="CHV18" s="84"/>
      <c r="CHW18" s="84"/>
      <c r="CHX18" s="84"/>
      <c r="CHY18" s="84"/>
      <c r="CHZ18" s="84"/>
      <c r="CIA18" s="84"/>
      <c r="CIB18" s="84"/>
      <c r="CIC18" s="84"/>
      <c r="CID18" s="84"/>
      <c r="CIE18" s="84"/>
      <c r="CIF18" s="84"/>
      <c r="CIG18" s="84"/>
      <c r="CIH18" s="84"/>
      <c r="CII18" s="84"/>
      <c r="CIJ18" s="84"/>
      <c r="CIK18" s="84"/>
      <c r="CIL18" s="84"/>
      <c r="CIM18" s="84"/>
      <c r="CIN18" s="84"/>
      <c r="CIO18" s="84"/>
      <c r="CIP18" s="84"/>
      <c r="CIQ18" s="84"/>
      <c r="CIR18" s="84"/>
      <c r="CIS18" s="84"/>
      <c r="CIT18" s="84"/>
      <c r="CIU18" s="84"/>
      <c r="CIV18" s="84"/>
      <c r="CIW18" s="84"/>
      <c r="CIX18" s="84"/>
      <c r="CIY18" s="84"/>
      <c r="CIZ18" s="84"/>
      <c r="CJA18" s="84"/>
      <c r="CJB18" s="84"/>
      <c r="CJC18" s="84"/>
      <c r="CJD18" s="84"/>
      <c r="CJE18" s="84"/>
      <c r="CJF18" s="84"/>
      <c r="CJG18" s="84"/>
      <c r="CJH18" s="84"/>
      <c r="CJI18" s="84"/>
      <c r="CJJ18" s="84"/>
      <c r="CJK18" s="84"/>
      <c r="CJL18" s="84"/>
      <c r="CJM18" s="84"/>
      <c r="CJN18" s="84"/>
      <c r="CJO18" s="84"/>
      <c r="CJP18" s="84"/>
      <c r="CJQ18" s="84"/>
      <c r="CJR18" s="84"/>
      <c r="CJS18" s="84"/>
      <c r="CJT18" s="84"/>
      <c r="CJU18" s="84"/>
      <c r="CJV18" s="84"/>
      <c r="CJW18" s="84"/>
      <c r="CJX18" s="84"/>
      <c r="CJY18" s="84"/>
      <c r="CJZ18" s="84"/>
      <c r="CKA18" s="84"/>
      <c r="CKB18" s="84"/>
      <c r="CKC18" s="84"/>
      <c r="CKD18" s="84"/>
      <c r="CKE18" s="84"/>
      <c r="CKF18" s="84"/>
      <c r="CKG18" s="84"/>
      <c r="CKH18" s="84"/>
      <c r="CKI18" s="84"/>
      <c r="CKJ18" s="84"/>
      <c r="CKK18" s="84"/>
      <c r="CKL18" s="84"/>
      <c r="CKM18" s="84"/>
      <c r="CKN18" s="84"/>
      <c r="CKO18" s="84"/>
      <c r="CKP18" s="84"/>
      <c r="CKQ18" s="84"/>
      <c r="CKR18" s="84"/>
      <c r="CKS18" s="84"/>
      <c r="CKT18" s="84"/>
      <c r="CKU18" s="84"/>
      <c r="CKV18" s="84"/>
      <c r="CKW18" s="84"/>
      <c r="CKX18" s="84"/>
      <c r="CKY18" s="84"/>
      <c r="CKZ18" s="84"/>
      <c r="CLA18" s="84"/>
      <c r="CLB18" s="84"/>
      <c r="CLC18" s="84"/>
      <c r="CLD18" s="84"/>
      <c r="CLE18" s="84"/>
      <c r="CLF18" s="84"/>
      <c r="CLG18" s="84"/>
      <c r="CLH18" s="84"/>
      <c r="CLI18" s="84"/>
      <c r="CLJ18" s="84"/>
      <c r="CLK18" s="84"/>
      <c r="CLL18" s="84"/>
      <c r="CLM18" s="84"/>
      <c r="CLN18" s="84"/>
      <c r="CLO18" s="84"/>
      <c r="CLP18" s="84"/>
      <c r="CLQ18" s="84"/>
      <c r="CLR18" s="84"/>
      <c r="CLS18" s="84"/>
      <c r="CLT18" s="84"/>
      <c r="CLU18" s="84"/>
      <c r="CLV18" s="84"/>
      <c r="CLW18" s="84"/>
      <c r="CLX18" s="84"/>
      <c r="CLY18" s="84"/>
      <c r="CLZ18" s="84"/>
      <c r="CMA18" s="84"/>
      <c r="CMB18" s="84"/>
      <c r="CMC18" s="84"/>
      <c r="CMD18" s="84"/>
      <c r="CME18" s="84"/>
      <c r="CMF18" s="84"/>
      <c r="CMG18" s="84"/>
      <c r="CMH18" s="84"/>
      <c r="CMI18" s="84"/>
      <c r="CMJ18" s="84"/>
      <c r="CMK18" s="84"/>
      <c r="CML18" s="84"/>
      <c r="CMM18" s="84"/>
      <c r="CMN18" s="84"/>
      <c r="CMO18" s="84"/>
      <c r="CMP18" s="84"/>
      <c r="CMQ18" s="84"/>
      <c r="CMR18" s="84"/>
      <c r="CMS18" s="84"/>
      <c r="CMT18" s="84"/>
      <c r="CMU18" s="84"/>
      <c r="CMV18" s="84"/>
      <c r="CMW18" s="84"/>
      <c r="CMX18" s="84"/>
      <c r="CMY18" s="84"/>
      <c r="CMZ18" s="84"/>
      <c r="CNA18" s="84"/>
      <c r="CNB18" s="84"/>
      <c r="CNC18" s="84"/>
      <c r="CND18" s="84"/>
      <c r="CNE18" s="84"/>
      <c r="CNF18" s="84"/>
      <c r="CNG18" s="84"/>
      <c r="CNH18" s="84"/>
      <c r="CNI18" s="84"/>
      <c r="CNJ18" s="84"/>
      <c r="CNK18" s="84"/>
      <c r="CNL18" s="84"/>
      <c r="CNM18" s="84"/>
      <c r="CNN18" s="84"/>
      <c r="CNO18" s="84"/>
      <c r="CNP18" s="84"/>
      <c r="CNQ18" s="84"/>
      <c r="CNR18" s="84"/>
      <c r="CNS18" s="84"/>
      <c r="CNT18" s="84"/>
      <c r="CNU18" s="84"/>
      <c r="CNV18" s="84"/>
      <c r="CNW18" s="84"/>
      <c r="CNX18" s="84"/>
      <c r="CNY18" s="84"/>
      <c r="CNZ18" s="84"/>
      <c r="COA18" s="84"/>
      <c r="COB18" s="84"/>
      <c r="COC18" s="84"/>
      <c r="COD18" s="84"/>
      <c r="COE18" s="84"/>
      <c r="COF18" s="84"/>
      <c r="COG18" s="84"/>
      <c r="COH18" s="84"/>
      <c r="COI18" s="84"/>
      <c r="COJ18" s="84"/>
      <c r="COK18" s="84"/>
      <c r="COL18" s="84"/>
      <c r="COM18" s="84"/>
      <c r="CON18" s="84"/>
      <c r="COO18" s="84"/>
      <c r="COP18" s="84"/>
      <c r="COQ18" s="84"/>
      <c r="COR18" s="84"/>
      <c r="COS18" s="84"/>
      <c r="COT18" s="84"/>
      <c r="COU18" s="84"/>
      <c r="COV18" s="84"/>
      <c r="COW18" s="84"/>
      <c r="COX18" s="84"/>
      <c r="COY18" s="84"/>
      <c r="COZ18" s="84"/>
      <c r="CPA18" s="84"/>
      <c r="CPB18" s="84"/>
      <c r="CPC18" s="84"/>
      <c r="CPD18" s="84"/>
      <c r="CPE18" s="84"/>
      <c r="CPF18" s="84"/>
      <c r="CPG18" s="84"/>
      <c r="CPH18" s="84"/>
      <c r="CPI18" s="84"/>
      <c r="CPJ18" s="84"/>
      <c r="CPK18" s="84"/>
      <c r="CPL18" s="84"/>
      <c r="CPM18" s="84"/>
      <c r="CPN18" s="84"/>
      <c r="CPO18" s="84"/>
      <c r="CPP18" s="84"/>
      <c r="CPQ18" s="84"/>
      <c r="CPR18" s="84"/>
      <c r="CPS18" s="84"/>
      <c r="CPT18" s="84"/>
      <c r="CPU18" s="84"/>
      <c r="CPV18" s="84"/>
      <c r="CPW18" s="84"/>
      <c r="CPX18" s="84"/>
      <c r="CPY18" s="84"/>
      <c r="CPZ18" s="84"/>
      <c r="CQA18" s="84"/>
      <c r="CQB18" s="84"/>
      <c r="CQC18" s="84"/>
      <c r="CQD18" s="84"/>
      <c r="CQE18" s="84"/>
      <c r="CQF18" s="84"/>
      <c r="CQG18" s="84"/>
      <c r="CQH18" s="84"/>
      <c r="CQI18" s="84"/>
      <c r="CQJ18" s="84"/>
      <c r="CQK18" s="84"/>
      <c r="CQL18" s="84"/>
      <c r="CQM18" s="84"/>
      <c r="CQN18" s="84"/>
      <c r="CQO18" s="84"/>
      <c r="CQP18" s="84"/>
      <c r="CQQ18" s="84"/>
      <c r="CQR18" s="84"/>
      <c r="CQS18" s="84"/>
      <c r="CQT18" s="84"/>
      <c r="CQU18" s="84"/>
      <c r="CQV18" s="84"/>
      <c r="CQW18" s="84"/>
      <c r="CQX18" s="84"/>
      <c r="CQY18" s="84"/>
      <c r="CQZ18" s="84"/>
      <c r="CRA18" s="84"/>
      <c r="CRB18" s="84"/>
      <c r="CRC18" s="84"/>
      <c r="CRD18" s="84"/>
      <c r="CRE18" s="84"/>
      <c r="CRF18" s="84"/>
      <c r="CRG18" s="84"/>
      <c r="CRH18" s="84"/>
      <c r="CRI18" s="84"/>
      <c r="CRJ18" s="84"/>
      <c r="CRK18" s="84"/>
      <c r="CRL18" s="84"/>
      <c r="CRM18" s="84"/>
      <c r="CRN18" s="84"/>
      <c r="CRO18" s="84"/>
      <c r="CRP18" s="84"/>
      <c r="CRQ18" s="84"/>
      <c r="CRR18" s="84"/>
      <c r="CRS18" s="84"/>
      <c r="CRT18" s="84"/>
      <c r="CRU18" s="84"/>
      <c r="CRV18" s="84"/>
      <c r="CRW18" s="84"/>
      <c r="CRX18" s="84"/>
      <c r="CRY18" s="84"/>
      <c r="CRZ18" s="84"/>
      <c r="CSA18" s="84"/>
      <c r="CSB18" s="84"/>
      <c r="CSC18" s="84"/>
      <c r="CSD18" s="84"/>
      <c r="CSE18" s="84"/>
      <c r="CSF18" s="84"/>
      <c r="CSG18" s="84"/>
      <c r="CSH18" s="84"/>
      <c r="CSI18" s="84"/>
      <c r="CSJ18" s="84"/>
      <c r="CSK18" s="84"/>
      <c r="CSL18" s="84"/>
      <c r="CSM18" s="84"/>
      <c r="CSN18" s="84"/>
      <c r="CSO18" s="84"/>
      <c r="CSP18" s="84"/>
      <c r="CSQ18" s="84"/>
      <c r="CSR18" s="84"/>
      <c r="CSS18" s="84"/>
      <c r="CST18" s="84"/>
      <c r="CSU18" s="84"/>
      <c r="CSV18" s="84"/>
      <c r="CSW18" s="84"/>
      <c r="CSX18" s="84"/>
      <c r="CSY18" s="84"/>
      <c r="CSZ18" s="84"/>
      <c r="CTA18" s="84"/>
      <c r="CTB18" s="84"/>
      <c r="CTC18" s="84"/>
      <c r="CTD18" s="84"/>
      <c r="CTE18" s="84"/>
      <c r="CTF18" s="84"/>
      <c r="CTG18" s="84"/>
      <c r="CTH18" s="84"/>
      <c r="CTI18" s="84"/>
      <c r="CTJ18" s="84"/>
      <c r="CTK18" s="84"/>
      <c r="CTL18" s="84"/>
      <c r="CTM18" s="84"/>
      <c r="CTN18" s="84"/>
      <c r="CTO18" s="84"/>
      <c r="CTP18" s="84"/>
      <c r="CTQ18" s="84"/>
      <c r="CTR18" s="84"/>
      <c r="CTS18" s="84"/>
      <c r="CTT18" s="84"/>
      <c r="CTU18" s="84"/>
      <c r="CTV18" s="84"/>
      <c r="CTW18" s="84"/>
      <c r="CTX18" s="84"/>
      <c r="CTY18" s="84"/>
      <c r="CTZ18" s="84"/>
      <c r="CUA18" s="84"/>
      <c r="CUB18" s="84"/>
      <c r="CUC18" s="84"/>
      <c r="CUD18" s="84"/>
      <c r="CUE18" s="84"/>
      <c r="CUF18" s="84"/>
      <c r="CUG18" s="84"/>
      <c r="CUH18" s="84"/>
      <c r="CUI18" s="84"/>
      <c r="CUJ18" s="84"/>
      <c r="CUK18" s="84"/>
      <c r="CUL18" s="84"/>
      <c r="CUM18" s="84"/>
      <c r="CUN18" s="84"/>
      <c r="CUO18" s="84"/>
      <c r="CUP18" s="84"/>
      <c r="CUQ18" s="84"/>
      <c r="CUR18" s="84"/>
      <c r="CUS18" s="84"/>
      <c r="CUT18" s="84"/>
      <c r="CUU18" s="84"/>
      <c r="CUV18" s="84"/>
      <c r="CUW18" s="84"/>
      <c r="CUX18" s="84"/>
      <c r="CUY18" s="84"/>
      <c r="CUZ18" s="84"/>
      <c r="CVA18" s="84"/>
      <c r="CVB18" s="84"/>
      <c r="CVC18" s="84"/>
      <c r="CVD18" s="84"/>
      <c r="CVE18" s="84"/>
      <c r="CVF18" s="84"/>
      <c r="CVG18" s="84"/>
      <c r="CVH18" s="84"/>
      <c r="CVI18" s="84"/>
      <c r="CVJ18" s="84"/>
      <c r="CVK18" s="84"/>
      <c r="CVL18" s="84"/>
      <c r="CVM18" s="84"/>
      <c r="CVN18" s="84"/>
      <c r="CVO18" s="84"/>
      <c r="CVP18" s="84"/>
      <c r="CVQ18" s="84"/>
      <c r="CVR18" s="84"/>
      <c r="CVS18" s="84"/>
      <c r="CVT18" s="84"/>
      <c r="CVU18" s="84"/>
      <c r="CVV18" s="84"/>
      <c r="CVW18" s="84"/>
      <c r="CVX18" s="84"/>
      <c r="CVY18" s="84"/>
      <c r="CVZ18" s="84"/>
      <c r="CWA18" s="84"/>
      <c r="CWB18" s="84"/>
      <c r="CWC18" s="84"/>
      <c r="CWD18" s="84"/>
      <c r="CWE18" s="84"/>
      <c r="CWF18" s="84"/>
      <c r="CWG18" s="84"/>
      <c r="CWH18" s="84"/>
      <c r="CWI18" s="84"/>
      <c r="CWJ18" s="84"/>
      <c r="CWK18" s="84"/>
      <c r="CWL18" s="84"/>
      <c r="CWM18" s="84"/>
      <c r="CWN18" s="84"/>
      <c r="CWO18" s="84"/>
      <c r="CWP18" s="84"/>
      <c r="CWQ18" s="84"/>
      <c r="CWR18" s="84"/>
      <c r="CWS18" s="84"/>
      <c r="CWT18" s="84"/>
      <c r="CWU18" s="84"/>
      <c r="CWV18" s="84"/>
      <c r="CWW18" s="84"/>
      <c r="CWX18" s="84"/>
      <c r="CWY18" s="84"/>
      <c r="CWZ18" s="84"/>
      <c r="CXA18" s="84"/>
      <c r="CXB18" s="84"/>
      <c r="CXC18" s="84"/>
      <c r="CXD18" s="84"/>
      <c r="CXE18" s="84"/>
      <c r="CXF18" s="84"/>
      <c r="CXG18" s="84"/>
      <c r="CXH18" s="84"/>
      <c r="CXI18" s="84"/>
      <c r="CXJ18" s="84"/>
      <c r="CXK18" s="84"/>
      <c r="CXL18" s="84"/>
      <c r="CXM18" s="84"/>
      <c r="CXN18" s="84"/>
      <c r="CXO18" s="84"/>
      <c r="CXP18" s="84"/>
      <c r="CXQ18" s="84"/>
      <c r="CXR18" s="84"/>
      <c r="CXS18" s="84"/>
      <c r="CXT18" s="84"/>
      <c r="CXU18" s="84"/>
      <c r="CXV18" s="84"/>
      <c r="CXW18" s="84"/>
      <c r="CXX18" s="84"/>
      <c r="CXY18" s="84"/>
      <c r="CXZ18" s="84"/>
      <c r="CYA18" s="84"/>
      <c r="CYB18" s="84"/>
      <c r="CYC18" s="84"/>
      <c r="CYD18" s="84"/>
      <c r="CYE18" s="84"/>
      <c r="CYF18" s="84"/>
      <c r="CYG18" s="84"/>
      <c r="CYH18" s="84"/>
      <c r="CYI18" s="84"/>
      <c r="CYJ18" s="84"/>
      <c r="CYK18" s="84"/>
      <c r="CYL18" s="84"/>
      <c r="CYM18" s="84"/>
      <c r="CYN18" s="84"/>
      <c r="CYO18" s="84"/>
      <c r="CYP18" s="84"/>
      <c r="CYQ18" s="84"/>
      <c r="CYR18" s="84"/>
      <c r="CYS18" s="84"/>
      <c r="CYT18" s="84"/>
      <c r="CYU18" s="84"/>
      <c r="CYV18" s="84"/>
      <c r="CYW18" s="84"/>
      <c r="CYX18" s="84"/>
      <c r="CYY18" s="84"/>
      <c r="CYZ18" s="84"/>
      <c r="CZA18" s="84"/>
      <c r="CZB18" s="84"/>
      <c r="CZC18" s="84"/>
      <c r="CZD18" s="84"/>
      <c r="CZE18" s="84"/>
      <c r="CZF18" s="84"/>
      <c r="CZG18" s="84"/>
      <c r="CZH18" s="84"/>
      <c r="CZI18" s="84"/>
      <c r="CZJ18" s="84"/>
      <c r="CZK18" s="84"/>
      <c r="CZL18" s="84"/>
      <c r="CZM18" s="84"/>
      <c r="CZN18" s="84"/>
      <c r="CZO18" s="84"/>
      <c r="CZP18" s="84"/>
      <c r="CZQ18" s="84"/>
      <c r="CZR18" s="84"/>
      <c r="CZS18" s="84"/>
      <c r="CZT18" s="84"/>
      <c r="CZU18" s="84"/>
      <c r="CZV18" s="84"/>
      <c r="CZW18" s="84"/>
      <c r="CZX18" s="84"/>
      <c r="CZY18" s="84"/>
      <c r="CZZ18" s="84"/>
      <c r="DAA18" s="84"/>
      <c r="DAB18" s="84"/>
      <c r="DAC18" s="84"/>
      <c r="DAD18" s="84"/>
      <c r="DAE18" s="84"/>
      <c r="DAF18" s="84"/>
      <c r="DAG18" s="84"/>
      <c r="DAH18" s="84"/>
      <c r="DAI18" s="84"/>
      <c r="DAJ18" s="84"/>
      <c r="DAK18" s="84"/>
      <c r="DAL18" s="84"/>
      <c r="DAM18" s="84"/>
      <c r="DAN18" s="84"/>
      <c r="DAO18" s="84"/>
      <c r="DAP18" s="84"/>
      <c r="DAQ18" s="84"/>
      <c r="DAR18" s="84"/>
      <c r="DAS18" s="84"/>
      <c r="DAT18" s="84"/>
      <c r="DAU18" s="84"/>
      <c r="DAV18" s="84"/>
      <c r="DAW18" s="84"/>
      <c r="DAX18" s="84"/>
      <c r="DAY18" s="84"/>
      <c r="DAZ18" s="84"/>
      <c r="DBA18" s="84"/>
      <c r="DBB18" s="84"/>
      <c r="DBC18" s="84"/>
      <c r="DBD18" s="84"/>
      <c r="DBE18" s="84"/>
      <c r="DBF18" s="84"/>
      <c r="DBG18" s="84"/>
      <c r="DBH18" s="84"/>
      <c r="DBI18" s="84"/>
      <c r="DBJ18" s="84"/>
      <c r="DBK18" s="84"/>
      <c r="DBL18" s="84"/>
      <c r="DBM18" s="84"/>
      <c r="DBN18" s="84"/>
      <c r="DBO18" s="84"/>
      <c r="DBP18" s="84"/>
      <c r="DBQ18" s="84"/>
      <c r="DBR18" s="84"/>
      <c r="DBS18" s="84"/>
      <c r="DBT18" s="84"/>
      <c r="DBU18" s="84"/>
      <c r="DBV18" s="84"/>
      <c r="DBW18" s="84"/>
      <c r="DBX18" s="84"/>
      <c r="DBY18" s="84"/>
      <c r="DBZ18" s="84"/>
      <c r="DCA18" s="84"/>
      <c r="DCB18" s="84"/>
      <c r="DCC18" s="84"/>
      <c r="DCD18" s="84"/>
      <c r="DCE18" s="84"/>
      <c r="DCF18" s="84"/>
      <c r="DCG18" s="84"/>
      <c r="DCH18" s="84"/>
      <c r="DCI18" s="84"/>
      <c r="DCJ18" s="84"/>
      <c r="DCK18" s="84"/>
      <c r="DCL18" s="84"/>
      <c r="DCM18" s="84"/>
      <c r="DCN18" s="84"/>
      <c r="DCO18" s="84"/>
      <c r="DCP18" s="84"/>
      <c r="DCQ18" s="84"/>
      <c r="DCR18" s="84"/>
      <c r="DCS18" s="84"/>
      <c r="DCT18" s="84"/>
      <c r="DCU18" s="84"/>
      <c r="DCV18" s="84"/>
      <c r="DCW18" s="84"/>
      <c r="DCX18" s="84"/>
      <c r="DCY18" s="84"/>
      <c r="DCZ18" s="84"/>
      <c r="DDA18" s="84"/>
      <c r="DDB18" s="84"/>
      <c r="DDC18" s="84"/>
      <c r="DDD18" s="84"/>
      <c r="DDE18" s="84"/>
      <c r="DDF18" s="84"/>
      <c r="DDG18" s="84"/>
      <c r="DDH18" s="84"/>
      <c r="DDI18" s="84"/>
      <c r="DDJ18" s="84"/>
      <c r="DDK18" s="84"/>
      <c r="DDL18" s="84"/>
      <c r="DDM18" s="84"/>
      <c r="DDN18" s="84"/>
      <c r="DDO18" s="84"/>
      <c r="DDP18" s="84"/>
      <c r="DDQ18" s="84"/>
      <c r="DDR18" s="84"/>
      <c r="DDS18" s="84"/>
      <c r="DDT18" s="84"/>
      <c r="DDU18" s="84"/>
      <c r="DDV18" s="84"/>
      <c r="DDW18" s="84"/>
      <c r="DDX18" s="84"/>
      <c r="DDY18" s="84"/>
      <c r="DDZ18" s="84"/>
      <c r="DEA18" s="84"/>
      <c r="DEB18" s="84"/>
      <c r="DEC18" s="84"/>
      <c r="DED18" s="84"/>
      <c r="DEE18" s="84"/>
      <c r="DEF18" s="84"/>
      <c r="DEG18" s="84"/>
      <c r="DEH18" s="84"/>
      <c r="DEI18" s="84"/>
      <c r="DEJ18" s="84"/>
      <c r="DEK18" s="84"/>
      <c r="DEL18" s="84"/>
      <c r="DEM18" s="84"/>
      <c r="DEN18" s="84"/>
      <c r="DEO18" s="84"/>
      <c r="DEP18" s="84"/>
      <c r="DEQ18" s="84"/>
      <c r="DER18" s="84"/>
      <c r="DES18" s="84"/>
      <c r="DET18" s="84"/>
      <c r="DEU18" s="84"/>
      <c r="DEV18" s="84"/>
      <c r="DEW18" s="84"/>
      <c r="DEX18" s="84"/>
      <c r="DEY18" s="84"/>
      <c r="DEZ18" s="84"/>
      <c r="DFA18" s="84"/>
      <c r="DFB18" s="84"/>
      <c r="DFC18" s="84"/>
      <c r="DFD18" s="84"/>
      <c r="DFE18" s="84"/>
      <c r="DFF18" s="84"/>
      <c r="DFG18" s="84"/>
      <c r="DFH18" s="84"/>
      <c r="DFI18" s="84"/>
      <c r="DFJ18" s="84"/>
      <c r="DFK18" s="84"/>
      <c r="DFL18" s="84"/>
      <c r="DFM18" s="84"/>
      <c r="DFN18" s="84"/>
      <c r="DFO18" s="84"/>
      <c r="DFP18" s="84"/>
      <c r="DFQ18" s="84"/>
      <c r="DFR18" s="84"/>
      <c r="DFS18" s="84"/>
      <c r="DFT18" s="84"/>
      <c r="DFU18" s="84"/>
      <c r="DFV18" s="84"/>
      <c r="DFW18" s="84"/>
      <c r="DFX18" s="84"/>
      <c r="DFY18" s="84"/>
      <c r="DFZ18" s="84"/>
      <c r="DGA18" s="84"/>
      <c r="DGB18" s="84"/>
      <c r="DGC18" s="84"/>
      <c r="DGD18" s="84"/>
      <c r="DGE18" s="84"/>
      <c r="DGF18" s="84"/>
      <c r="DGG18" s="84"/>
      <c r="DGH18" s="84"/>
      <c r="DGI18" s="84"/>
      <c r="DGJ18" s="84"/>
      <c r="DGK18" s="84"/>
      <c r="DGL18" s="84"/>
      <c r="DGM18" s="84"/>
      <c r="DGN18" s="84"/>
      <c r="DGO18" s="84"/>
      <c r="DGP18" s="84"/>
      <c r="DGQ18" s="84"/>
      <c r="DGR18" s="84"/>
      <c r="DGS18" s="84"/>
      <c r="DGT18" s="84"/>
      <c r="DGU18" s="84"/>
      <c r="DGV18" s="84"/>
      <c r="DGW18" s="84"/>
      <c r="DGX18" s="84"/>
      <c r="DGY18" s="84"/>
      <c r="DGZ18" s="84"/>
      <c r="DHA18" s="84"/>
      <c r="DHB18" s="84"/>
      <c r="DHC18" s="84"/>
      <c r="DHD18" s="84"/>
      <c r="DHE18" s="84"/>
      <c r="DHF18" s="84"/>
      <c r="DHG18" s="84"/>
      <c r="DHH18" s="84"/>
      <c r="DHI18" s="84"/>
      <c r="DHJ18" s="84"/>
      <c r="DHK18" s="84"/>
      <c r="DHL18" s="84"/>
      <c r="DHM18" s="84"/>
      <c r="DHN18" s="84"/>
      <c r="DHO18" s="84"/>
      <c r="DHP18" s="84"/>
      <c r="DHQ18" s="84"/>
      <c r="DHR18" s="84"/>
      <c r="DHS18" s="84"/>
      <c r="DHT18" s="84"/>
      <c r="DHU18" s="84"/>
      <c r="DHV18" s="84"/>
      <c r="DHW18" s="84"/>
      <c r="DHX18" s="84"/>
      <c r="DHY18" s="84"/>
      <c r="DHZ18" s="84"/>
      <c r="DIA18" s="84"/>
      <c r="DIB18" s="84"/>
      <c r="DIC18" s="84"/>
      <c r="DID18" s="84"/>
      <c r="DIE18" s="84"/>
      <c r="DIF18" s="84"/>
      <c r="DIG18" s="84"/>
      <c r="DIH18" s="84"/>
      <c r="DII18" s="84"/>
      <c r="DIJ18" s="84"/>
      <c r="DIK18" s="84"/>
      <c r="DIL18" s="84"/>
      <c r="DIM18" s="84"/>
      <c r="DIN18" s="84"/>
      <c r="DIO18" s="84"/>
      <c r="DIP18" s="84"/>
      <c r="DIQ18" s="84"/>
      <c r="DIR18" s="84"/>
      <c r="DIS18" s="84"/>
      <c r="DIT18" s="84"/>
      <c r="DIU18" s="84"/>
      <c r="DIV18" s="84"/>
      <c r="DIW18" s="84"/>
      <c r="DIX18" s="84"/>
      <c r="DIY18" s="84"/>
      <c r="DIZ18" s="84"/>
      <c r="DJA18" s="84"/>
      <c r="DJB18" s="84"/>
      <c r="DJC18" s="84"/>
      <c r="DJD18" s="84"/>
      <c r="DJE18" s="84"/>
      <c r="DJF18" s="84"/>
      <c r="DJG18" s="84"/>
      <c r="DJH18" s="84"/>
      <c r="DJI18" s="84"/>
      <c r="DJJ18" s="84"/>
      <c r="DJK18" s="84"/>
      <c r="DJL18" s="84"/>
      <c r="DJM18" s="84"/>
      <c r="DJN18" s="84"/>
      <c r="DJO18" s="84"/>
      <c r="DJP18" s="84"/>
      <c r="DJQ18" s="84"/>
      <c r="DJR18" s="84"/>
      <c r="DJS18" s="84"/>
      <c r="DJT18" s="84"/>
      <c r="DJU18" s="84"/>
      <c r="DJV18" s="84"/>
      <c r="DJW18" s="84"/>
      <c r="DJX18" s="84"/>
      <c r="DJY18" s="84"/>
      <c r="DJZ18" s="84"/>
      <c r="DKA18" s="84"/>
      <c r="DKB18" s="84"/>
      <c r="DKC18" s="84"/>
      <c r="DKD18" s="84"/>
      <c r="DKE18" s="84"/>
      <c r="DKF18" s="84"/>
      <c r="DKG18" s="84"/>
      <c r="DKH18" s="84"/>
      <c r="DKI18" s="84"/>
      <c r="DKJ18" s="84"/>
      <c r="DKK18" s="84"/>
      <c r="DKL18" s="84"/>
      <c r="DKM18" s="84"/>
      <c r="DKN18" s="84"/>
      <c r="DKO18" s="84"/>
      <c r="DKP18" s="84"/>
      <c r="DKQ18" s="84"/>
      <c r="DKR18" s="84"/>
      <c r="DKS18" s="84"/>
      <c r="DKT18" s="84"/>
      <c r="DKU18" s="84"/>
      <c r="DKV18" s="84"/>
      <c r="DKW18" s="84"/>
      <c r="DKX18" s="84"/>
      <c r="DKY18" s="84"/>
      <c r="DKZ18" s="84"/>
      <c r="DLA18" s="84"/>
      <c r="DLB18" s="84"/>
      <c r="DLC18" s="84"/>
      <c r="DLD18" s="84"/>
      <c r="DLE18" s="84"/>
      <c r="DLF18" s="84"/>
      <c r="DLG18" s="84"/>
      <c r="DLH18" s="84"/>
      <c r="DLI18" s="84"/>
      <c r="DLJ18" s="84"/>
      <c r="DLK18" s="84"/>
      <c r="DLL18" s="84"/>
      <c r="DLM18" s="84"/>
      <c r="DLN18" s="84"/>
      <c r="DLO18" s="84"/>
      <c r="DLP18" s="84"/>
      <c r="DLQ18" s="84"/>
      <c r="DLR18" s="84"/>
      <c r="DLS18" s="84"/>
      <c r="DLT18" s="84"/>
      <c r="DLU18" s="84"/>
      <c r="DLV18" s="84"/>
      <c r="DLW18" s="84"/>
      <c r="DLX18" s="84"/>
      <c r="DLY18" s="84"/>
      <c r="DLZ18" s="84"/>
      <c r="DMA18" s="84"/>
      <c r="DMB18" s="84"/>
      <c r="DMC18" s="84"/>
      <c r="DMD18" s="84"/>
      <c r="DME18" s="84"/>
      <c r="DMF18" s="84"/>
      <c r="DMG18" s="84"/>
      <c r="DMH18" s="84"/>
      <c r="DMI18" s="84"/>
      <c r="DMJ18" s="84"/>
      <c r="DMK18" s="84"/>
      <c r="DML18" s="84"/>
      <c r="DMM18" s="84"/>
      <c r="DMN18" s="84"/>
      <c r="DMO18" s="84"/>
      <c r="DMP18" s="84"/>
      <c r="DMQ18" s="84"/>
      <c r="DMR18" s="84"/>
      <c r="DMS18" s="84"/>
      <c r="DMT18" s="84"/>
      <c r="DMU18" s="84"/>
      <c r="DMV18" s="84"/>
      <c r="DMW18" s="84"/>
      <c r="DMX18" s="84"/>
      <c r="DMY18" s="84"/>
      <c r="DMZ18" s="84"/>
      <c r="DNA18" s="84"/>
      <c r="DNB18" s="84"/>
      <c r="DNC18" s="84"/>
      <c r="DND18" s="84"/>
      <c r="DNE18" s="84"/>
      <c r="DNF18" s="84"/>
      <c r="DNG18" s="84"/>
      <c r="DNH18" s="84"/>
      <c r="DNI18" s="84"/>
      <c r="DNJ18" s="84"/>
      <c r="DNK18" s="84"/>
      <c r="DNL18" s="84"/>
      <c r="DNM18" s="84"/>
      <c r="DNN18" s="84"/>
      <c r="DNO18" s="84"/>
      <c r="DNP18" s="84"/>
      <c r="DNQ18" s="84"/>
      <c r="DNR18" s="84"/>
      <c r="DNS18" s="84"/>
      <c r="DNT18" s="84"/>
      <c r="DNU18" s="84"/>
      <c r="DNV18" s="84"/>
      <c r="DNW18" s="84"/>
      <c r="DNX18" s="84"/>
      <c r="DNY18" s="84"/>
      <c r="DNZ18" s="84"/>
      <c r="DOA18" s="84"/>
      <c r="DOB18" s="84"/>
      <c r="DOC18" s="84"/>
      <c r="DOD18" s="84"/>
      <c r="DOE18" s="84"/>
      <c r="DOF18" s="84"/>
      <c r="DOG18" s="84"/>
      <c r="DOH18" s="84"/>
      <c r="DOI18" s="84"/>
      <c r="DOJ18" s="84"/>
      <c r="DOK18" s="84"/>
      <c r="DOL18" s="84"/>
      <c r="DOM18" s="84"/>
      <c r="DON18" s="84"/>
      <c r="DOO18" s="84"/>
      <c r="DOP18" s="84"/>
      <c r="DOQ18" s="84"/>
      <c r="DOR18" s="84"/>
      <c r="DOS18" s="84"/>
      <c r="DOT18" s="84"/>
      <c r="DOU18" s="84"/>
      <c r="DOV18" s="84"/>
      <c r="DOW18" s="84"/>
      <c r="DOX18" s="84"/>
      <c r="DOY18" s="84"/>
      <c r="DOZ18" s="84"/>
      <c r="DPA18" s="84"/>
      <c r="DPB18" s="84"/>
      <c r="DPC18" s="84"/>
      <c r="DPD18" s="84"/>
      <c r="DPE18" s="84"/>
      <c r="DPF18" s="84"/>
      <c r="DPG18" s="84"/>
      <c r="DPH18" s="84"/>
      <c r="DPI18" s="84"/>
      <c r="DPJ18" s="84"/>
      <c r="DPK18" s="84"/>
      <c r="DPL18" s="84"/>
      <c r="DPM18" s="84"/>
      <c r="DPN18" s="84"/>
      <c r="DPO18" s="84"/>
      <c r="DPP18" s="84"/>
      <c r="DPQ18" s="84"/>
      <c r="DPR18" s="84"/>
      <c r="DPS18" s="84"/>
      <c r="DPT18" s="84"/>
      <c r="DPU18" s="84"/>
      <c r="DPV18" s="84"/>
      <c r="DPW18" s="84"/>
      <c r="DPX18" s="84"/>
      <c r="DPY18" s="84"/>
      <c r="DPZ18" s="84"/>
      <c r="DQA18" s="84"/>
      <c r="DQB18" s="84"/>
      <c r="DQC18" s="84"/>
      <c r="DQD18" s="84"/>
      <c r="DQE18" s="84"/>
      <c r="DQF18" s="84"/>
      <c r="DQG18" s="84"/>
      <c r="DQH18" s="84"/>
      <c r="DQI18" s="84"/>
      <c r="DQJ18" s="84"/>
      <c r="DQK18" s="84"/>
      <c r="DQL18" s="84"/>
      <c r="DQM18" s="84"/>
      <c r="DQN18" s="84"/>
      <c r="DQO18" s="84"/>
      <c r="DQP18" s="84"/>
      <c r="DQQ18" s="84"/>
      <c r="DQR18" s="84"/>
      <c r="DQS18" s="84"/>
      <c r="DQT18" s="84"/>
      <c r="DQU18" s="84"/>
      <c r="DQV18" s="84"/>
      <c r="DQW18" s="84"/>
      <c r="DQX18" s="84"/>
      <c r="DQY18" s="84"/>
      <c r="DQZ18" s="84"/>
      <c r="DRA18" s="84"/>
      <c r="DRB18" s="84"/>
      <c r="DRC18" s="84"/>
      <c r="DRD18" s="84"/>
      <c r="DRE18" s="84"/>
      <c r="DRF18" s="84"/>
      <c r="DRG18" s="84"/>
      <c r="DRH18" s="84"/>
      <c r="DRI18" s="84"/>
      <c r="DRJ18" s="84"/>
      <c r="DRK18" s="84"/>
      <c r="DRL18" s="84"/>
      <c r="DRM18" s="84"/>
      <c r="DRN18" s="84"/>
      <c r="DRO18" s="84"/>
      <c r="DRP18" s="84"/>
      <c r="DRQ18" s="84"/>
      <c r="DRR18" s="84"/>
      <c r="DRS18" s="84"/>
      <c r="DRT18" s="84"/>
      <c r="DRU18" s="84"/>
      <c r="DRV18" s="84"/>
      <c r="DRW18" s="84"/>
      <c r="DRX18" s="84"/>
      <c r="DRY18" s="84"/>
      <c r="DRZ18" s="84"/>
      <c r="DSA18" s="84"/>
      <c r="DSB18" s="84"/>
      <c r="DSC18" s="84"/>
      <c r="DSD18" s="84"/>
      <c r="DSE18" s="84"/>
      <c r="DSF18" s="84"/>
      <c r="DSG18" s="84"/>
      <c r="DSH18" s="84"/>
      <c r="DSI18" s="84"/>
      <c r="DSJ18" s="84"/>
      <c r="DSK18" s="84"/>
      <c r="DSL18" s="84"/>
      <c r="DSM18" s="84"/>
      <c r="DSN18" s="84"/>
      <c r="DSO18" s="84"/>
      <c r="DSP18" s="84"/>
      <c r="DSQ18" s="84"/>
      <c r="DSR18" s="84"/>
      <c r="DSS18" s="84"/>
      <c r="DST18" s="84"/>
      <c r="DSU18" s="84"/>
      <c r="DSV18" s="84"/>
      <c r="DSW18" s="84"/>
      <c r="DSX18" s="84"/>
      <c r="DSY18" s="84"/>
      <c r="DSZ18" s="84"/>
      <c r="DTA18" s="84"/>
      <c r="DTB18" s="84"/>
      <c r="DTC18" s="84"/>
      <c r="DTD18" s="84"/>
      <c r="DTE18" s="84"/>
      <c r="DTF18" s="84"/>
      <c r="DTG18" s="84"/>
      <c r="DTH18" s="84"/>
      <c r="DTI18" s="84"/>
      <c r="DTJ18" s="84"/>
      <c r="DTK18" s="84"/>
      <c r="DTL18" s="84"/>
      <c r="DTM18" s="84"/>
      <c r="DTN18" s="84"/>
      <c r="DTO18" s="84"/>
      <c r="DTP18" s="84"/>
      <c r="DTQ18" s="84"/>
      <c r="DTR18" s="84"/>
      <c r="DTS18" s="84"/>
      <c r="DTT18" s="84"/>
      <c r="DTU18" s="84"/>
      <c r="DTV18" s="84"/>
      <c r="DTW18" s="84"/>
      <c r="DTX18" s="84"/>
      <c r="DTY18" s="84"/>
      <c r="DTZ18" s="84"/>
      <c r="DUA18" s="84"/>
      <c r="DUB18" s="84"/>
      <c r="DUC18" s="84"/>
      <c r="DUD18" s="84"/>
      <c r="DUE18" s="84"/>
      <c r="DUF18" s="84"/>
      <c r="DUG18" s="84"/>
      <c r="DUH18" s="84"/>
      <c r="DUI18" s="84"/>
      <c r="DUJ18" s="84"/>
      <c r="DUK18" s="84"/>
      <c r="DUL18" s="84"/>
      <c r="DUM18" s="84"/>
      <c r="DUN18" s="84"/>
      <c r="DUO18" s="84"/>
      <c r="DUP18" s="84"/>
      <c r="DUQ18" s="84"/>
      <c r="DUR18" s="84"/>
      <c r="DUS18" s="84"/>
      <c r="DUT18" s="84"/>
      <c r="DUU18" s="84"/>
      <c r="DUV18" s="84"/>
      <c r="DUW18" s="84"/>
      <c r="DUX18" s="84"/>
      <c r="DUY18" s="84"/>
      <c r="DUZ18" s="84"/>
      <c r="DVA18" s="84"/>
      <c r="DVB18" s="84"/>
      <c r="DVC18" s="84"/>
      <c r="DVD18" s="84"/>
      <c r="DVE18" s="84"/>
      <c r="DVF18" s="84"/>
      <c r="DVG18" s="84"/>
      <c r="DVH18" s="84"/>
      <c r="DVI18" s="84"/>
      <c r="DVJ18" s="84"/>
      <c r="DVK18" s="84"/>
      <c r="DVL18" s="84"/>
      <c r="DVM18" s="84"/>
      <c r="DVN18" s="84"/>
      <c r="DVO18" s="84"/>
      <c r="DVP18" s="84"/>
      <c r="DVQ18" s="84"/>
      <c r="DVR18" s="84"/>
      <c r="DVS18" s="84"/>
      <c r="DVT18" s="84"/>
      <c r="DVU18" s="84"/>
      <c r="DVV18" s="84"/>
      <c r="DVW18" s="84"/>
      <c r="DVX18" s="84"/>
      <c r="DVY18" s="84"/>
      <c r="DVZ18" s="84"/>
      <c r="DWA18" s="84"/>
      <c r="DWB18" s="84"/>
      <c r="DWC18" s="84"/>
      <c r="DWD18" s="84"/>
      <c r="DWE18" s="84"/>
      <c r="DWF18" s="84"/>
      <c r="DWG18" s="84"/>
      <c r="DWH18" s="84"/>
      <c r="DWI18" s="84"/>
      <c r="DWJ18" s="84"/>
      <c r="DWK18" s="84"/>
      <c r="DWL18" s="84"/>
      <c r="DWM18" s="84"/>
      <c r="DWN18" s="84"/>
      <c r="DWO18" s="84"/>
      <c r="DWP18" s="84"/>
      <c r="DWQ18" s="84"/>
      <c r="DWR18" s="84"/>
      <c r="DWS18" s="84"/>
      <c r="DWT18" s="84"/>
      <c r="DWU18" s="84"/>
      <c r="DWV18" s="84"/>
      <c r="DWW18" s="84"/>
      <c r="DWX18" s="84"/>
      <c r="DWY18" s="84"/>
      <c r="DWZ18" s="84"/>
      <c r="DXA18" s="84"/>
      <c r="DXB18" s="84"/>
      <c r="DXC18" s="84"/>
      <c r="DXD18" s="84"/>
      <c r="DXE18" s="84"/>
      <c r="DXF18" s="84"/>
      <c r="DXG18" s="84"/>
      <c r="DXH18" s="84"/>
      <c r="DXI18" s="84"/>
      <c r="DXJ18" s="84"/>
      <c r="DXK18" s="84"/>
      <c r="DXL18" s="84"/>
      <c r="DXM18" s="84"/>
      <c r="DXN18" s="84"/>
      <c r="DXO18" s="84"/>
      <c r="DXP18" s="84"/>
      <c r="DXQ18" s="84"/>
      <c r="DXR18" s="84"/>
      <c r="DXS18" s="84"/>
      <c r="DXT18" s="84"/>
      <c r="DXU18" s="84"/>
      <c r="DXV18" s="84"/>
      <c r="DXW18" s="84"/>
      <c r="DXX18" s="84"/>
      <c r="DXY18" s="84"/>
      <c r="DXZ18" s="84"/>
      <c r="DYA18" s="84"/>
      <c r="DYB18" s="84"/>
      <c r="DYC18" s="84"/>
      <c r="DYD18" s="84"/>
      <c r="DYE18" s="84"/>
      <c r="DYF18" s="84"/>
      <c r="DYG18" s="84"/>
      <c r="DYH18" s="84"/>
      <c r="DYI18" s="84"/>
      <c r="DYJ18" s="84"/>
      <c r="DYK18" s="84"/>
      <c r="DYL18" s="84"/>
      <c r="DYM18" s="84"/>
      <c r="DYN18" s="84"/>
      <c r="DYO18" s="84"/>
      <c r="DYP18" s="84"/>
      <c r="DYQ18" s="84"/>
      <c r="DYR18" s="84"/>
      <c r="DYS18" s="84"/>
      <c r="DYT18" s="84"/>
      <c r="DYU18" s="84"/>
      <c r="DYV18" s="84"/>
      <c r="DYW18" s="84"/>
      <c r="DYX18" s="84"/>
      <c r="DYY18" s="84"/>
      <c r="DYZ18" s="84"/>
      <c r="DZA18" s="84"/>
      <c r="DZB18" s="84"/>
      <c r="DZC18" s="84"/>
      <c r="DZD18" s="84"/>
      <c r="DZE18" s="84"/>
      <c r="DZF18" s="84"/>
      <c r="DZG18" s="84"/>
      <c r="DZH18" s="84"/>
      <c r="DZI18" s="84"/>
      <c r="DZJ18" s="84"/>
      <c r="DZK18" s="84"/>
      <c r="DZL18" s="84"/>
      <c r="DZM18" s="84"/>
      <c r="DZN18" s="84"/>
      <c r="DZO18" s="84"/>
      <c r="DZP18" s="84"/>
      <c r="DZQ18" s="84"/>
      <c r="DZR18" s="84"/>
      <c r="DZS18" s="84"/>
      <c r="DZT18" s="84"/>
      <c r="DZU18" s="84"/>
      <c r="DZV18" s="84"/>
      <c r="DZW18" s="84"/>
      <c r="DZX18" s="84"/>
      <c r="DZY18" s="84"/>
      <c r="DZZ18" s="84"/>
      <c r="EAA18" s="84"/>
      <c r="EAB18" s="84"/>
      <c r="EAC18" s="84"/>
      <c r="EAD18" s="84"/>
      <c r="EAE18" s="84"/>
      <c r="EAF18" s="84"/>
      <c r="EAG18" s="84"/>
      <c r="EAH18" s="84"/>
      <c r="EAI18" s="84"/>
      <c r="EAJ18" s="84"/>
      <c r="EAK18" s="84"/>
      <c r="EAL18" s="84"/>
      <c r="EAM18" s="84"/>
      <c r="EAN18" s="84"/>
      <c r="EAO18" s="84"/>
      <c r="EAP18" s="84"/>
      <c r="EAQ18" s="84"/>
      <c r="EAR18" s="84"/>
      <c r="EAS18" s="84"/>
      <c r="EAT18" s="84"/>
      <c r="EAU18" s="84"/>
      <c r="EAV18" s="84"/>
      <c r="EAW18" s="84"/>
      <c r="EAX18" s="84"/>
      <c r="EAY18" s="84"/>
      <c r="EAZ18" s="84"/>
      <c r="EBA18" s="84"/>
      <c r="EBB18" s="84"/>
      <c r="EBC18" s="84"/>
      <c r="EBD18" s="84"/>
      <c r="EBE18" s="84"/>
      <c r="EBF18" s="84"/>
      <c r="EBG18" s="84"/>
      <c r="EBH18" s="84"/>
      <c r="EBI18" s="84"/>
      <c r="EBJ18" s="84"/>
      <c r="EBK18" s="84"/>
      <c r="EBL18" s="84"/>
      <c r="EBM18" s="84"/>
      <c r="EBN18" s="84"/>
      <c r="EBO18" s="84"/>
      <c r="EBP18" s="84"/>
      <c r="EBQ18" s="84"/>
      <c r="EBR18" s="84"/>
      <c r="EBS18" s="84"/>
      <c r="EBT18" s="84"/>
      <c r="EBU18" s="84"/>
      <c r="EBV18" s="84"/>
      <c r="EBW18" s="84"/>
      <c r="EBX18" s="84"/>
      <c r="EBY18" s="84"/>
      <c r="EBZ18" s="84"/>
      <c r="ECA18" s="84"/>
      <c r="ECB18" s="84"/>
      <c r="ECC18" s="84"/>
      <c r="ECD18" s="84"/>
      <c r="ECE18" s="84"/>
      <c r="ECF18" s="84"/>
      <c r="ECG18" s="84"/>
      <c r="ECH18" s="84"/>
      <c r="ECI18" s="84"/>
      <c r="ECJ18" s="84"/>
      <c r="ECK18" s="84"/>
      <c r="ECL18" s="84"/>
      <c r="ECM18" s="84"/>
      <c r="ECN18" s="84"/>
      <c r="ECO18" s="84"/>
      <c r="ECP18" s="84"/>
      <c r="ECQ18" s="84"/>
      <c r="ECR18" s="84"/>
      <c r="ECS18" s="84"/>
      <c r="ECT18" s="84"/>
      <c r="ECU18" s="84"/>
      <c r="ECV18" s="84"/>
      <c r="ECW18" s="84"/>
      <c r="ECX18" s="84"/>
      <c r="ECY18" s="84"/>
      <c r="ECZ18" s="84"/>
      <c r="EDA18" s="84"/>
      <c r="EDB18" s="84"/>
      <c r="EDC18" s="84"/>
      <c r="EDD18" s="84"/>
      <c r="EDE18" s="84"/>
      <c r="EDF18" s="84"/>
      <c r="EDG18" s="84"/>
      <c r="EDH18" s="84"/>
      <c r="EDI18" s="84"/>
      <c r="EDJ18" s="84"/>
      <c r="EDK18" s="84"/>
      <c r="EDL18" s="84"/>
      <c r="EDM18" s="84"/>
      <c r="EDN18" s="84"/>
      <c r="EDO18" s="84"/>
      <c r="EDP18" s="84"/>
      <c r="EDQ18" s="84"/>
      <c r="EDR18" s="84"/>
      <c r="EDS18" s="84"/>
      <c r="EDT18" s="84"/>
      <c r="EDU18" s="84"/>
      <c r="EDV18" s="84"/>
      <c r="EDW18" s="84"/>
      <c r="EDX18" s="84"/>
      <c r="EDY18" s="84"/>
      <c r="EDZ18" s="84"/>
      <c r="EEA18" s="84"/>
      <c r="EEB18" s="84"/>
      <c r="EEC18" s="84"/>
      <c r="EED18" s="84"/>
      <c r="EEE18" s="84"/>
      <c r="EEF18" s="84"/>
      <c r="EEG18" s="84"/>
      <c r="EEH18" s="84"/>
      <c r="EEI18" s="84"/>
      <c r="EEJ18" s="84"/>
      <c r="EEK18" s="84"/>
      <c r="EEL18" s="84"/>
      <c r="EEM18" s="84"/>
      <c r="EEN18" s="84"/>
      <c r="EEO18" s="84"/>
      <c r="EEP18" s="84"/>
      <c r="EEQ18" s="84"/>
      <c r="EER18" s="84"/>
      <c r="EES18" s="84"/>
      <c r="EET18" s="84"/>
      <c r="EEU18" s="84"/>
      <c r="EEV18" s="84"/>
      <c r="EEW18" s="84"/>
      <c r="EEX18" s="84"/>
      <c r="EEY18" s="84"/>
      <c r="EEZ18" s="84"/>
      <c r="EFA18" s="84"/>
      <c r="EFB18" s="84"/>
      <c r="EFC18" s="84"/>
      <c r="EFD18" s="84"/>
      <c r="EFE18" s="84"/>
      <c r="EFF18" s="84"/>
      <c r="EFG18" s="84"/>
      <c r="EFH18" s="84"/>
      <c r="EFI18" s="84"/>
      <c r="EFJ18" s="84"/>
      <c r="EFK18" s="84"/>
      <c r="EFL18" s="84"/>
      <c r="EFM18" s="84"/>
      <c r="EFN18" s="84"/>
      <c r="EFO18" s="84"/>
      <c r="EFP18" s="84"/>
      <c r="EFQ18" s="84"/>
      <c r="EFR18" s="84"/>
      <c r="EFS18" s="84"/>
      <c r="EFT18" s="84"/>
      <c r="EFU18" s="84"/>
      <c r="EFV18" s="84"/>
      <c r="EFW18" s="84"/>
      <c r="EFX18" s="84"/>
      <c r="EFY18" s="84"/>
      <c r="EFZ18" s="84"/>
      <c r="EGA18" s="84"/>
      <c r="EGB18" s="84"/>
      <c r="EGC18" s="84"/>
      <c r="EGD18" s="84"/>
      <c r="EGE18" s="84"/>
      <c r="EGF18" s="84"/>
      <c r="EGG18" s="84"/>
      <c r="EGH18" s="84"/>
      <c r="EGI18" s="84"/>
      <c r="EGJ18" s="84"/>
      <c r="EGK18" s="84"/>
      <c r="EGL18" s="84"/>
      <c r="EGM18" s="84"/>
      <c r="EGN18" s="84"/>
      <c r="EGO18" s="84"/>
      <c r="EGP18" s="84"/>
      <c r="EGQ18" s="84"/>
      <c r="EGR18" s="84"/>
      <c r="EGS18" s="84"/>
      <c r="EGT18" s="84"/>
      <c r="EGU18" s="84"/>
      <c r="EGV18" s="84"/>
      <c r="EGW18" s="84"/>
      <c r="EGX18" s="84"/>
      <c r="EGY18" s="84"/>
      <c r="EGZ18" s="84"/>
      <c r="EHA18" s="84"/>
      <c r="EHB18" s="84"/>
      <c r="EHC18" s="84"/>
      <c r="EHD18" s="84"/>
      <c r="EHE18" s="84"/>
      <c r="EHF18" s="84"/>
      <c r="EHG18" s="84"/>
      <c r="EHH18" s="84"/>
      <c r="EHI18" s="84"/>
      <c r="EHJ18" s="84"/>
      <c r="EHK18" s="84"/>
      <c r="EHL18" s="84"/>
      <c r="EHM18" s="84"/>
      <c r="EHN18" s="84"/>
      <c r="EHO18" s="84"/>
      <c r="EHP18" s="84"/>
      <c r="EHQ18" s="84"/>
      <c r="EHR18" s="84"/>
      <c r="EHS18" s="84"/>
      <c r="EHT18" s="84"/>
      <c r="EHU18" s="84"/>
      <c r="EHV18" s="84"/>
      <c r="EHW18" s="84"/>
      <c r="EHX18" s="84"/>
      <c r="EHY18" s="84"/>
      <c r="EHZ18" s="84"/>
      <c r="EIA18" s="84"/>
      <c r="EIB18" s="84"/>
      <c r="EIC18" s="84"/>
      <c r="EID18" s="84"/>
      <c r="EIE18" s="84"/>
      <c r="EIF18" s="84"/>
      <c r="EIG18" s="84"/>
      <c r="EIH18" s="84"/>
      <c r="EII18" s="84"/>
      <c r="EIJ18" s="84"/>
      <c r="EIK18" s="84"/>
      <c r="EIL18" s="84"/>
      <c r="EIM18" s="84"/>
      <c r="EIN18" s="84"/>
      <c r="EIO18" s="84"/>
      <c r="EIP18" s="84"/>
      <c r="EIQ18" s="84"/>
      <c r="EIR18" s="84"/>
      <c r="EIS18" s="84"/>
      <c r="EIT18" s="84"/>
      <c r="EIU18" s="84"/>
      <c r="EIV18" s="84"/>
      <c r="EIW18" s="84"/>
      <c r="EIX18" s="84"/>
      <c r="EIY18" s="84"/>
      <c r="EIZ18" s="84"/>
      <c r="EJA18" s="84"/>
      <c r="EJB18" s="84"/>
      <c r="EJC18" s="84"/>
      <c r="EJD18" s="84"/>
      <c r="EJE18" s="84"/>
      <c r="EJF18" s="84"/>
      <c r="EJG18" s="84"/>
      <c r="EJH18" s="84"/>
      <c r="EJI18" s="84"/>
      <c r="EJJ18" s="84"/>
      <c r="EJK18" s="84"/>
      <c r="EJL18" s="84"/>
      <c r="EJM18" s="84"/>
      <c r="EJN18" s="84"/>
      <c r="EJO18" s="84"/>
      <c r="EJP18" s="84"/>
      <c r="EJQ18" s="84"/>
      <c r="EJR18" s="84"/>
      <c r="EJS18" s="84"/>
      <c r="EJT18" s="84"/>
      <c r="EJU18" s="84"/>
      <c r="EJV18" s="84"/>
      <c r="EJW18" s="84"/>
      <c r="EJX18" s="84"/>
      <c r="EJY18" s="84"/>
      <c r="EJZ18" s="84"/>
      <c r="EKA18" s="84"/>
      <c r="EKB18" s="84"/>
      <c r="EKC18" s="84"/>
      <c r="EKD18" s="84"/>
      <c r="EKE18" s="84"/>
      <c r="EKF18" s="84"/>
      <c r="EKG18" s="84"/>
      <c r="EKH18" s="84"/>
      <c r="EKI18" s="84"/>
      <c r="EKJ18" s="84"/>
      <c r="EKK18" s="84"/>
      <c r="EKL18" s="84"/>
      <c r="EKM18" s="84"/>
      <c r="EKN18" s="84"/>
      <c r="EKO18" s="84"/>
      <c r="EKP18" s="84"/>
      <c r="EKQ18" s="84"/>
      <c r="EKR18" s="84"/>
      <c r="EKS18" s="84"/>
      <c r="EKT18" s="84"/>
      <c r="EKU18" s="84"/>
      <c r="EKV18" s="84"/>
      <c r="EKW18" s="84"/>
      <c r="EKX18" s="84"/>
      <c r="EKY18" s="84"/>
      <c r="EKZ18" s="84"/>
      <c r="ELA18" s="84"/>
      <c r="ELB18" s="84"/>
      <c r="ELC18" s="84"/>
      <c r="ELD18" s="84"/>
      <c r="ELE18" s="84"/>
      <c r="ELF18" s="84"/>
      <c r="ELG18" s="84"/>
      <c r="ELH18" s="84"/>
      <c r="ELI18" s="84"/>
      <c r="ELJ18" s="84"/>
      <c r="ELK18" s="84"/>
      <c r="ELL18" s="84"/>
      <c r="ELM18" s="84"/>
      <c r="ELN18" s="84"/>
      <c r="ELO18" s="84"/>
      <c r="ELP18" s="84"/>
      <c r="ELQ18" s="84"/>
      <c r="ELR18" s="84"/>
      <c r="ELS18" s="84"/>
      <c r="ELT18" s="84"/>
      <c r="ELU18" s="84"/>
      <c r="ELV18" s="84"/>
      <c r="ELW18" s="84"/>
      <c r="ELX18" s="84"/>
      <c r="ELY18" s="84"/>
      <c r="ELZ18" s="84"/>
      <c r="EMA18" s="84"/>
      <c r="EMB18" s="84"/>
      <c r="EMC18" s="84"/>
      <c r="EMD18" s="84"/>
      <c r="EME18" s="84"/>
      <c r="EMF18" s="84"/>
      <c r="EMG18" s="84"/>
      <c r="EMH18" s="84"/>
      <c r="EMI18" s="84"/>
      <c r="EMJ18" s="84"/>
      <c r="EMK18" s="84"/>
      <c r="EML18" s="84"/>
      <c r="EMM18" s="84"/>
      <c r="EMN18" s="84"/>
      <c r="EMO18" s="84"/>
      <c r="EMP18" s="84"/>
      <c r="EMQ18" s="84"/>
      <c r="EMR18" s="84"/>
      <c r="EMS18" s="84"/>
      <c r="EMT18" s="84"/>
      <c r="EMU18" s="84"/>
      <c r="EMV18" s="84"/>
      <c r="EMW18" s="84"/>
      <c r="EMX18" s="84"/>
      <c r="EMY18" s="84"/>
      <c r="EMZ18" s="84"/>
      <c r="ENA18" s="84"/>
      <c r="ENB18" s="84"/>
      <c r="ENC18" s="84"/>
      <c r="END18" s="84"/>
      <c r="ENE18" s="84"/>
      <c r="ENF18" s="84"/>
      <c r="ENG18" s="84"/>
      <c r="ENH18" s="84"/>
      <c r="ENI18" s="84"/>
      <c r="ENJ18" s="84"/>
      <c r="ENK18" s="84"/>
      <c r="ENL18" s="84"/>
      <c r="ENM18" s="84"/>
      <c r="ENN18" s="84"/>
      <c r="ENO18" s="84"/>
      <c r="ENP18" s="84"/>
      <c r="ENQ18" s="84"/>
      <c r="ENR18" s="84"/>
      <c r="ENS18" s="84"/>
      <c r="ENT18" s="84"/>
      <c r="ENU18" s="84"/>
      <c r="ENV18" s="84"/>
      <c r="ENW18" s="84"/>
      <c r="ENX18" s="84"/>
      <c r="ENY18" s="84"/>
      <c r="ENZ18" s="84"/>
      <c r="EOA18" s="84"/>
      <c r="EOB18" s="84"/>
      <c r="EOC18" s="84"/>
      <c r="EOD18" s="84"/>
      <c r="EOE18" s="84"/>
      <c r="EOF18" s="84"/>
      <c r="EOG18" s="84"/>
      <c r="EOH18" s="84"/>
      <c r="EOI18" s="84"/>
      <c r="EOJ18" s="84"/>
      <c r="EOK18" s="84"/>
      <c r="EOL18" s="84"/>
      <c r="EOM18" s="84"/>
      <c r="EON18" s="84"/>
      <c r="EOO18" s="84"/>
      <c r="EOP18" s="84"/>
      <c r="EOQ18" s="84"/>
      <c r="EOR18" s="84"/>
      <c r="EOS18" s="84"/>
      <c r="EOT18" s="84"/>
      <c r="EOU18" s="84"/>
      <c r="EOV18" s="84"/>
      <c r="EOW18" s="84"/>
      <c r="EOX18" s="84"/>
      <c r="EOY18" s="84"/>
      <c r="EOZ18" s="84"/>
      <c r="EPA18" s="84"/>
      <c r="EPB18" s="84"/>
      <c r="EPC18" s="84"/>
      <c r="EPD18" s="84"/>
      <c r="EPE18" s="84"/>
      <c r="EPF18" s="84"/>
      <c r="EPG18" s="84"/>
      <c r="EPH18" s="84"/>
      <c r="EPI18" s="84"/>
      <c r="EPJ18" s="84"/>
      <c r="EPK18" s="84"/>
      <c r="EPL18" s="84"/>
      <c r="EPM18" s="84"/>
      <c r="EPN18" s="84"/>
      <c r="EPO18" s="84"/>
      <c r="EPP18" s="84"/>
      <c r="EPQ18" s="84"/>
      <c r="EPR18" s="84"/>
      <c r="EPS18" s="84"/>
      <c r="EPT18" s="84"/>
      <c r="EPU18" s="84"/>
      <c r="EPV18" s="84"/>
      <c r="EPW18" s="84"/>
      <c r="EPX18" s="84"/>
      <c r="EPY18" s="84"/>
      <c r="EPZ18" s="84"/>
      <c r="EQA18" s="84"/>
      <c r="EQB18" s="84"/>
      <c r="EQC18" s="84"/>
      <c r="EQD18" s="84"/>
      <c r="EQE18" s="84"/>
      <c r="EQF18" s="84"/>
      <c r="EQG18" s="84"/>
      <c r="EQH18" s="84"/>
      <c r="EQI18" s="84"/>
      <c r="EQJ18" s="84"/>
      <c r="EQK18" s="84"/>
      <c r="EQL18" s="84"/>
      <c r="EQM18" s="84"/>
      <c r="EQN18" s="84"/>
      <c r="EQO18" s="84"/>
      <c r="EQP18" s="84"/>
      <c r="EQQ18" s="84"/>
      <c r="EQR18" s="84"/>
      <c r="EQS18" s="84"/>
      <c r="EQT18" s="84"/>
      <c r="EQU18" s="84"/>
      <c r="EQV18" s="84"/>
      <c r="EQW18" s="84"/>
      <c r="EQX18" s="84"/>
      <c r="EQY18" s="84"/>
      <c r="EQZ18" s="84"/>
      <c r="ERA18" s="84"/>
      <c r="ERB18" s="84"/>
      <c r="ERC18" s="84"/>
      <c r="ERD18" s="84"/>
      <c r="ERE18" s="84"/>
      <c r="ERF18" s="84"/>
      <c r="ERG18" s="84"/>
      <c r="ERH18" s="84"/>
      <c r="ERI18" s="84"/>
      <c r="ERJ18" s="84"/>
      <c r="ERK18" s="84"/>
      <c r="ERL18" s="84"/>
      <c r="ERM18" s="84"/>
      <c r="ERN18" s="84"/>
      <c r="ERO18" s="84"/>
      <c r="ERP18" s="84"/>
      <c r="ERQ18" s="84"/>
      <c r="ERR18" s="84"/>
      <c r="ERS18" s="84"/>
      <c r="ERT18" s="84"/>
      <c r="ERU18" s="84"/>
      <c r="ERV18" s="84"/>
      <c r="ERW18" s="84"/>
      <c r="ERX18" s="84"/>
      <c r="ERY18" s="84"/>
      <c r="ERZ18" s="84"/>
      <c r="ESA18" s="84"/>
      <c r="ESB18" s="84"/>
      <c r="ESC18" s="84"/>
      <c r="ESD18" s="84"/>
      <c r="ESE18" s="84"/>
      <c r="ESF18" s="84"/>
      <c r="ESG18" s="84"/>
      <c r="ESH18" s="84"/>
      <c r="ESI18" s="84"/>
      <c r="ESJ18" s="84"/>
      <c r="ESK18" s="84"/>
      <c r="ESL18" s="84"/>
      <c r="ESM18" s="84"/>
      <c r="ESN18" s="84"/>
      <c r="ESO18" s="84"/>
      <c r="ESP18" s="84"/>
      <c r="ESQ18" s="84"/>
      <c r="ESR18" s="84"/>
      <c r="ESS18" s="84"/>
      <c r="EST18" s="84"/>
      <c r="ESU18" s="84"/>
      <c r="ESV18" s="84"/>
      <c r="ESW18" s="84"/>
      <c r="ESX18" s="84"/>
      <c r="ESY18" s="84"/>
      <c r="ESZ18" s="84"/>
      <c r="ETA18" s="84"/>
      <c r="ETB18" s="84"/>
      <c r="ETC18" s="84"/>
      <c r="ETD18" s="84"/>
      <c r="ETE18" s="84"/>
      <c r="ETF18" s="84"/>
      <c r="ETG18" s="84"/>
      <c r="ETH18" s="84"/>
      <c r="ETI18" s="84"/>
      <c r="ETJ18" s="84"/>
      <c r="ETK18" s="84"/>
      <c r="ETL18" s="84"/>
      <c r="ETM18" s="84"/>
      <c r="ETN18" s="84"/>
      <c r="ETO18" s="84"/>
      <c r="ETP18" s="84"/>
      <c r="ETQ18" s="84"/>
      <c r="ETR18" s="84"/>
      <c r="ETS18" s="84"/>
      <c r="ETT18" s="84"/>
      <c r="ETU18" s="84"/>
      <c r="ETV18" s="84"/>
      <c r="ETW18" s="84"/>
      <c r="ETX18" s="84"/>
      <c r="ETY18" s="84"/>
      <c r="ETZ18" s="84"/>
      <c r="EUA18" s="84"/>
      <c r="EUB18" s="84"/>
      <c r="EUC18" s="84"/>
      <c r="EUD18" s="84"/>
      <c r="EUE18" s="84"/>
      <c r="EUF18" s="84"/>
      <c r="EUG18" s="84"/>
      <c r="EUH18" s="84"/>
      <c r="EUI18" s="84"/>
      <c r="EUJ18" s="84"/>
      <c r="EUK18" s="84"/>
      <c r="EUL18" s="84"/>
      <c r="EUM18" s="84"/>
      <c r="EUN18" s="84"/>
      <c r="EUO18" s="84"/>
      <c r="EUP18" s="84"/>
      <c r="EUQ18" s="84"/>
      <c r="EUR18" s="84"/>
      <c r="EUS18" s="84"/>
      <c r="EUT18" s="84"/>
      <c r="EUU18" s="84"/>
      <c r="EUV18" s="84"/>
      <c r="EUW18" s="84"/>
      <c r="EUX18" s="84"/>
      <c r="EUY18" s="84"/>
      <c r="EUZ18" s="84"/>
      <c r="EVA18" s="84"/>
      <c r="EVB18" s="84"/>
      <c r="EVC18" s="84"/>
      <c r="EVD18" s="84"/>
      <c r="EVE18" s="84"/>
      <c r="EVF18" s="84"/>
      <c r="EVG18" s="84"/>
      <c r="EVH18" s="84"/>
      <c r="EVI18" s="84"/>
      <c r="EVJ18" s="84"/>
      <c r="EVK18" s="84"/>
      <c r="EVL18" s="84"/>
      <c r="EVM18" s="84"/>
      <c r="EVN18" s="84"/>
      <c r="EVO18" s="84"/>
      <c r="EVP18" s="84"/>
      <c r="EVQ18" s="84"/>
      <c r="EVR18" s="84"/>
      <c r="EVS18" s="84"/>
      <c r="EVT18" s="84"/>
      <c r="EVU18" s="84"/>
      <c r="EVV18" s="84"/>
      <c r="EVW18" s="84"/>
      <c r="EVX18" s="84"/>
      <c r="EVY18" s="84"/>
      <c r="EVZ18" s="84"/>
      <c r="EWA18" s="84"/>
      <c r="EWB18" s="84"/>
      <c r="EWC18" s="84"/>
      <c r="EWD18" s="84"/>
      <c r="EWE18" s="84"/>
      <c r="EWF18" s="84"/>
      <c r="EWG18" s="84"/>
      <c r="EWH18" s="84"/>
      <c r="EWI18" s="84"/>
      <c r="EWJ18" s="84"/>
      <c r="EWK18" s="84"/>
      <c r="EWL18" s="84"/>
      <c r="EWM18" s="84"/>
      <c r="EWN18" s="84"/>
      <c r="EWO18" s="84"/>
      <c r="EWP18" s="84"/>
      <c r="EWQ18" s="84"/>
      <c r="EWR18" s="84"/>
      <c r="EWS18" s="84"/>
      <c r="EWT18" s="84"/>
      <c r="EWU18" s="84"/>
      <c r="EWV18" s="84"/>
      <c r="EWW18" s="84"/>
      <c r="EWX18" s="84"/>
      <c r="EWY18" s="84"/>
      <c r="EWZ18" s="84"/>
      <c r="EXA18" s="84"/>
      <c r="EXB18" s="84"/>
      <c r="EXC18" s="84"/>
      <c r="EXD18" s="84"/>
      <c r="EXE18" s="84"/>
      <c r="EXF18" s="84"/>
      <c r="EXG18" s="84"/>
      <c r="EXH18" s="84"/>
      <c r="EXI18" s="84"/>
      <c r="EXJ18" s="84"/>
      <c r="EXK18" s="84"/>
      <c r="EXL18" s="84"/>
      <c r="EXM18" s="84"/>
      <c r="EXN18" s="84"/>
      <c r="EXO18" s="84"/>
      <c r="EXP18" s="84"/>
      <c r="EXQ18" s="84"/>
      <c r="EXR18" s="84"/>
      <c r="EXS18" s="84"/>
      <c r="EXT18" s="84"/>
      <c r="EXU18" s="84"/>
      <c r="EXV18" s="84"/>
      <c r="EXW18" s="84"/>
      <c r="EXX18" s="84"/>
      <c r="EXY18" s="84"/>
      <c r="EXZ18" s="84"/>
      <c r="EYA18" s="84"/>
      <c r="EYB18" s="84"/>
      <c r="EYC18" s="84"/>
      <c r="EYD18" s="84"/>
      <c r="EYE18" s="84"/>
      <c r="EYF18" s="84"/>
      <c r="EYG18" s="84"/>
      <c r="EYH18" s="84"/>
      <c r="EYI18" s="84"/>
      <c r="EYJ18" s="84"/>
      <c r="EYK18" s="84"/>
      <c r="EYL18" s="84"/>
      <c r="EYM18" s="84"/>
      <c r="EYN18" s="84"/>
      <c r="EYO18" s="84"/>
      <c r="EYP18" s="84"/>
      <c r="EYQ18" s="84"/>
      <c r="EYR18" s="84"/>
      <c r="EYS18" s="84"/>
      <c r="EYT18" s="84"/>
      <c r="EYU18" s="84"/>
      <c r="EYV18" s="84"/>
      <c r="EYW18" s="84"/>
      <c r="EYX18" s="84"/>
      <c r="EYY18" s="84"/>
      <c r="EYZ18" s="84"/>
      <c r="EZA18" s="84"/>
      <c r="EZB18" s="84"/>
      <c r="EZC18" s="84"/>
      <c r="EZD18" s="84"/>
      <c r="EZE18" s="84"/>
      <c r="EZF18" s="84"/>
      <c r="EZG18" s="84"/>
      <c r="EZH18" s="84"/>
      <c r="EZI18" s="84"/>
      <c r="EZJ18" s="84"/>
      <c r="EZK18" s="84"/>
      <c r="EZL18" s="84"/>
      <c r="EZM18" s="84"/>
      <c r="EZN18" s="84"/>
      <c r="EZO18" s="84"/>
      <c r="EZP18" s="84"/>
      <c r="EZQ18" s="84"/>
      <c r="EZR18" s="84"/>
      <c r="EZS18" s="84"/>
      <c r="EZT18" s="84"/>
      <c r="EZU18" s="84"/>
      <c r="EZV18" s="84"/>
      <c r="EZW18" s="84"/>
      <c r="EZX18" s="84"/>
      <c r="EZY18" s="84"/>
      <c r="EZZ18" s="84"/>
      <c r="FAA18" s="84"/>
      <c r="FAB18" s="84"/>
      <c r="FAC18" s="84"/>
      <c r="FAD18" s="84"/>
      <c r="FAE18" s="84"/>
      <c r="FAF18" s="84"/>
      <c r="FAG18" s="84"/>
      <c r="FAH18" s="84"/>
      <c r="FAI18" s="84"/>
      <c r="FAJ18" s="84"/>
      <c r="FAK18" s="84"/>
      <c r="FAL18" s="84"/>
      <c r="FAM18" s="84"/>
      <c r="FAN18" s="84"/>
      <c r="FAO18" s="84"/>
      <c r="FAP18" s="84"/>
      <c r="FAQ18" s="84"/>
      <c r="FAR18" s="84"/>
      <c r="FAS18" s="84"/>
      <c r="FAT18" s="84"/>
      <c r="FAU18" s="84"/>
      <c r="FAV18" s="84"/>
      <c r="FAW18" s="84"/>
      <c r="FAX18" s="84"/>
      <c r="FAY18" s="84"/>
      <c r="FAZ18" s="84"/>
      <c r="FBA18" s="84"/>
      <c r="FBB18" s="84"/>
      <c r="FBC18" s="84"/>
      <c r="FBD18" s="84"/>
      <c r="FBE18" s="84"/>
      <c r="FBF18" s="84"/>
      <c r="FBG18" s="84"/>
      <c r="FBH18" s="84"/>
      <c r="FBI18" s="84"/>
      <c r="FBJ18" s="84"/>
      <c r="FBK18" s="84"/>
      <c r="FBL18" s="84"/>
      <c r="FBM18" s="84"/>
      <c r="FBN18" s="84"/>
      <c r="FBO18" s="84"/>
      <c r="FBP18" s="84"/>
      <c r="FBQ18" s="84"/>
      <c r="FBR18" s="84"/>
      <c r="FBS18" s="84"/>
      <c r="FBT18" s="84"/>
      <c r="FBU18" s="84"/>
      <c r="FBV18" s="84"/>
      <c r="FBW18" s="84"/>
      <c r="FBX18" s="84"/>
      <c r="FBY18" s="84"/>
      <c r="FBZ18" s="84"/>
      <c r="FCA18" s="84"/>
      <c r="FCB18" s="84"/>
      <c r="FCC18" s="84"/>
      <c r="FCD18" s="84"/>
      <c r="FCE18" s="84"/>
      <c r="FCF18" s="84"/>
      <c r="FCG18" s="84"/>
      <c r="FCH18" s="84"/>
      <c r="FCI18" s="84"/>
      <c r="FCJ18" s="84"/>
      <c r="FCK18" s="84"/>
      <c r="FCL18" s="84"/>
      <c r="FCM18" s="84"/>
      <c r="FCN18" s="84"/>
      <c r="FCO18" s="84"/>
      <c r="FCP18" s="84"/>
      <c r="FCQ18" s="84"/>
      <c r="FCR18" s="84"/>
      <c r="FCS18" s="84"/>
      <c r="FCT18" s="84"/>
      <c r="FCU18" s="84"/>
      <c r="FCV18" s="84"/>
      <c r="FCW18" s="84"/>
      <c r="FCX18" s="84"/>
      <c r="FCY18" s="84"/>
      <c r="FCZ18" s="84"/>
      <c r="FDA18" s="84"/>
      <c r="FDB18" s="84"/>
      <c r="FDC18" s="84"/>
      <c r="FDD18" s="84"/>
      <c r="FDE18" s="84"/>
      <c r="FDF18" s="84"/>
      <c r="FDG18" s="84"/>
      <c r="FDH18" s="84"/>
      <c r="FDI18" s="84"/>
      <c r="FDJ18" s="84"/>
      <c r="FDK18" s="84"/>
      <c r="FDL18" s="84"/>
      <c r="FDM18" s="84"/>
      <c r="FDN18" s="84"/>
      <c r="FDO18" s="84"/>
      <c r="FDP18" s="84"/>
      <c r="FDQ18" s="84"/>
      <c r="FDR18" s="84"/>
      <c r="FDS18" s="84"/>
      <c r="FDT18" s="84"/>
      <c r="FDU18" s="84"/>
      <c r="FDV18" s="84"/>
      <c r="FDW18" s="84"/>
      <c r="FDX18" s="84"/>
      <c r="FDY18" s="84"/>
      <c r="FDZ18" s="84"/>
      <c r="FEA18" s="84"/>
      <c r="FEB18" s="84"/>
      <c r="FEC18" s="84"/>
      <c r="FED18" s="84"/>
      <c r="FEE18" s="84"/>
      <c r="FEF18" s="84"/>
      <c r="FEG18" s="84"/>
      <c r="FEH18" s="84"/>
      <c r="FEI18" s="84"/>
      <c r="FEJ18" s="84"/>
      <c r="FEK18" s="84"/>
      <c r="FEL18" s="84"/>
      <c r="FEM18" s="84"/>
      <c r="FEN18" s="84"/>
      <c r="FEO18" s="84"/>
      <c r="FEP18" s="84"/>
      <c r="FEQ18" s="84"/>
      <c r="FER18" s="84"/>
      <c r="FES18" s="84"/>
      <c r="FET18" s="84"/>
      <c r="FEU18" s="84"/>
      <c r="FEV18" s="84"/>
      <c r="FEW18" s="84"/>
      <c r="FEX18" s="84"/>
      <c r="FEY18" s="84"/>
      <c r="FEZ18" s="84"/>
      <c r="FFA18" s="84"/>
      <c r="FFB18" s="84"/>
      <c r="FFC18" s="84"/>
      <c r="FFD18" s="84"/>
      <c r="FFE18" s="84"/>
      <c r="FFF18" s="84"/>
      <c r="FFG18" s="84"/>
      <c r="FFH18" s="84"/>
      <c r="FFI18" s="84"/>
      <c r="FFJ18" s="84"/>
      <c r="FFK18" s="84"/>
      <c r="FFL18" s="84"/>
      <c r="FFM18" s="84"/>
      <c r="FFN18" s="84"/>
      <c r="FFO18" s="84"/>
      <c r="FFP18" s="84"/>
      <c r="FFQ18" s="84"/>
      <c r="FFR18" s="84"/>
      <c r="FFS18" s="84"/>
      <c r="FFT18" s="84"/>
      <c r="FFU18" s="84"/>
      <c r="FFV18" s="84"/>
      <c r="FFW18" s="84"/>
      <c r="FFX18" s="84"/>
      <c r="FFY18" s="84"/>
      <c r="FFZ18" s="84"/>
      <c r="FGA18" s="84"/>
      <c r="FGB18" s="84"/>
      <c r="FGC18" s="84"/>
      <c r="FGD18" s="84"/>
      <c r="FGE18" s="84"/>
      <c r="FGF18" s="84"/>
      <c r="FGG18" s="84"/>
      <c r="FGH18" s="84"/>
      <c r="FGI18" s="84"/>
      <c r="FGJ18" s="84"/>
      <c r="FGK18" s="84"/>
      <c r="FGL18" s="84"/>
      <c r="FGM18" s="84"/>
      <c r="FGN18" s="84"/>
      <c r="FGO18" s="84"/>
      <c r="FGP18" s="84"/>
      <c r="FGQ18" s="84"/>
      <c r="FGR18" s="84"/>
      <c r="FGS18" s="84"/>
      <c r="FGT18" s="84"/>
      <c r="FGU18" s="84"/>
      <c r="FGV18" s="84"/>
      <c r="FGW18" s="84"/>
      <c r="FGX18" s="84"/>
      <c r="FGY18" s="84"/>
      <c r="FGZ18" s="84"/>
      <c r="FHA18" s="84"/>
      <c r="FHB18" s="84"/>
      <c r="FHC18" s="84"/>
      <c r="FHD18" s="84"/>
      <c r="FHE18" s="84"/>
      <c r="FHF18" s="84"/>
      <c r="FHG18" s="84"/>
      <c r="FHH18" s="84"/>
      <c r="FHI18" s="84"/>
      <c r="FHJ18" s="84"/>
      <c r="FHK18" s="84"/>
      <c r="FHL18" s="84"/>
      <c r="FHM18" s="84"/>
      <c r="FHN18" s="84"/>
      <c r="FHO18" s="84"/>
      <c r="FHP18" s="84"/>
      <c r="FHQ18" s="84"/>
      <c r="FHR18" s="84"/>
      <c r="FHS18" s="84"/>
      <c r="FHT18" s="84"/>
      <c r="FHU18" s="84"/>
      <c r="FHV18" s="84"/>
      <c r="FHW18" s="84"/>
      <c r="FHX18" s="84"/>
      <c r="FHY18" s="84"/>
      <c r="FHZ18" s="84"/>
      <c r="FIA18" s="84"/>
      <c r="FIB18" s="84"/>
      <c r="FIC18" s="84"/>
      <c r="FID18" s="84"/>
      <c r="FIE18" s="84"/>
      <c r="FIF18" s="84"/>
      <c r="FIG18" s="84"/>
      <c r="FIH18" s="84"/>
      <c r="FII18" s="84"/>
      <c r="FIJ18" s="84"/>
      <c r="FIK18" s="84"/>
      <c r="FIL18" s="84"/>
      <c r="FIM18" s="84"/>
      <c r="FIN18" s="84"/>
      <c r="FIO18" s="84"/>
      <c r="FIP18" s="84"/>
      <c r="FIQ18" s="84"/>
      <c r="FIR18" s="84"/>
      <c r="FIS18" s="84"/>
      <c r="FIT18" s="84"/>
      <c r="FIU18" s="84"/>
      <c r="FIV18" s="84"/>
      <c r="FIW18" s="84"/>
      <c r="FIX18" s="84"/>
      <c r="FIY18" s="84"/>
      <c r="FIZ18" s="84"/>
      <c r="FJA18" s="84"/>
      <c r="FJB18" s="84"/>
      <c r="FJC18" s="84"/>
      <c r="FJD18" s="84"/>
      <c r="FJE18" s="84"/>
      <c r="FJF18" s="84"/>
      <c r="FJG18" s="84"/>
      <c r="FJH18" s="84"/>
      <c r="FJI18" s="84"/>
      <c r="FJJ18" s="84"/>
      <c r="FJK18" s="84"/>
      <c r="FJL18" s="84"/>
      <c r="FJM18" s="84"/>
      <c r="FJN18" s="84"/>
      <c r="FJO18" s="84"/>
      <c r="FJP18" s="84"/>
      <c r="FJQ18" s="84"/>
      <c r="FJR18" s="84"/>
      <c r="FJS18" s="84"/>
      <c r="FJT18" s="84"/>
      <c r="FJU18" s="84"/>
      <c r="FJV18" s="84"/>
      <c r="FJW18" s="84"/>
      <c r="FJX18" s="84"/>
      <c r="FJY18" s="84"/>
      <c r="FJZ18" s="84"/>
      <c r="FKA18" s="84"/>
      <c r="FKB18" s="84"/>
      <c r="FKC18" s="84"/>
      <c r="FKD18" s="84"/>
      <c r="FKE18" s="84"/>
      <c r="FKF18" s="84"/>
      <c r="FKG18" s="84"/>
      <c r="FKH18" s="84"/>
      <c r="FKI18" s="84"/>
      <c r="FKJ18" s="84"/>
      <c r="FKK18" s="84"/>
      <c r="FKL18" s="84"/>
      <c r="FKM18" s="84"/>
      <c r="FKN18" s="84"/>
      <c r="FKO18" s="84"/>
      <c r="FKP18" s="84"/>
      <c r="FKQ18" s="84"/>
      <c r="FKR18" s="84"/>
      <c r="FKS18" s="84"/>
      <c r="FKT18" s="84"/>
      <c r="FKU18" s="84"/>
      <c r="FKV18" s="84"/>
      <c r="FKW18" s="84"/>
      <c r="FKX18" s="84"/>
      <c r="FKY18" s="84"/>
      <c r="FKZ18" s="84"/>
      <c r="FLA18" s="84"/>
      <c r="FLB18" s="84"/>
      <c r="FLC18" s="84"/>
      <c r="FLD18" s="84"/>
      <c r="FLE18" s="84"/>
      <c r="FLF18" s="84"/>
      <c r="FLG18" s="84"/>
      <c r="FLH18" s="84"/>
      <c r="FLI18" s="84"/>
      <c r="FLJ18" s="84"/>
      <c r="FLK18" s="84"/>
      <c r="FLL18" s="84"/>
      <c r="FLM18" s="84"/>
      <c r="FLN18" s="84"/>
      <c r="FLO18" s="84"/>
      <c r="FLP18" s="84"/>
      <c r="FLQ18" s="84"/>
      <c r="FLR18" s="84"/>
      <c r="FLS18" s="84"/>
      <c r="FLT18" s="84"/>
      <c r="FLU18" s="84"/>
      <c r="FLV18" s="84"/>
      <c r="FLW18" s="84"/>
      <c r="FLX18" s="84"/>
      <c r="FLY18" s="84"/>
      <c r="FLZ18" s="84"/>
      <c r="FMA18" s="84"/>
      <c r="FMB18" s="84"/>
      <c r="FMC18" s="84"/>
      <c r="FMD18" s="84"/>
      <c r="FME18" s="84"/>
      <c r="FMF18" s="84"/>
      <c r="FMG18" s="84"/>
      <c r="FMH18" s="84"/>
      <c r="FMI18" s="84"/>
      <c r="FMJ18" s="84"/>
      <c r="FMK18" s="84"/>
      <c r="FML18" s="84"/>
      <c r="FMM18" s="84"/>
      <c r="FMN18" s="84"/>
      <c r="FMO18" s="84"/>
      <c r="FMP18" s="84"/>
      <c r="FMQ18" s="84"/>
      <c r="FMR18" s="84"/>
      <c r="FMS18" s="84"/>
      <c r="FMT18" s="84"/>
      <c r="FMU18" s="84"/>
      <c r="FMV18" s="84"/>
      <c r="FMW18" s="84"/>
      <c r="FMX18" s="84"/>
      <c r="FMY18" s="84"/>
      <c r="FMZ18" s="84"/>
      <c r="FNA18" s="84"/>
      <c r="FNB18" s="84"/>
      <c r="FNC18" s="84"/>
      <c r="FND18" s="84"/>
      <c r="FNE18" s="84"/>
      <c r="FNF18" s="84"/>
      <c r="FNG18" s="84"/>
      <c r="FNH18" s="84"/>
      <c r="FNI18" s="84"/>
      <c r="FNJ18" s="84"/>
      <c r="FNK18" s="84"/>
      <c r="FNL18" s="84"/>
      <c r="FNM18" s="84"/>
      <c r="FNN18" s="84"/>
      <c r="FNO18" s="84"/>
      <c r="FNP18" s="84"/>
      <c r="FNQ18" s="84"/>
      <c r="FNR18" s="84"/>
      <c r="FNS18" s="84"/>
      <c r="FNT18" s="84"/>
      <c r="FNU18" s="84"/>
      <c r="FNV18" s="84"/>
      <c r="FNW18" s="84"/>
      <c r="FNX18" s="84"/>
      <c r="FNY18" s="84"/>
      <c r="FNZ18" s="84"/>
      <c r="FOA18" s="84"/>
      <c r="FOB18" s="84"/>
      <c r="FOC18" s="84"/>
      <c r="FOD18" s="84"/>
      <c r="FOE18" s="84"/>
      <c r="FOF18" s="84"/>
      <c r="FOG18" s="84"/>
      <c r="FOH18" s="84"/>
      <c r="FOI18" s="84"/>
      <c r="FOJ18" s="84"/>
      <c r="FOK18" s="84"/>
      <c r="FOL18" s="84"/>
      <c r="FOM18" s="84"/>
      <c r="FON18" s="84"/>
      <c r="FOO18" s="84"/>
      <c r="FOP18" s="84"/>
      <c r="FOQ18" s="84"/>
      <c r="FOR18" s="84"/>
      <c r="FOS18" s="84"/>
      <c r="FOT18" s="84"/>
      <c r="FOU18" s="84"/>
      <c r="FOV18" s="84"/>
      <c r="FOW18" s="84"/>
      <c r="FOX18" s="84"/>
      <c r="FOY18" s="84"/>
      <c r="FOZ18" s="84"/>
      <c r="FPA18" s="84"/>
      <c r="FPB18" s="84"/>
      <c r="FPC18" s="84"/>
      <c r="FPD18" s="84"/>
      <c r="FPE18" s="84"/>
      <c r="FPF18" s="84"/>
      <c r="FPG18" s="84"/>
      <c r="FPH18" s="84"/>
      <c r="FPI18" s="84"/>
      <c r="FPJ18" s="84"/>
      <c r="FPK18" s="84"/>
      <c r="FPL18" s="84"/>
      <c r="FPM18" s="84"/>
      <c r="FPN18" s="84"/>
      <c r="FPO18" s="84"/>
      <c r="FPP18" s="84"/>
      <c r="FPQ18" s="84"/>
      <c r="FPR18" s="84"/>
      <c r="FPS18" s="84"/>
      <c r="FPT18" s="84"/>
      <c r="FPU18" s="84"/>
      <c r="FPV18" s="84"/>
      <c r="FPW18" s="84"/>
      <c r="FPX18" s="84"/>
      <c r="FPY18" s="84"/>
      <c r="FPZ18" s="84"/>
      <c r="FQA18" s="84"/>
      <c r="FQB18" s="84"/>
      <c r="FQC18" s="84"/>
      <c r="FQD18" s="84"/>
      <c r="FQE18" s="84"/>
      <c r="FQF18" s="84"/>
      <c r="FQG18" s="84"/>
      <c r="FQH18" s="84"/>
      <c r="FQI18" s="84"/>
      <c r="FQJ18" s="84"/>
      <c r="FQK18" s="84"/>
      <c r="FQL18" s="84"/>
      <c r="FQM18" s="84"/>
      <c r="FQN18" s="84"/>
      <c r="FQO18" s="84"/>
      <c r="FQP18" s="84"/>
      <c r="FQQ18" s="84"/>
      <c r="FQR18" s="84"/>
      <c r="FQS18" s="84"/>
      <c r="FQT18" s="84"/>
      <c r="FQU18" s="84"/>
      <c r="FQV18" s="84"/>
      <c r="FQW18" s="84"/>
      <c r="FQX18" s="84"/>
      <c r="FQY18" s="84"/>
      <c r="FQZ18" s="84"/>
      <c r="FRA18" s="84"/>
      <c r="FRB18" s="84"/>
      <c r="FRC18" s="84"/>
      <c r="FRD18" s="84"/>
      <c r="FRE18" s="84"/>
      <c r="FRF18" s="84"/>
      <c r="FRG18" s="84"/>
      <c r="FRH18" s="84"/>
      <c r="FRI18" s="84"/>
      <c r="FRJ18" s="84"/>
      <c r="FRK18" s="84"/>
      <c r="FRL18" s="84"/>
      <c r="FRM18" s="84"/>
      <c r="FRN18" s="84"/>
      <c r="FRO18" s="84"/>
      <c r="FRP18" s="84"/>
      <c r="FRQ18" s="84"/>
      <c r="FRR18" s="84"/>
      <c r="FRS18" s="84"/>
      <c r="FRT18" s="84"/>
      <c r="FRU18" s="84"/>
      <c r="FRV18" s="84"/>
      <c r="FRW18" s="84"/>
      <c r="FRX18" s="84"/>
      <c r="FRY18" s="84"/>
      <c r="FRZ18" s="84"/>
      <c r="FSA18" s="84"/>
      <c r="FSB18" s="84"/>
      <c r="FSC18" s="84"/>
      <c r="FSD18" s="84"/>
      <c r="FSE18" s="84"/>
      <c r="FSF18" s="84"/>
      <c r="FSG18" s="84"/>
      <c r="FSH18" s="84"/>
      <c r="FSI18" s="84"/>
      <c r="FSJ18" s="84"/>
      <c r="FSK18" s="84"/>
      <c r="FSL18" s="84"/>
      <c r="FSM18" s="84"/>
      <c r="FSN18" s="84"/>
      <c r="FSO18" s="84"/>
      <c r="FSP18" s="84"/>
      <c r="FSQ18" s="84"/>
      <c r="FSR18" s="84"/>
      <c r="FSS18" s="84"/>
      <c r="FST18" s="84"/>
      <c r="FSU18" s="84"/>
      <c r="FSV18" s="84"/>
      <c r="FSW18" s="84"/>
      <c r="FSX18" s="84"/>
      <c r="FSY18" s="84"/>
      <c r="FSZ18" s="84"/>
      <c r="FTA18" s="84"/>
      <c r="FTB18" s="84"/>
      <c r="FTC18" s="84"/>
      <c r="FTD18" s="84"/>
      <c r="FTE18" s="84"/>
      <c r="FTF18" s="84"/>
      <c r="FTG18" s="84"/>
      <c r="FTH18" s="84"/>
      <c r="FTI18" s="84"/>
      <c r="FTJ18" s="84"/>
      <c r="FTK18" s="84"/>
      <c r="FTL18" s="84"/>
      <c r="FTM18" s="84"/>
      <c r="FTN18" s="84"/>
      <c r="FTO18" s="84"/>
      <c r="FTP18" s="84"/>
      <c r="FTQ18" s="84"/>
      <c r="FTR18" s="84"/>
      <c r="FTS18" s="84"/>
      <c r="FTT18" s="84"/>
      <c r="FTU18" s="84"/>
      <c r="FTV18" s="84"/>
      <c r="FTW18" s="84"/>
      <c r="FTX18" s="84"/>
      <c r="FTY18" s="84"/>
      <c r="FTZ18" s="84"/>
      <c r="FUA18" s="84"/>
      <c r="FUB18" s="84"/>
      <c r="FUC18" s="84"/>
      <c r="FUD18" s="84"/>
      <c r="FUE18" s="84"/>
      <c r="FUF18" s="84"/>
      <c r="FUG18" s="84"/>
      <c r="FUH18" s="84"/>
      <c r="FUI18" s="84"/>
      <c r="FUJ18" s="84"/>
      <c r="FUK18" s="84"/>
      <c r="FUL18" s="84"/>
      <c r="FUM18" s="84"/>
      <c r="FUN18" s="84"/>
      <c r="FUO18" s="84"/>
      <c r="FUP18" s="84"/>
      <c r="FUQ18" s="84"/>
      <c r="FUR18" s="84"/>
      <c r="FUS18" s="84"/>
      <c r="FUT18" s="84"/>
      <c r="FUU18" s="84"/>
      <c r="FUV18" s="84"/>
      <c r="FUW18" s="84"/>
      <c r="FUX18" s="84"/>
      <c r="FUY18" s="84"/>
      <c r="FUZ18" s="84"/>
      <c r="FVA18" s="84"/>
      <c r="FVB18" s="84"/>
      <c r="FVC18" s="84"/>
      <c r="FVD18" s="84"/>
      <c r="FVE18" s="84"/>
      <c r="FVF18" s="84"/>
      <c r="FVG18" s="84"/>
      <c r="FVH18" s="84"/>
      <c r="FVI18" s="84"/>
      <c r="FVJ18" s="84"/>
      <c r="FVK18" s="84"/>
      <c r="FVL18" s="84"/>
      <c r="FVM18" s="84"/>
      <c r="FVN18" s="84"/>
      <c r="FVO18" s="84"/>
      <c r="FVP18" s="84"/>
      <c r="FVQ18" s="84"/>
      <c r="FVR18" s="84"/>
      <c r="FVS18" s="84"/>
      <c r="FVT18" s="84"/>
      <c r="FVU18" s="84"/>
      <c r="FVV18" s="84"/>
      <c r="FVW18" s="84"/>
      <c r="FVX18" s="84"/>
      <c r="FVY18" s="84"/>
      <c r="FVZ18" s="84"/>
      <c r="FWA18" s="84"/>
      <c r="FWB18" s="84"/>
      <c r="FWC18" s="84"/>
      <c r="FWD18" s="84"/>
      <c r="FWE18" s="84"/>
      <c r="FWF18" s="84"/>
      <c r="FWG18" s="84"/>
      <c r="FWH18" s="84"/>
      <c r="FWI18" s="84"/>
      <c r="FWJ18" s="84"/>
      <c r="FWK18" s="84"/>
      <c r="FWL18" s="84"/>
      <c r="FWM18" s="84"/>
      <c r="FWN18" s="84"/>
      <c r="FWO18" s="84"/>
      <c r="FWP18" s="84"/>
      <c r="FWQ18" s="84"/>
      <c r="FWR18" s="84"/>
      <c r="FWS18" s="84"/>
      <c r="FWT18" s="84"/>
      <c r="FWU18" s="84"/>
      <c r="FWV18" s="84"/>
      <c r="FWW18" s="84"/>
      <c r="FWX18" s="84"/>
      <c r="FWY18" s="84"/>
      <c r="FWZ18" s="84"/>
      <c r="FXA18" s="84"/>
      <c r="FXB18" s="84"/>
      <c r="FXC18" s="84"/>
      <c r="FXD18" s="84"/>
      <c r="FXE18" s="84"/>
      <c r="FXF18" s="84"/>
      <c r="FXG18" s="84"/>
      <c r="FXH18" s="84"/>
      <c r="FXI18" s="84"/>
      <c r="FXJ18" s="84"/>
      <c r="FXK18" s="84"/>
      <c r="FXL18" s="84"/>
      <c r="FXM18" s="84"/>
      <c r="FXN18" s="84"/>
      <c r="FXO18" s="84"/>
      <c r="FXP18" s="84"/>
      <c r="FXQ18" s="84"/>
      <c r="FXR18" s="84"/>
      <c r="FXS18" s="84"/>
      <c r="FXT18" s="84"/>
      <c r="FXU18" s="84"/>
      <c r="FXV18" s="84"/>
      <c r="FXW18" s="84"/>
      <c r="FXX18" s="84"/>
      <c r="FXY18" s="84"/>
      <c r="FXZ18" s="84"/>
      <c r="FYA18" s="84"/>
      <c r="FYB18" s="84"/>
      <c r="FYC18" s="84"/>
      <c r="FYD18" s="84"/>
      <c r="FYE18" s="84"/>
      <c r="FYF18" s="84"/>
      <c r="FYG18" s="84"/>
      <c r="FYH18" s="84"/>
      <c r="FYI18" s="84"/>
      <c r="FYJ18" s="84"/>
      <c r="FYK18" s="84"/>
      <c r="FYL18" s="84"/>
      <c r="FYM18" s="84"/>
      <c r="FYN18" s="84"/>
      <c r="FYO18" s="84"/>
      <c r="FYP18" s="84"/>
      <c r="FYQ18" s="84"/>
      <c r="FYR18" s="84"/>
      <c r="FYS18" s="84"/>
      <c r="FYT18" s="84"/>
      <c r="FYU18" s="84"/>
      <c r="FYV18" s="84"/>
      <c r="FYW18" s="84"/>
      <c r="FYX18" s="84"/>
      <c r="FYY18" s="84"/>
      <c r="FYZ18" s="84"/>
      <c r="FZA18" s="84"/>
      <c r="FZB18" s="84"/>
      <c r="FZC18" s="84"/>
      <c r="FZD18" s="84"/>
      <c r="FZE18" s="84"/>
      <c r="FZF18" s="84"/>
      <c r="FZG18" s="84"/>
      <c r="FZH18" s="84"/>
      <c r="FZI18" s="84"/>
      <c r="FZJ18" s="84"/>
      <c r="FZK18" s="84"/>
      <c r="FZL18" s="84"/>
      <c r="FZM18" s="84"/>
      <c r="FZN18" s="84"/>
      <c r="FZO18" s="84"/>
      <c r="FZP18" s="84"/>
      <c r="FZQ18" s="84"/>
      <c r="FZR18" s="84"/>
      <c r="FZS18" s="84"/>
      <c r="FZT18" s="84"/>
      <c r="FZU18" s="84"/>
      <c r="FZV18" s="84"/>
      <c r="FZW18" s="84"/>
      <c r="FZX18" s="84"/>
      <c r="FZY18" s="84"/>
      <c r="FZZ18" s="84"/>
      <c r="GAA18" s="84"/>
      <c r="GAB18" s="84"/>
      <c r="GAC18" s="84"/>
      <c r="GAD18" s="84"/>
      <c r="GAE18" s="84"/>
      <c r="GAF18" s="84"/>
      <c r="GAG18" s="84"/>
      <c r="GAH18" s="84"/>
      <c r="GAI18" s="84"/>
      <c r="GAJ18" s="84"/>
      <c r="GAK18" s="84"/>
      <c r="GAL18" s="84"/>
      <c r="GAM18" s="84"/>
      <c r="GAN18" s="84"/>
      <c r="GAO18" s="84"/>
      <c r="GAP18" s="84"/>
      <c r="GAQ18" s="84"/>
      <c r="GAR18" s="84"/>
      <c r="GAS18" s="84"/>
      <c r="GAT18" s="84"/>
      <c r="GAU18" s="84"/>
      <c r="GAV18" s="84"/>
      <c r="GAW18" s="84"/>
      <c r="GAX18" s="84"/>
      <c r="GAY18" s="84"/>
      <c r="GAZ18" s="84"/>
      <c r="GBA18" s="84"/>
      <c r="GBB18" s="84"/>
      <c r="GBC18" s="84"/>
      <c r="GBD18" s="84"/>
      <c r="GBE18" s="84"/>
      <c r="GBF18" s="84"/>
      <c r="GBG18" s="84"/>
      <c r="GBH18" s="84"/>
      <c r="GBI18" s="84"/>
      <c r="GBJ18" s="84"/>
      <c r="GBK18" s="84"/>
      <c r="GBL18" s="84"/>
      <c r="GBM18" s="84"/>
      <c r="GBN18" s="84"/>
      <c r="GBO18" s="84"/>
      <c r="GBP18" s="84"/>
      <c r="GBQ18" s="84"/>
      <c r="GBR18" s="84"/>
      <c r="GBS18" s="84"/>
      <c r="GBT18" s="84"/>
      <c r="GBU18" s="84"/>
      <c r="GBV18" s="84"/>
      <c r="GBW18" s="84"/>
      <c r="GBX18" s="84"/>
      <c r="GBY18" s="84"/>
      <c r="GBZ18" s="84"/>
      <c r="GCA18" s="84"/>
      <c r="GCB18" s="84"/>
      <c r="GCC18" s="84"/>
      <c r="GCD18" s="84"/>
      <c r="GCE18" s="84"/>
      <c r="GCF18" s="84"/>
      <c r="GCG18" s="84"/>
      <c r="GCH18" s="84"/>
      <c r="GCI18" s="84"/>
      <c r="GCJ18" s="84"/>
      <c r="GCK18" s="84"/>
      <c r="GCL18" s="84"/>
      <c r="GCM18" s="84"/>
      <c r="GCN18" s="84"/>
      <c r="GCO18" s="84"/>
      <c r="GCP18" s="84"/>
      <c r="GCQ18" s="84"/>
      <c r="GCR18" s="84"/>
      <c r="GCS18" s="84"/>
      <c r="GCT18" s="84"/>
      <c r="GCU18" s="84"/>
      <c r="GCV18" s="84"/>
      <c r="GCW18" s="84"/>
      <c r="GCX18" s="84"/>
      <c r="GCY18" s="84"/>
      <c r="GCZ18" s="84"/>
      <c r="GDA18" s="84"/>
      <c r="GDB18" s="84"/>
      <c r="GDC18" s="84"/>
      <c r="GDD18" s="84"/>
      <c r="GDE18" s="84"/>
      <c r="GDF18" s="84"/>
      <c r="GDG18" s="84"/>
      <c r="GDH18" s="84"/>
      <c r="GDI18" s="84"/>
      <c r="GDJ18" s="84"/>
      <c r="GDK18" s="84"/>
      <c r="GDL18" s="84"/>
      <c r="GDM18" s="84"/>
      <c r="GDN18" s="84"/>
      <c r="GDO18" s="84"/>
      <c r="GDP18" s="84"/>
      <c r="GDQ18" s="84"/>
      <c r="GDR18" s="84"/>
      <c r="GDS18" s="84"/>
      <c r="GDT18" s="84"/>
      <c r="GDU18" s="84"/>
      <c r="GDV18" s="84"/>
      <c r="GDW18" s="84"/>
      <c r="GDX18" s="84"/>
      <c r="GDY18" s="84"/>
      <c r="GDZ18" s="84"/>
      <c r="GEA18" s="84"/>
      <c r="GEB18" s="84"/>
      <c r="GEC18" s="84"/>
      <c r="GED18" s="84"/>
      <c r="GEE18" s="84"/>
      <c r="GEF18" s="84"/>
      <c r="GEG18" s="84"/>
      <c r="GEH18" s="84"/>
      <c r="GEI18" s="84"/>
      <c r="GEJ18" s="84"/>
      <c r="GEK18" s="84"/>
      <c r="GEL18" s="84"/>
      <c r="GEM18" s="84"/>
      <c r="GEN18" s="84"/>
      <c r="GEO18" s="84"/>
      <c r="GEP18" s="84"/>
      <c r="GEQ18" s="84"/>
      <c r="GER18" s="84"/>
      <c r="GES18" s="84"/>
      <c r="GET18" s="84"/>
      <c r="GEU18" s="84"/>
      <c r="GEV18" s="84"/>
      <c r="GEW18" s="84"/>
      <c r="GEX18" s="84"/>
      <c r="GEY18" s="84"/>
      <c r="GEZ18" s="84"/>
      <c r="GFA18" s="84"/>
      <c r="GFB18" s="84"/>
      <c r="GFC18" s="84"/>
      <c r="GFD18" s="84"/>
      <c r="GFE18" s="84"/>
      <c r="GFF18" s="84"/>
      <c r="GFG18" s="84"/>
      <c r="GFH18" s="84"/>
      <c r="GFI18" s="84"/>
      <c r="GFJ18" s="84"/>
      <c r="GFK18" s="84"/>
      <c r="GFL18" s="84"/>
      <c r="GFM18" s="84"/>
      <c r="GFN18" s="84"/>
      <c r="GFO18" s="84"/>
      <c r="GFP18" s="84"/>
      <c r="GFQ18" s="84"/>
      <c r="GFR18" s="84"/>
      <c r="GFS18" s="84"/>
      <c r="GFT18" s="84"/>
      <c r="GFU18" s="84"/>
      <c r="GFV18" s="84"/>
      <c r="GFW18" s="84"/>
      <c r="GFX18" s="84"/>
      <c r="GFY18" s="84"/>
      <c r="GFZ18" s="84"/>
      <c r="GGA18" s="84"/>
      <c r="GGB18" s="84"/>
      <c r="GGC18" s="84"/>
      <c r="GGD18" s="84"/>
      <c r="GGE18" s="84"/>
      <c r="GGF18" s="84"/>
      <c r="GGG18" s="84"/>
      <c r="GGH18" s="84"/>
      <c r="GGI18" s="84"/>
      <c r="GGJ18" s="84"/>
      <c r="GGK18" s="84"/>
      <c r="GGL18" s="84"/>
      <c r="GGM18" s="84"/>
      <c r="GGN18" s="84"/>
      <c r="GGO18" s="84"/>
      <c r="GGP18" s="84"/>
      <c r="GGQ18" s="84"/>
      <c r="GGR18" s="84"/>
      <c r="GGS18" s="84"/>
      <c r="GGT18" s="84"/>
      <c r="GGU18" s="84"/>
      <c r="GGV18" s="84"/>
      <c r="GGW18" s="84"/>
      <c r="GGX18" s="84"/>
      <c r="GGY18" s="84"/>
      <c r="GGZ18" s="84"/>
      <c r="GHA18" s="84"/>
      <c r="GHB18" s="84"/>
      <c r="GHC18" s="84"/>
      <c r="GHD18" s="84"/>
      <c r="GHE18" s="84"/>
      <c r="GHF18" s="84"/>
      <c r="GHG18" s="84"/>
      <c r="GHH18" s="84"/>
      <c r="GHI18" s="84"/>
      <c r="GHJ18" s="84"/>
      <c r="GHK18" s="84"/>
      <c r="GHL18" s="84"/>
      <c r="GHM18" s="84"/>
      <c r="GHN18" s="84"/>
      <c r="GHO18" s="84"/>
      <c r="GHP18" s="84"/>
      <c r="GHQ18" s="84"/>
      <c r="GHR18" s="84"/>
      <c r="GHS18" s="84"/>
      <c r="GHT18" s="84"/>
      <c r="GHU18" s="84"/>
      <c r="GHV18" s="84"/>
      <c r="GHW18" s="84"/>
      <c r="GHX18" s="84"/>
      <c r="GHY18" s="84"/>
      <c r="GHZ18" s="84"/>
      <c r="GIA18" s="84"/>
      <c r="GIB18" s="84"/>
      <c r="GIC18" s="84"/>
      <c r="GID18" s="84"/>
      <c r="GIE18" s="84"/>
      <c r="GIF18" s="84"/>
      <c r="GIG18" s="84"/>
      <c r="GIH18" s="84"/>
      <c r="GII18" s="84"/>
      <c r="GIJ18" s="84"/>
      <c r="GIK18" s="84"/>
      <c r="GIL18" s="84"/>
      <c r="GIM18" s="84"/>
      <c r="GIN18" s="84"/>
      <c r="GIO18" s="84"/>
      <c r="GIP18" s="84"/>
      <c r="GIQ18" s="84"/>
      <c r="GIR18" s="84"/>
      <c r="GIS18" s="84"/>
      <c r="GIT18" s="84"/>
      <c r="GIU18" s="84"/>
      <c r="GIV18" s="84"/>
      <c r="GIW18" s="84"/>
      <c r="GIX18" s="84"/>
      <c r="GIY18" s="84"/>
      <c r="GIZ18" s="84"/>
      <c r="GJA18" s="84"/>
      <c r="GJB18" s="84"/>
      <c r="GJC18" s="84"/>
      <c r="GJD18" s="84"/>
      <c r="GJE18" s="84"/>
      <c r="GJF18" s="84"/>
      <c r="GJG18" s="84"/>
      <c r="GJH18" s="84"/>
      <c r="GJI18" s="84"/>
      <c r="GJJ18" s="84"/>
      <c r="GJK18" s="84"/>
      <c r="GJL18" s="84"/>
      <c r="GJM18" s="84"/>
      <c r="GJN18" s="84"/>
      <c r="GJO18" s="84"/>
      <c r="GJP18" s="84"/>
      <c r="GJQ18" s="84"/>
      <c r="GJR18" s="84"/>
      <c r="GJS18" s="84"/>
      <c r="GJT18" s="84"/>
      <c r="GJU18" s="84"/>
      <c r="GJV18" s="84"/>
      <c r="GJW18" s="84"/>
      <c r="GJX18" s="84"/>
      <c r="GJY18" s="84"/>
      <c r="GJZ18" s="84"/>
      <c r="GKA18" s="84"/>
      <c r="GKB18" s="84"/>
      <c r="GKC18" s="84"/>
      <c r="GKD18" s="84"/>
      <c r="GKE18" s="84"/>
      <c r="GKF18" s="84"/>
      <c r="GKG18" s="84"/>
      <c r="GKH18" s="84"/>
      <c r="GKI18" s="84"/>
      <c r="GKJ18" s="84"/>
      <c r="GKK18" s="84"/>
      <c r="GKL18" s="84"/>
      <c r="GKM18" s="84"/>
      <c r="GKN18" s="84"/>
      <c r="GKO18" s="84"/>
      <c r="GKP18" s="84"/>
      <c r="GKQ18" s="84"/>
      <c r="GKR18" s="84"/>
      <c r="GKS18" s="84"/>
      <c r="GKT18" s="84"/>
      <c r="GKU18" s="84"/>
      <c r="GKV18" s="84"/>
      <c r="GKW18" s="84"/>
      <c r="GKX18" s="84"/>
      <c r="GKY18" s="84"/>
      <c r="GKZ18" s="84"/>
      <c r="GLA18" s="84"/>
      <c r="GLB18" s="84"/>
      <c r="GLC18" s="84"/>
      <c r="GLD18" s="84"/>
      <c r="GLE18" s="84"/>
      <c r="GLF18" s="84"/>
      <c r="GLG18" s="84"/>
      <c r="GLH18" s="84"/>
      <c r="GLI18" s="84"/>
      <c r="GLJ18" s="84"/>
      <c r="GLK18" s="84"/>
      <c r="GLL18" s="84"/>
      <c r="GLM18" s="84"/>
      <c r="GLN18" s="84"/>
      <c r="GLO18" s="84"/>
      <c r="GLP18" s="84"/>
      <c r="GLQ18" s="84"/>
      <c r="GLR18" s="84"/>
      <c r="GLS18" s="84"/>
      <c r="GLT18" s="84"/>
      <c r="GLU18" s="84"/>
      <c r="GLV18" s="84"/>
      <c r="GLW18" s="84"/>
      <c r="GLX18" s="84"/>
      <c r="GLY18" s="84"/>
      <c r="GLZ18" s="84"/>
      <c r="GMA18" s="84"/>
      <c r="GMB18" s="84"/>
      <c r="GMC18" s="84"/>
      <c r="GMD18" s="84"/>
      <c r="GME18" s="84"/>
      <c r="GMF18" s="84"/>
      <c r="GMG18" s="84"/>
      <c r="GMH18" s="84"/>
      <c r="GMI18" s="84"/>
      <c r="GMJ18" s="84"/>
      <c r="GMK18" s="84"/>
      <c r="GML18" s="84"/>
      <c r="GMM18" s="84"/>
      <c r="GMN18" s="84"/>
      <c r="GMO18" s="84"/>
      <c r="GMP18" s="84"/>
      <c r="GMQ18" s="84"/>
      <c r="GMR18" s="84"/>
      <c r="GMS18" s="84"/>
      <c r="GMT18" s="84"/>
      <c r="GMU18" s="84"/>
      <c r="GMV18" s="84"/>
      <c r="GMW18" s="84"/>
      <c r="GMX18" s="84"/>
      <c r="GMY18" s="84"/>
      <c r="GMZ18" s="84"/>
      <c r="GNA18" s="84"/>
      <c r="GNB18" s="84"/>
      <c r="GNC18" s="84"/>
      <c r="GND18" s="84"/>
      <c r="GNE18" s="84"/>
      <c r="GNF18" s="84"/>
      <c r="GNG18" s="84"/>
      <c r="GNH18" s="84"/>
      <c r="GNI18" s="84"/>
      <c r="GNJ18" s="84"/>
      <c r="GNK18" s="84"/>
      <c r="GNL18" s="84"/>
      <c r="GNM18" s="84"/>
      <c r="GNN18" s="84"/>
      <c r="GNO18" s="84"/>
      <c r="GNP18" s="84"/>
      <c r="GNQ18" s="84"/>
      <c r="GNR18" s="84"/>
      <c r="GNS18" s="84"/>
      <c r="GNT18" s="84"/>
      <c r="GNU18" s="84"/>
      <c r="GNV18" s="84"/>
      <c r="GNW18" s="84"/>
      <c r="GNX18" s="84"/>
      <c r="GNY18" s="84"/>
      <c r="GNZ18" s="84"/>
      <c r="GOA18" s="84"/>
      <c r="GOB18" s="84"/>
      <c r="GOC18" s="84"/>
      <c r="GOD18" s="84"/>
      <c r="GOE18" s="84"/>
      <c r="GOF18" s="84"/>
      <c r="GOG18" s="84"/>
      <c r="GOH18" s="84"/>
      <c r="GOI18" s="84"/>
      <c r="GOJ18" s="84"/>
      <c r="GOK18" s="84"/>
      <c r="GOL18" s="84"/>
      <c r="GOM18" s="84"/>
      <c r="GON18" s="84"/>
      <c r="GOO18" s="84"/>
      <c r="GOP18" s="84"/>
      <c r="GOQ18" s="84"/>
      <c r="GOR18" s="84"/>
      <c r="GOS18" s="84"/>
      <c r="GOT18" s="84"/>
      <c r="GOU18" s="84"/>
      <c r="GOV18" s="84"/>
      <c r="GOW18" s="84"/>
      <c r="GOX18" s="84"/>
      <c r="GOY18" s="84"/>
      <c r="GOZ18" s="84"/>
      <c r="GPA18" s="84"/>
      <c r="GPB18" s="84"/>
      <c r="GPC18" s="84"/>
      <c r="GPD18" s="84"/>
      <c r="GPE18" s="84"/>
      <c r="GPF18" s="84"/>
      <c r="GPG18" s="84"/>
      <c r="GPH18" s="84"/>
      <c r="GPI18" s="84"/>
      <c r="GPJ18" s="84"/>
      <c r="GPK18" s="84"/>
      <c r="GPL18" s="84"/>
      <c r="GPM18" s="84"/>
      <c r="GPN18" s="84"/>
      <c r="GPO18" s="84"/>
      <c r="GPP18" s="84"/>
      <c r="GPQ18" s="84"/>
      <c r="GPR18" s="84"/>
      <c r="GPS18" s="84"/>
      <c r="GPT18" s="84"/>
      <c r="GPU18" s="84"/>
      <c r="GPV18" s="84"/>
      <c r="GPW18" s="84"/>
      <c r="GPX18" s="84"/>
      <c r="GPY18" s="84"/>
      <c r="GPZ18" s="84"/>
      <c r="GQA18" s="84"/>
      <c r="GQB18" s="84"/>
      <c r="GQC18" s="84"/>
      <c r="GQD18" s="84"/>
      <c r="GQE18" s="84"/>
      <c r="GQF18" s="84"/>
      <c r="GQG18" s="84"/>
      <c r="GQH18" s="84"/>
      <c r="GQI18" s="84"/>
      <c r="GQJ18" s="84"/>
      <c r="GQK18" s="84"/>
      <c r="GQL18" s="84"/>
      <c r="GQM18" s="84"/>
      <c r="GQN18" s="84"/>
      <c r="GQO18" s="84"/>
      <c r="GQP18" s="84"/>
      <c r="GQQ18" s="84"/>
      <c r="GQR18" s="84"/>
      <c r="GQS18" s="84"/>
      <c r="GQT18" s="84"/>
      <c r="GQU18" s="84"/>
      <c r="GQV18" s="84"/>
      <c r="GQW18" s="84"/>
      <c r="GQX18" s="84"/>
      <c r="GQY18" s="84"/>
      <c r="GQZ18" s="84"/>
      <c r="GRA18" s="84"/>
      <c r="GRB18" s="84"/>
      <c r="GRC18" s="84"/>
      <c r="GRD18" s="84"/>
      <c r="GRE18" s="84"/>
      <c r="GRF18" s="84"/>
      <c r="GRG18" s="84"/>
      <c r="GRH18" s="84"/>
      <c r="GRI18" s="84"/>
      <c r="GRJ18" s="84"/>
      <c r="GRK18" s="84"/>
      <c r="GRL18" s="84"/>
      <c r="GRM18" s="84"/>
      <c r="GRN18" s="84"/>
      <c r="GRO18" s="84"/>
      <c r="GRP18" s="84"/>
      <c r="GRQ18" s="84"/>
      <c r="GRR18" s="84"/>
      <c r="GRS18" s="84"/>
      <c r="GRT18" s="84"/>
      <c r="GRU18" s="84"/>
      <c r="GRV18" s="84"/>
      <c r="GRW18" s="84"/>
      <c r="GRX18" s="84"/>
      <c r="GRY18" s="84"/>
      <c r="GRZ18" s="84"/>
      <c r="GSA18" s="84"/>
      <c r="GSB18" s="84"/>
      <c r="GSC18" s="84"/>
      <c r="GSD18" s="84"/>
      <c r="GSE18" s="84"/>
      <c r="GSF18" s="84"/>
      <c r="GSG18" s="84"/>
      <c r="GSH18" s="84"/>
      <c r="GSI18" s="84"/>
      <c r="GSJ18" s="84"/>
      <c r="GSK18" s="84"/>
      <c r="GSL18" s="84"/>
      <c r="GSM18" s="84"/>
      <c r="GSN18" s="84"/>
      <c r="GSO18" s="84"/>
      <c r="GSP18" s="84"/>
      <c r="GSQ18" s="84"/>
      <c r="GSR18" s="84"/>
      <c r="GSS18" s="84"/>
      <c r="GST18" s="84"/>
      <c r="GSU18" s="84"/>
      <c r="GSV18" s="84"/>
      <c r="GSW18" s="84"/>
      <c r="GSX18" s="84"/>
      <c r="GSY18" s="84"/>
      <c r="GSZ18" s="84"/>
      <c r="GTA18" s="84"/>
      <c r="GTB18" s="84"/>
      <c r="GTC18" s="84"/>
      <c r="GTD18" s="84"/>
      <c r="GTE18" s="84"/>
      <c r="GTF18" s="84"/>
      <c r="GTG18" s="84"/>
      <c r="GTH18" s="84"/>
      <c r="GTI18" s="84"/>
      <c r="GTJ18" s="84"/>
      <c r="GTK18" s="84"/>
      <c r="GTL18" s="84"/>
      <c r="GTM18" s="84"/>
      <c r="GTN18" s="84"/>
      <c r="GTO18" s="84"/>
      <c r="GTP18" s="84"/>
      <c r="GTQ18" s="84"/>
      <c r="GTR18" s="84"/>
      <c r="GTS18" s="84"/>
      <c r="GTT18" s="84"/>
      <c r="GTU18" s="84"/>
      <c r="GTV18" s="84"/>
      <c r="GTW18" s="84"/>
      <c r="GTX18" s="84"/>
      <c r="GTY18" s="84"/>
      <c r="GTZ18" s="84"/>
      <c r="GUA18" s="84"/>
      <c r="GUB18" s="84"/>
      <c r="GUC18" s="84"/>
      <c r="GUD18" s="84"/>
      <c r="GUE18" s="84"/>
      <c r="GUF18" s="84"/>
      <c r="GUG18" s="84"/>
      <c r="GUH18" s="84"/>
      <c r="GUI18" s="84"/>
      <c r="GUJ18" s="84"/>
      <c r="GUK18" s="84"/>
      <c r="GUL18" s="84"/>
      <c r="GUM18" s="84"/>
      <c r="GUN18" s="84"/>
      <c r="GUO18" s="84"/>
      <c r="GUP18" s="84"/>
      <c r="GUQ18" s="84"/>
      <c r="GUR18" s="84"/>
      <c r="GUS18" s="84"/>
      <c r="GUT18" s="84"/>
      <c r="GUU18" s="84"/>
      <c r="GUV18" s="84"/>
      <c r="GUW18" s="84"/>
      <c r="GUX18" s="84"/>
      <c r="GUY18" s="84"/>
      <c r="GUZ18" s="84"/>
      <c r="GVA18" s="84"/>
      <c r="GVB18" s="84"/>
      <c r="GVC18" s="84"/>
      <c r="GVD18" s="84"/>
      <c r="GVE18" s="84"/>
      <c r="GVF18" s="84"/>
      <c r="GVG18" s="84"/>
      <c r="GVH18" s="84"/>
      <c r="GVI18" s="84"/>
      <c r="GVJ18" s="84"/>
      <c r="GVK18" s="84"/>
      <c r="GVL18" s="84"/>
      <c r="GVM18" s="84"/>
      <c r="GVN18" s="84"/>
      <c r="GVO18" s="84"/>
      <c r="GVP18" s="84"/>
      <c r="GVQ18" s="84"/>
      <c r="GVR18" s="84"/>
      <c r="GVS18" s="84"/>
      <c r="GVT18" s="84"/>
      <c r="GVU18" s="84"/>
      <c r="GVV18" s="84"/>
      <c r="GVW18" s="84"/>
      <c r="GVX18" s="84"/>
      <c r="GVY18" s="84"/>
      <c r="GVZ18" s="84"/>
      <c r="GWA18" s="84"/>
      <c r="GWB18" s="84"/>
      <c r="GWC18" s="84"/>
      <c r="GWD18" s="84"/>
      <c r="GWE18" s="84"/>
      <c r="GWF18" s="84"/>
      <c r="GWG18" s="84"/>
      <c r="GWH18" s="84"/>
      <c r="GWI18" s="84"/>
      <c r="GWJ18" s="84"/>
      <c r="GWK18" s="84"/>
      <c r="GWL18" s="84"/>
      <c r="GWM18" s="84"/>
      <c r="GWN18" s="84"/>
      <c r="GWO18" s="84"/>
      <c r="GWP18" s="84"/>
      <c r="GWQ18" s="84"/>
      <c r="GWR18" s="84"/>
      <c r="GWS18" s="84"/>
      <c r="GWT18" s="84"/>
      <c r="GWU18" s="84"/>
      <c r="GWV18" s="84"/>
      <c r="GWW18" s="84"/>
      <c r="GWX18" s="84"/>
      <c r="GWY18" s="84"/>
      <c r="GWZ18" s="84"/>
      <c r="GXA18" s="84"/>
      <c r="GXB18" s="84"/>
      <c r="GXC18" s="84"/>
      <c r="GXD18" s="84"/>
      <c r="GXE18" s="84"/>
      <c r="GXF18" s="84"/>
      <c r="GXG18" s="84"/>
      <c r="GXH18" s="84"/>
      <c r="GXI18" s="84"/>
      <c r="GXJ18" s="84"/>
      <c r="GXK18" s="84"/>
      <c r="GXL18" s="84"/>
      <c r="GXM18" s="84"/>
      <c r="GXN18" s="84"/>
      <c r="GXO18" s="84"/>
      <c r="GXP18" s="84"/>
      <c r="GXQ18" s="84"/>
      <c r="GXR18" s="84"/>
      <c r="GXS18" s="84"/>
      <c r="GXT18" s="84"/>
      <c r="GXU18" s="84"/>
      <c r="GXV18" s="84"/>
      <c r="GXW18" s="84"/>
      <c r="GXX18" s="84"/>
      <c r="GXY18" s="84"/>
      <c r="GXZ18" s="84"/>
      <c r="GYA18" s="84"/>
      <c r="GYB18" s="84"/>
      <c r="GYC18" s="84"/>
      <c r="GYD18" s="84"/>
      <c r="GYE18" s="84"/>
      <c r="GYF18" s="84"/>
      <c r="GYG18" s="84"/>
      <c r="GYH18" s="84"/>
      <c r="GYI18" s="84"/>
      <c r="GYJ18" s="84"/>
      <c r="GYK18" s="84"/>
      <c r="GYL18" s="84"/>
      <c r="GYM18" s="84"/>
      <c r="GYN18" s="84"/>
      <c r="GYO18" s="84"/>
      <c r="GYP18" s="84"/>
      <c r="GYQ18" s="84"/>
      <c r="GYR18" s="84"/>
      <c r="GYS18" s="84"/>
      <c r="GYT18" s="84"/>
      <c r="GYU18" s="84"/>
      <c r="GYV18" s="84"/>
      <c r="GYW18" s="84"/>
      <c r="GYX18" s="84"/>
      <c r="GYY18" s="84"/>
      <c r="GYZ18" s="84"/>
      <c r="GZA18" s="84"/>
      <c r="GZB18" s="84"/>
      <c r="GZC18" s="84"/>
      <c r="GZD18" s="84"/>
      <c r="GZE18" s="84"/>
      <c r="GZF18" s="84"/>
      <c r="GZG18" s="84"/>
      <c r="GZH18" s="84"/>
      <c r="GZI18" s="84"/>
      <c r="GZJ18" s="84"/>
      <c r="GZK18" s="84"/>
      <c r="GZL18" s="84"/>
      <c r="GZM18" s="84"/>
      <c r="GZN18" s="84"/>
      <c r="GZO18" s="84"/>
      <c r="GZP18" s="84"/>
      <c r="GZQ18" s="84"/>
      <c r="GZR18" s="84"/>
      <c r="GZS18" s="84"/>
      <c r="GZT18" s="84"/>
      <c r="GZU18" s="84"/>
      <c r="GZV18" s="84"/>
      <c r="GZW18" s="84"/>
      <c r="GZX18" s="84"/>
      <c r="GZY18" s="84"/>
      <c r="GZZ18" s="84"/>
      <c r="HAA18" s="84"/>
      <c r="HAB18" s="84"/>
      <c r="HAC18" s="84"/>
      <c r="HAD18" s="84"/>
      <c r="HAE18" s="84"/>
      <c r="HAF18" s="84"/>
      <c r="HAG18" s="84"/>
      <c r="HAH18" s="84"/>
      <c r="HAI18" s="84"/>
      <c r="HAJ18" s="84"/>
      <c r="HAK18" s="84"/>
      <c r="HAL18" s="84"/>
      <c r="HAM18" s="84"/>
      <c r="HAN18" s="84"/>
      <c r="HAO18" s="84"/>
      <c r="HAP18" s="84"/>
      <c r="HAQ18" s="84"/>
      <c r="HAR18" s="84"/>
      <c r="HAS18" s="84"/>
      <c r="HAT18" s="84"/>
      <c r="HAU18" s="84"/>
      <c r="HAV18" s="84"/>
      <c r="HAW18" s="84"/>
      <c r="HAX18" s="84"/>
      <c r="HAY18" s="84"/>
      <c r="HAZ18" s="84"/>
      <c r="HBA18" s="84"/>
      <c r="HBB18" s="84"/>
      <c r="HBC18" s="84"/>
      <c r="HBD18" s="84"/>
      <c r="HBE18" s="84"/>
      <c r="HBF18" s="84"/>
      <c r="HBG18" s="84"/>
      <c r="HBH18" s="84"/>
      <c r="HBI18" s="84"/>
      <c r="HBJ18" s="84"/>
      <c r="HBK18" s="84"/>
      <c r="HBL18" s="84"/>
      <c r="HBM18" s="84"/>
      <c r="HBN18" s="84"/>
      <c r="HBO18" s="84"/>
      <c r="HBP18" s="84"/>
      <c r="HBQ18" s="84"/>
      <c r="HBR18" s="84"/>
      <c r="HBS18" s="84"/>
      <c r="HBT18" s="84"/>
      <c r="HBU18" s="84"/>
      <c r="HBV18" s="84"/>
      <c r="HBW18" s="84"/>
      <c r="HBX18" s="84"/>
      <c r="HBY18" s="84"/>
      <c r="HBZ18" s="84"/>
      <c r="HCA18" s="84"/>
      <c r="HCB18" s="84"/>
      <c r="HCC18" s="84"/>
      <c r="HCD18" s="84"/>
      <c r="HCE18" s="84"/>
      <c r="HCF18" s="84"/>
      <c r="HCG18" s="84"/>
      <c r="HCH18" s="84"/>
      <c r="HCI18" s="84"/>
      <c r="HCJ18" s="84"/>
      <c r="HCK18" s="84"/>
      <c r="HCL18" s="84"/>
      <c r="HCM18" s="84"/>
      <c r="HCN18" s="84"/>
      <c r="HCO18" s="84"/>
      <c r="HCP18" s="84"/>
      <c r="HCQ18" s="84"/>
      <c r="HCR18" s="84"/>
      <c r="HCS18" s="84"/>
      <c r="HCT18" s="84"/>
      <c r="HCU18" s="84"/>
      <c r="HCV18" s="84"/>
      <c r="HCW18" s="84"/>
      <c r="HCX18" s="84"/>
      <c r="HCY18" s="84"/>
      <c r="HCZ18" s="84"/>
      <c r="HDA18" s="84"/>
      <c r="HDB18" s="84"/>
      <c r="HDC18" s="84"/>
      <c r="HDD18" s="84"/>
      <c r="HDE18" s="84"/>
      <c r="HDF18" s="84"/>
      <c r="HDG18" s="84"/>
      <c r="HDH18" s="84"/>
      <c r="HDI18" s="84"/>
      <c r="HDJ18" s="84"/>
      <c r="HDK18" s="84"/>
      <c r="HDL18" s="84"/>
      <c r="HDM18" s="84"/>
      <c r="HDN18" s="84"/>
      <c r="HDO18" s="84"/>
      <c r="HDP18" s="84"/>
      <c r="HDQ18" s="84"/>
      <c r="HDR18" s="84"/>
      <c r="HDS18" s="84"/>
      <c r="HDT18" s="84"/>
      <c r="HDU18" s="84"/>
      <c r="HDV18" s="84"/>
      <c r="HDW18" s="84"/>
      <c r="HDX18" s="84"/>
      <c r="HDY18" s="84"/>
      <c r="HDZ18" s="84"/>
      <c r="HEA18" s="84"/>
      <c r="HEB18" s="84"/>
      <c r="HEC18" s="84"/>
      <c r="HED18" s="84"/>
      <c r="HEE18" s="84"/>
      <c r="HEF18" s="84"/>
      <c r="HEG18" s="84"/>
      <c r="HEH18" s="84"/>
      <c r="HEI18" s="84"/>
      <c r="HEJ18" s="84"/>
      <c r="HEK18" s="84"/>
      <c r="HEL18" s="84"/>
      <c r="HEM18" s="84"/>
      <c r="HEN18" s="84"/>
      <c r="HEO18" s="84"/>
      <c r="HEP18" s="84"/>
      <c r="HEQ18" s="84"/>
      <c r="HER18" s="84"/>
      <c r="HES18" s="84"/>
      <c r="HET18" s="84"/>
      <c r="HEU18" s="84"/>
      <c r="HEV18" s="84"/>
      <c r="HEW18" s="84"/>
      <c r="HEX18" s="84"/>
      <c r="HEY18" s="84"/>
      <c r="HEZ18" s="84"/>
      <c r="HFA18" s="84"/>
      <c r="HFB18" s="84"/>
      <c r="HFC18" s="84"/>
      <c r="HFD18" s="84"/>
      <c r="HFE18" s="84"/>
      <c r="HFF18" s="84"/>
      <c r="HFG18" s="84"/>
      <c r="HFH18" s="84"/>
      <c r="HFI18" s="84"/>
      <c r="HFJ18" s="84"/>
      <c r="HFK18" s="84"/>
      <c r="HFL18" s="84"/>
      <c r="HFM18" s="84"/>
      <c r="HFN18" s="84"/>
      <c r="HFO18" s="84"/>
      <c r="HFP18" s="84"/>
      <c r="HFQ18" s="84"/>
      <c r="HFR18" s="84"/>
      <c r="HFS18" s="84"/>
      <c r="HFT18" s="84"/>
      <c r="HFU18" s="84"/>
      <c r="HFV18" s="84"/>
      <c r="HFW18" s="84"/>
      <c r="HFX18" s="84"/>
      <c r="HFY18" s="84"/>
      <c r="HFZ18" s="84"/>
      <c r="HGA18" s="84"/>
      <c r="HGB18" s="84"/>
      <c r="HGC18" s="84"/>
      <c r="HGD18" s="84"/>
      <c r="HGE18" s="84"/>
      <c r="HGF18" s="84"/>
      <c r="HGG18" s="84"/>
      <c r="HGH18" s="84"/>
      <c r="HGI18" s="84"/>
      <c r="HGJ18" s="84"/>
      <c r="HGK18" s="84"/>
      <c r="HGL18" s="84"/>
      <c r="HGM18" s="84"/>
      <c r="HGN18" s="84"/>
      <c r="HGO18" s="84"/>
      <c r="HGP18" s="84"/>
      <c r="HGQ18" s="84"/>
      <c r="HGR18" s="84"/>
      <c r="HGS18" s="84"/>
      <c r="HGT18" s="84"/>
      <c r="HGU18" s="84"/>
      <c r="HGV18" s="84"/>
      <c r="HGW18" s="84"/>
      <c r="HGX18" s="84"/>
      <c r="HGY18" s="84"/>
      <c r="HGZ18" s="84"/>
      <c r="HHA18" s="84"/>
      <c r="HHB18" s="84"/>
      <c r="HHC18" s="84"/>
      <c r="HHD18" s="84"/>
      <c r="HHE18" s="84"/>
      <c r="HHF18" s="84"/>
      <c r="HHG18" s="84"/>
      <c r="HHH18" s="84"/>
      <c r="HHI18" s="84"/>
      <c r="HHJ18" s="84"/>
      <c r="HHK18" s="84"/>
      <c r="HHL18" s="84"/>
      <c r="HHM18" s="84"/>
      <c r="HHN18" s="84"/>
      <c r="HHO18" s="84"/>
      <c r="HHP18" s="84"/>
      <c r="HHQ18" s="84"/>
      <c r="HHR18" s="84"/>
      <c r="HHS18" s="84"/>
      <c r="HHT18" s="84"/>
      <c r="HHU18" s="84"/>
      <c r="HHV18" s="84"/>
      <c r="HHW18" s="84"/>
      <c r="HHX18" s="84"/>
      <c r="HHY18" s="84"/>
      <c r="HHZ18" s="84"/>
      <c r="HIA18" s="84"/>
      <c r="HIB18" s="84"/>
      <c r="HIC18" s="84"/>
      <c r="HID18" s="84"/>
      <c r="HIE18" s="84"/>
      <c r="HIF18" s="84"/>
      <c r="HIG18" s="84"/>
      <c r="HIH18" s="84"/>
      <c r="HII18" s="84"/>
      <c r="HIJ18" s="84"/>
      <c r="HIK18" s="84"/>
      <c r="HIL18" s="84"/>
      <c r="HIM18" s="84"/>
      <c r="HIN18" s="84"/>
      <c r="HIO18" s="84"/>
      <c r="HIP18" s="84"/>
      <c r="HIQ18" s="84"/>
      <c r="HIR18" s="84"/>
      <c r="HIS18" s="84"/>
      <c r="HIT18" s="84"/>
      <c r="HIU18" s="84"/>
      <c r="HIV18" s="84"/>
      <c r="HIW18" s="84"/>
      <c r="HIX18" s="84"/>
      <c r="HIY18" s="84"/>
      <c r="HIZ18" s="84"/>
      <c r="HJA18" s="84"/>
      <c r="HJB18" s="84"/>
      <c r="HJC18" s="84"/>
      <c r="HJD18" s="84"/>
      <c r="HJE18" s="84"/>
      <c r="HJF18" s="84"/>
      <c r="HJG18" s="84"/>
      <c r="HJH18" s="84"/>
      <c r="HJI18" s="84"/>
      <c r="HJJ18" s="84"/>
      <c r="HJK18" s="84"/>
      <c r="HJL18" s="84"/>
      <c r="HJM18" s="84"/>
      <c r="HJN18" s="84"/>
      <c r="HJO18" s="84"/>
      <c r="HJP18" s="84"/>
      <c r="HJQ18" s="84"/>
      <c r="HJR18" s="84"/>
      <c r="HJS18" s="84"/>
      <c r="HJT18" s="84"/>
      <c r="HJU18" s="84"/>
      <c r="HJV18" s="84"/>
      <c r="HJW18" s="84"/>
      <c r="HJX18" s="84"/>
      <c r="HJY18" s="84"/>
      <c r="HJZ18" s="84"/>
      <c r="HKA18" s="84"/>
      <c r="HKB18" s="84"/>
      <c r="HKC18" s="84"/>
      <c r="HKD18" s="84"/>
      <c r="HKE18" s="84"/>
      <c r="HKF18" s="84"/>
      <c r="HKG18" s="84"/>
      <c r="HKH18" s="84"/>
      <c r="HKI18" s="84"/>
      <c r="HKJ18" s="84"/>
      <c r="HKK18" s="84"/>
      <c r="HKL18" s="84"/>
      <c r="HKM18" s="84"/>
      <c r="HKN18" s="84"/>
      <c r="HKO18" s="84"/>
      <c r="HKP18" s="84"/>
      <c r="HKQ18" s="84"/>
      <c r="HKR18" s="84"/>
      <c r="HKS18" s="84"/>
      <c r="HKT18" s="84"/>
      <c r="HKU18" s="84"/>
      <c r="HKV18" s="84"/>
      <c r="HKW18" s="84"/>
      <c r="HKX18" s="84"/>
      <c r="HKY18" s="84"/>
      <c r="HKZ18" s="84"/>
      <c r="HLA18" s="84"/>
      <c r="HLB18" s="84"/>
      <c r="HLC18" s="84"/>
      <c r="HLD18" s="84"/>
      <c r="HLE18" s="84"/>
      <c r="HLF18" s="84"/>
      <c r="HLG18" s="84"/>
      <c r="HLH18" s="84"/>
      <c r="HLI18" s="84"/>
      <c r="HLJ18" s="84"/>
      <c r="HLK18" s="84"/>
      <c r="HLL18" s="84"/>
      <c r="HLM18" s="84"/>
      <c r="HLN18" s="84"/>
      <c r="HLO18" s="84"/>
      <c r="HLP18" s="84"/>
      <c r="HLQ18" s="84"/>
      <c r="HLR18" s="84"/>
      <c r="HLS18" s="84"/>
      <c r="HLT18" s="84"/>
      <c r="HLU18" s="84"/>
      <c r="HLV18" s="84"/>
      <c r="HLW18" s="84"/>
      <c r="HLX18" s="84"/>
      <c r="HLY18" s="84"/>
      <c r="HLZ18" s="84"/>
      <c r="HMA18" s="84"/>
      <c r="HMB18" s="84"/>
      <c r="HMC18" s="84"/>
      <c r="HMD18" s="84"/>
      <c r="HME18" s="84"/>
      <c r="HMF18" s="84"/>
      <c r="HMG18" s="84"/>
      <c r="HMH18" s="84"/>
      <c r="HMI18" s="84"/>
      <c r="HMJ18" s="84"/>
      <c r="HMK18" s="84"/>
      <c r="HML18" s="84"/>
      <c r="HMM18" s="84"/>
      <c r="HMN18" s="84"/>
      <c r="HMO18" s="84"/>
      <c r="HMP18" s="84"/>
      <c r="HMQ18" s="84"/>
      <c r="HMR18" s="84"/>
      <c r="HMS18" s="84"/>
      <c r="HMT18" s="84"/>
      <c r="HMU18" s="84"/>
      <c r="HMV18" s="84"/>
      <c r="HMW18" s="84"/>
      <c r="HMX18" s="84"/>
      <c r="HMY18" s="84"/>
      <c r="HMZ18" s="84"/>
      <c r="HNA18" s="84"/>
      <c r="HNB18" s="84"/>
      <c r="HNC18" s="84"/>
      <c r="HND18" s="84"/>
      <c r="HNE18" s="84"/>
      <c r="HNF18" s="84"/>
      <c r="HNG18" s="84"/>
      <c r="HNH18" s="84"/>
      <c r="HNI18" s="84"/>
      <c r="HNJ18" s="84"/>
      <c r="HNK18" s="84"/>
      <c r="HNL18" s="84"/>
      <c r="HNM18" s="84"/>
      <c r="HNN18" s="84"/>
      <c r="HNO18" s="84"/>
      <c r="HNP18" s="84"/>
      <c r="HNQ18" s="84"/>
      <c r="HNR18" s="84"/>
      <c r="HNS18" s="84"/>
      <c r="HNT18" s="84"/>
      <c r="HNU18" s="84"/>
      <c r="HNV18" s="84"/>
      <c r="HNW18" s="84"/>
      <c r="HNX18" s="84"/>
      <c r="HNY18" s="84"/>
      <c r="HNZ18" s="84"/>
      <c r="HOA18" s="84"/>
      <c r="HOB18" s="84"/>
      <c r="HOC18" s="84"/>
      <c r="HOD18" s="84"/>
      <c r="HOE18" s="84"/>
      <c r="HOF18" s="84"/>
      <c r="HOG18" s="84"/>
      <c r="HOH18" s="84"/>
      <c r="HOI18" s="84"/>
      <c r="HOJ18" s="84"/>
      <c r="HOK18" s="84"/>
      <c r="HOL18" s="84"/>
      <c r="HOM18" s="84"/>
      <c r="HON18" s="84"/>
      <c r="HOO18" s="84"/>
      <c r="HOP18" s="84"/>
      <c r="HOQ18" s="84"/>
      <c r="HOR18" s="84"/>
      <c r="HOS18" s="84"/>
      <c r="HOT18" s="84"/>
      <c r="HOU18" s="84"/>
      <c r="HOV18" s="84"/>
      <c r="HOW18" s="84"/>
      <c r="HOX18" s="84"/>
      <c r="HOY18" s="84"/>
      <c r="HOZ18" s="84"/>
      <c r="HPA18" s="84"/>
      <c r="HPB18" s="84"/>
      <c r="HPC18" s="84"/>
      <c r="HPD18" s="84"/>
      <c r="HPE18" s="84"/>
      <c r="HPF18" s="84"/>
      <c r="HPG18" s="84"/>
      <c r="HPH18" s="84"/>
      <c r="HPI18" s="84"/>
      <c r="HPJ18" s="84"/>
      <c r="HPK18" s="84"/>
      <c r="HPL18" s="84"/>
      <c r="HPM18" s="84"/>
      <c r="HPN18" s="84"/>
      <c r="HPO18" s="84"/>
      <c r="HPP18" s="84"/>
      <c r="HPQ18" s="84"/>
      <c r="HPR18" s="84"/>
      <c r="HPS18" s="84"/>
      <c r="HPT18" s="84"/>
      <c r="HPU18" s="84"/>
      <c r="HPV18" s="84"/>
      <c r="HPW18" s="84"/>
      <c r="HPX18" s="84"/>
      <c r="HPY18" s="84"/>
      <c r="HPZ18" s="84"/>
      <c r="HQA18" s="84"/>
      <c r="HQB18" s="84"/>
      <c r="HQC18" s="84"/>
      <c r="HQD18" s="84"/>
      <c r="HQE18" s="84"/>
      <c r="HQF18" s="84"/>
      <c r="HQG18" s="84"/>
      <c r="HQH18" s="84"/>
      <c r="HQI18" s="84"/>
      <c r="HQJ18" s="84"/>
      <c r="HQK18" s="84"/>
      <c r="HQL18" s="84"/>
      <c r="HQM18" s="84"/>
      <c r="HQN18" s="84"/>
      <c r="HQO18" s="84"/>
      <c r="HQP18" s="84"/>
      <c r="HQQ18" s="84"/>
      <c r="HQR18" s="84"/>
      <c r="HQS18" s="84"/>
      <c r="HQT18" s="84"/>
      <c r="HQU18" s="84"/>
      <c r="HQV18" s="84"/>
      <c r="HQW18" s="84"/>
      <c r="HQX18" s="84"/>
      <c r="HQY18" s="84"/>
      <c r="HQZ18" s="84"/>
      <c r="HRA18" s="84"/>
      <c r="HRB18" s="84"/>
      <c r="HRC18" s="84"/>
      <c r="HRD18" s="84"/>
      <c r="HRE18" s="84"/>
      <c r="HRF18" s="84"/>
      <c r="HRG18" s="84"/>
      <c r="HRH18" s="84"/>
      <c r="HRI18" s="84"/>
      <c r="HRJ18" s="84"/>
      <c r="HRK18" s="84"/>
      <c r="HRL18" s="84"/>
      <c r="HRM18" s="84"/>
      <c r="HRN18" s="84"/>
      <c r="HRO18" s="84"/>
      <c r="HRP18" s="84"/>
      <c r="HRQ18" s="84"/>
      <c r="HRR18" s="84"/>
      <c r="HRS18" s="84"/>
      <c r="HRT18" s="84"/>
      <c r="HRU18" s="84"/>
      <c r="HRV18" s="84"/>
      <c r="HRW18" s="84"/>
      <c r="HRX18" s="84"/>
      <c r="HRY18" s="84"/>
      <c r="HRZ18" s="84"/>
      <c r="HSA18" s="84"/>
      <c r="HSB18" s="84"/>
      <c r="HSC18" s="84"/>
      <c r="HSD18" s="84"/>
      <c r="HSE18" s="84"/>
      <c r="HSF18" s="84"/>
      <c r="HSG18" s="84"/>
      <c r="HSH18" s="84"/>
      <c r="HSI18" s="84"/>
      <c r="HSJ18" s="84"/>
      <c r="HSK18" s="84"/>
      <c r="HSL18" s="84"/>
      <c r="HSM18" s="84"/>
      <c r="HSN18" s="84"/>
      <c r="HSO18" s="84"/>
      <c r="HSP18" s="84"/>
      <c r="HSQ18" s="84"/>
      <c r="HSR18" s="84"/>
      <c r="HSS18" s="84"/>
      <c r="HST18" s="84"/>
      <c r="HSU18" s="84"/>
      <c r="HSV18" s="84"/>
      <c r="HSW18" s="84"/>
      <c r="HSX18" s="84"/>
      <c r="HSY18" s="84"/>
      <c r="HSZ18" s="84"/>
      <c r="HTA18" s="84"/>
      <c r="HTB18" s="84"/>
      <c r="HTC18" s="84"/>
      <c r="HTD18" s="84"/>
      <c r="HTE18" s="84"/>
      <c r="HTF18" s="84"/>
      <c r="HTG18" s="84"/>
      <c r="HTH18" s="84"/>
      <c r="HTI18" s="84"/>
      <c r="HTJ18" s="84"/>
      <c r="HTK18" s="84"/>
      <c r="HTL18" s="84"/>
      <c r="HTM18" s="84"/>
      <c r="HTN18" s="84"/>
      <c r="HTO18" s="84"/>
      <c r="HTP18" s="84"/>
      <c r="HTQ18" s="84"/>
      <c r="HTR18" s="84"/>
      <c r="HTS18" s="84"/>
      <c r="HTT18" s="84"/>
      <c r="HTU18" s="84"/>
      <c r="HTV18" s="84"/>
      <c r="HTW18" s="84"/>
      <c r="HTX18" s="84"/>
      <c r="HTY18" s="84"/>
      <c r="HTZ18" s="84"/>
      <c r="HUA18" s="84"/>
      <c r="HUB18" s="84"/>
      <c r="HUC18" s="84"/>
      <c r="HUD18" s="84"/>
      <c r="HUE18" s="84"/>
      <c r="HUF18" s="84"/>
      <c r="HUG18" s="84"/>
      <c r="HUH18" s="84"/>
      <c r="HUI18" s="84"/>
      <c r="HUJ18" s="84"/>
      <c r="HUK18" s="84"/>
      <c r="HUL18" s="84"/>
      <c r="HUM18" s="84"/>
      <c r="HUN18" s="84"/>
      <c r="HUO18" s="84"/>
      <c r="HUP18" s="84"/>
      <c r="HUQ18" s="84"/>
      <c r="HUR18" s="84"/>
      <c r="HUS18" s="84"/>
      <c r="HUT18" s="84"/>
      <c r="HUU18" s="84"/>
      <c r="HUV18" s="84"/>
      <c r="HUW18" s="84"/>
      <c r="HUX18" s="84"/>
      <c r="HUY18" s="84"/>
      <c r="HUZ18" s="84"/>
      <c r="HVA18" s="84"/>
      <c r="HVB18" s="84"/>
      <c r="HVC18" s="84"/>
      <c r="HVD18" s="84"/>
      <c r="HVE18" s="84"/>
      <c r="HVF18" s="84"/>
      <c r="HVG18" s="84"/>
      <c r="HVH18" s="84"/>
      <c r="HVI18" s="84"/>
      <c r="HVJ18" s="84"/>
      <c r="HVK18" s="84"/>
      <c r="HVL18" s="84"/>
      <c r="HVM18" s="84"/>
      <c r="HVN18" s="84"/>
      <c r="HVO18" s="84"/>
      <c r="HVP18" s="84"/>
      <c r="HVQ18" s="84"/>
      <c r="HVR18" s="84"/>
      <c r="HVS18" s="84"/>
      <c r="HVT18" s="84"/>
      <c r="HVU18" s="84"/>
      <c r="HVV18" s="84"/>
      <c r="HVW18" s="84"/>
      <c r="HVX18" s="84"/>
      <c r="HVY18" s="84"/>
      <c r="HVZ18" s="84"/>
      <c r="HWA18" s="84"/>
      <c r="HWB18" s="84"/>
      <c r="HWC18" s="84"/>
      <c r="HWD18" s="84"/>
      <c r="HWE18" s="84"/>
      <c r="HWF18" s="84"/>
      <c r="HWG18" s="84"/>
      <c r="HWH18" s="84"/>
      <c r="HWI18" s="84"/>
      <c r="HWJ18" s="84"/>
      <c r="HWK18" s="84"/>
      <c r="HWL18" s="84"/>
      <c r="HWM18" s="84"/>
      <c r="HWN18" s="84"/>
      <c r="HWO18" s="84"/>
      <c r="HWP18" s="84"/>
      <c r="HWQ18" s="84"/>
      <c r="HWR18" s="84"/>
      <c r="HWS18" s="84"/>
      <c r="HWT18" s="84"/>
      <c r="HWU18" s="84"/>
      <c r="HWV18" s="84"/>
      <c r="HWW18" s="84"/>
      <c r="HWX18" s="84"/>
      <c r="HWY18" s="84"/>
      <c r="HWZ18" s="84"/>
      <c r="HXA18" s="84"/>
      <c r="HXB18" s="84"/>
      <c r="HXC18" s="84"/>
      <c r="HXD18" s="84"/>
      <c r="HXE18" s="84"/>
      <c r="HXF18" s="84"/>
      <c r="HXG18" s="84"/>
      <c r="HXH18" s="84"/>
      <c r="HXI18" s="84"/>
      <c r="HXJ18" s="84"/>
      <c r="HXK18" s="84"/>
      <c r="HXL18" s="84"/>
      <c r="HXM18" s="84"/>
      <c r="HXN18" s="84"/>
      <c r="HXO18" s="84"/>
      <c r="HXP18" s="84"/>
      <c r="HXQ18" s="84"/>
      <c r="HXR18" s="84"/>
      <c r="HXS18" s="84"/>
      <c r="HXT18" s="84"/>
      <c r="HXU18" s="84"/>
      <c r="HXV18" s="84"/>
      <c r="HXW18" s="84"/>
      <c r="HXX18" s="84"/>
      <c r="HXY18" s="84"/>
      <c r="HXZ18" s="84"/>
      <c r="HYA18" s="84"/>
      <c r="HYB18" s="84"/>
      <c r="HYC18" s="84"/>
      <c r="HYD18" s="84"/>
      <c r="HYE18" s="84"/>
      <c r="HYF18" s="84"/>
      <c r="HYG18" s="84"/>
      <c r="HYH18" s="84"/>
      <c r="HYI18" s="84"/>
      <c r="HYJ18" s="84"/>
      <c r="HYK18" s="84"/>
      <c r="HYL18" s="84"/>
      <c r="HYM18" s="84"/>
      <c r="HYN18" s="84"/>
      <c r="HYO18" s="84"/>
      <c r="HYP18" s="84"/>
      <c r="HYQ18" s="84"/>
      <c r="HYR18" s="84"/>
      <c r="HYS18" s="84"/>
      <c r="HYT18" s="84"/>
      <c r="HYU18" s="84"/>
      <c r="HYV18" s="84"/>
      <c r="HYW18" s="84"/>
      <c r="HYX18" s="84"/>
      <c r="HYY18" s="84"/>
      <c r="HYZ18" s="84"/>
      <c r="HZA18" s="84"/>
      <c r="HZB18" s="84"/>
      <c r="HZC18" s="84"/>
      <c r="HZD18" s="84"/>
      <c r="HZE18" s="84"/>
      <c r="HZF18" s="84"/>
      <c r="HZG18" s="84"/>
      <c r="HZH18" s="84"/>
      <c r="HZI18" s="84"/>
      <c r="HZJ18" s="84"/>
      <c r="HZK18" s="84"/>
      <c r="HZL18" s="84"/>
      <c r="HZM18" s="84"/>
      <c r="HZN18" s="84"/>
      <c r="HZO18" s="84"/>
      <c r="HZP18" s="84"/>
      <c r="HZQ18" s="84"/>
      <c r="HZR18" s="84"/>
      <c r="HZS18" s="84"/>
      <c r="HZT18" s="84"/>
      <c r="HZU18" s="84"/>
      <c r="HZV18" s="84"/>
      <c r="HZW18" s="84"/>
      <c r="HZX18" s="84"/>
      <c r="HZY18" s="84"/>
      <c r="HZZ18" s="84"/>
      <c r="IAA18" s="84"/>
      <c r="IAB18" s="84"/>
      <c r="IAC18" s="84"/>
      <c r="IAD18" s="84"/>
      <c r="IAE18" s="84"/>
      <c r="IAF18" s="84"/>
      <c r="IAG18" s="84"/>
      <c r="IAH18" s="84"/>
      <c r="IAI18" s="84"/>
      <c r="IAJ18" s="84"/>
      <c r="IAK18" s="84"/>
      <c r="IAL18" s="84"/>
      <c r="IAM18" s="84"/>
      <c r="IAN18" s="84"/>
      <c r="IAO18" s="84"/>
      <c r="IAP18" s="84"/>
      <c r="IAQ18" s="84"/>
      <c r="IAR18" s="84"/>
      <c r="IAS18" s="84"/>
      <c r="IAT18" s="84"/>
      <c r="IAU18" s="84"/>
      <c r="IAV18" s="84"/>
      <c r="IAW18" s="84"/>
      <c r="IAX18" s="84"/>
      <c r="IAY18" s="84"/>
      <c r="IAZ18" s="84"/>
      <c r="IBA18" s="84"/>
      <c r="IBB18" s="84"/>
      <c r="IBC18" s="84"/>
      <c r="IBD18" s="84"/>
      <c r="IBE18" s="84"/>
      <c r="IBF18" s="84"/>
      <c r="IBG18" s="84"/>
      <c r="IBH18" s="84"/>
      <c r="IBI18" s="84"/>
      <c r="IBJ18" s="84"/>
      <c r="IBK18" s="84"/>
      <c r="IBL18" s="84"/>
      <c r="IBM18" s="84"/>
      <c r="IBN18" s="84"/>
      <c r="IBO18" s="84"/>
      <c r="IBP18" s="84"/>
      <c r="IBQ18" s="84"/>
      <c r="IBR18" s="84"/>
      <c r="IBS18" s="84"/>
      <c r="IBT18" s="84"/>
      <c r="IBU18" s="84"/>
      <c r="IBV18" s="84"/>
      <c r="IBW18" s="84"/>
      <c r="IBX18" s="84"/>
      <c r="IBY18" s="84"/>
      <c r="IBZ18" s="84"/>
      <c r="ICA18" s="84"/>
      <c r="ICB18" s="84"/>
      <c r="ICC18" s="84"/>
      <c r="ICD18" s="84"/>
      <c r="ICE18" s="84"/>
      <c r="ICF18" s="84"/>
      <c r="ICG18" s="84"/>
      <c r="ICH18" s="84"/>
      <c r="ICI18" s="84"/>
      <c r="ICJ18" s="84"/>
      <c r="ICK18" s="84"/>
      <c r="ICL18" s="84"/>
      <c r="ICM18" s="84"/>
      <c r="ICN18" s="84"/>
      <c r="ICO18" s="84"/>
      <c r="ICP18" s="84"/>
      <c r="ICQ18" s="84"/>
      <c r="ICR18" s="84"/>
      <c r="ICS18" s="84"/>
      <c r="ICT18" s="84"/>
      <c r="ICU18" s="84"/>
      <c r="ICV18" s="84"/>
      <c r="ICW18" s="84"/>
      <c r="ICX18" s="84"/>
      <c r="ICY18" s="84"/>
      <c r="ICZ18" s="84"/>
      <c r="IDA18" s="84"/>
      <c r="IDB18" s="84"/>
      <c r="IDC18" s="84"/>
      <c r="IDD18" s="84"/>
      <c r="IDE18" s="84"/>
      <c r="IDF18" s="84"/>
      <c r="IDG18" s="84"/>
      <c r="IDH18" s="84"/>
      <c r="IDI18" s="84"/>
      <c r="IDJ18" s="84"/>
      <c r="IDK18" s="84"/>
      <c r="IDL18" s="84"/>
      <c r="IDM18" s="84"/>
      <c r="IDN18" s="84"/>
      <c r="IDO18" s="84"/>
      <c r="IDP18" s="84"/>
      <c r="IDQ18" s="84"/>
      <c r="IDR18" s="84"/>
      <c r="IDS18" s="84"/>
      <c r="IDT18" s="84"/>
      <c r="IDU18" s="84"/>
      <c r="IDV18" s="84"/>
      <c r="IDW18" s="84"/>
      <c r="IDX18" s="84"/>
      <c r="IDY18" s="84"/>
      <c r="IDZ18" s="84"/>
      <c r="IEA18" s="84"/>
      <c r="IEB18" s="84"/>
      <c r="IEC18" s="84"/>
      <c r="IED18" s="84"/>
      <c r="IEE18" s="84"/>
      <c r="IEF18" s="84"/>
      <c r="IEG18" s="84"/>
      <c r="IEH18" s="84"/>
      <c r="IEI18" s="84"/>
      <c r="IEJ18" s="84"/>
      <c r="IEK18" s="84"/>
      <c r="IEL18" s="84"/>
      <c r="IEM18" s="84"/>
      <c r="IEN18" s="84"/>
      <c r="IEO18" s="84"/>
      <c r="IEP18" s="84"/>
      <c r="IEQ18" s="84"/>
      <c r="IER18" s="84"/>
      <c r="IES18" s="84"/>
      <c r="IET18" s="84"/>
      <c r="IEU18" s="84"/>
      <c r="IEV18" s="84"/>
      <c r="IEW18" s="84"/>
      <c r="IEX18" s="84"/>
      <c r="IEY18" s="84"/>
      <c r="IEZ18" s="84"/>
      <c r="IFA18" s="84"/>
      <c r="IFB18" s="84"/>
      <c r="IFC18" s="84"/>
      <c r="IFD18" s="84"/>
      <c r="IFE18" s="84"/>
      <c r="IFF18" s="84"/>
      <c r="IFG18" s="84"/>
      <c r="IFH18" s="84"/>
      <c r="IFI18" s="84"/>
      <c r="IFJ18" s="84"/>
      <c r="IFK18" s="84"/>
      <c r="IFL18" s="84"/>
      <c r="IFM18" s="84"/>
      <c r="IFN18" s="84"/>
      <c r="IFO18" s="84"/>
      <c r="IFP18" s="84"/>
      <c r="IFQ18" s="84"/>
      <c r="IFR18" s="84"/>
      <c r="IFS18" s="84"/>
      <c r="IFT18" s="84"/>
      <c r="IFU18" s="84"/>
      <c r="IFV18" s="84"/>
      <c r="IFW18" s="84"/>
      <c r="IFX18" s="84"/>
      <c r="IFY18" s="84"/>
      <c r="IFZ18" s="84"/>
      <c r="IGA18" s="84"/>
      <c r="IGB18" s="84"/>
      <c r="IGC18" s="84"/>
      <c r="IGD18" s="84"/>
      <c r="IGE18" s="84"/>
      <c r="IGF18" s="84"/>
      <c r="IGG18" s="84"/>
      <c r="IGH18" s="84"/>
      <c r="IGI18" s="84"/>
      <c r="IGJ18" s="84"/>
      <c r="IGK18" s="84"/>
      <c r="IGL18" s="84"/>
      <c r="IGM18" s="84"/>
      <c r="IGN18" s="84"/>
      <c r="IGO18" s="84"/>
      <c r="IGP18" s="84"/>
      <c r="IGQ18" s="84"/>
      <c r="IGR18" s="84"/>
      <c r="IGS18" s="84"/>
      <c r="IGT18" s="84"/>
      <c r="IGU18" s="84"/>
      <c r="IGV18" s="84"/>
      <c r="IGW18" s="84"/>
      <c r="IGX18" s="84"/>
      <c r="IGY18" s="84"/>
      <c r="IGZ18" s="84"/>
      <c r="IHA18" s="84"/>
      <c r="IHB18" s="84"/>
      <c r="IHC18" s="84"/>
      <c r="IHD18" s="84"/>
      <c r="IHE18" s="84"/>
      <c r="IHF18" s="84"/>
      <c r="IHG18" s="84"/>
      <c r="IHH18" s="84"/>
      <c r="IHI18" s="84"/>
      <c r="IHJ18" s="84"/>
      <c r="IHK18" s="84"/>
      <c r="IHL18" s="84"/>
      <c r="IHM18" s="84"/>
      <c r="IHN18" s="84"/>
      <c r="IHO18" s="84"/>
      <c r="IHP18" s="84"/>
      <c r="IHQ18" s="84"/>
      <c r="IHR18" s="84"/>
      <c r="IHS18" s="84"/>
      <c r="IHT18" s="84"/>
      <c r="IHU18" s="84"/>
      <c r="IHV18" s="84"/>
      <c r="IHW18" s="84"/>
      <c r="IHX18" s="84"/>
      <c r="IHY18" s="84"/>
      <c r="IHZ18" s="84"/>
      <c r="IIA18" s="84"/>
      <c r="IIB18" s="84"/>
      <c r="IIC18" s="84"/>
      <c r="IID18" s="84"/>
      <c r="IIE18" s="84"/>
      <c r="IIF18" s="84"/>
      <c r="IIG18" s="84"/>
      <c r="IIH18" s="84"/>
      <c r="III18" s="84"/>
      <c r="IIJ18" s="84"/>
      <c r="IIK18" s="84"/>
      <c r="IIL18" s="84"/>
      <c r="IIM18" s="84"/>
      <c r="IIN18" s="84"/>
      <c r="IIO18" s="84"/>
      <c r="IIP18" s="84"/>
      <c r="IIQ18" s="84"/>
      <c r="IIR18" s="84"/>
      <c r="IIS18" s="84"/>
      <c r="IIT18" s="84"/>
      <c r="IIU18" s="84"/>
      <c r="IIV18" s="84"/>
      <c r="IIW18" s="84"/>
      <c r="IIX18" s="84"/>
      <c r="IIY18" s="84"/>
      <c r="IIZ18" s="84"/>
      <c r="IJA18" s="84"/>
      <c r="IJB18" s="84"/>
      <c r="IJC18" s="84"/>
      <c r="IJD18" s="84"/>
      <c r="IJE18" s="84"/>
      <c r="IJF18" s="84"/>
      <c r="IJG18" s="84"/>
      <c r="IJH18" s="84"/>
      <c r="IJI18" s="84"/>
      <c r="IJJ18" s="84"/>
      <c r="IJK18" s="84"/>
      <c r="IJL18" s="84"/>
      <c r="IJM18" s="84"/>
      <c r="IJN18" s="84"/>
      <c r="IJO18" s="84"/>
      <c r="IJP18" s="84"/>
      <c r="IJQ18" s="84"/>
      <c r="IJR18" s="84"/>
      <c r="IJS18" s="84"/>
      <c r="IJT18" s="84"/>
      <c r="IJU18" s="84"/>
      <c r="IJV18" s="84"/>
      <c r="IJW18" s="84"/>
      <c r="IJX18" s="84"/>
      <c r="IJY18" s="84"/>
      <c r="IJZ18" s="84"/>
      <c r="IKA18" s="84"/>
      <c r="IKB18" s="84"/>
      <c r="IKC18" s="84"/>
      <c r="IKD18" s="84"/>
      <c r="IKE18" s="84"/>
      <c r="IKF18" s="84"/>
      <c r="IKG18" s="84"/>
      <c r="IKH18" s="84"/>
      <c r="IKI18" s="84"/>
      <c r="IKJ18" s="84"/>
      <c r="IKK18" s="84"/>
      <c r="IKL18" s="84"/>
      <c r="IKM18" s="84"/>
      <c r="IKN18" s="84"/>
      <c r="IKO18" s="84"/>
      <c r="IKP18" s="84"/>
      <c r="IKQ18" s="84"/>
      <c r="IKR18" s="84"/>
      <c r="IKS18" s="84"/>
      <c r="IKT18" s="84"/>
      <c r="IKU18" s="84"/>
      <c r="IKV18" s="84"/>
      <c r="IKW18" s="84"/>
      <c r="IKX18" s="84"/>
      <c r="IKY18" s="84"/>
      <c r="IKZ18" s="84"/>
      <c r="ILA18" s="84"/>
      <c r="ILB18" s="84"/>
      <c r="ILC18" s="84"/>
      <c r="ILD18" s="84"/>
      <c r="ILE18" s="84"/>
      <c r="ILF18" s="84"/>
      <c r="ILG18" s="84"/>
      <c r="ILH18" s="84"/>
      <c r="ILI18" s="84"/>
      <c r="ILJ18" s="84"/>
      <c r="ILK18" s="84"/>
      <c r="ILL18" s="84"/>
      <c r="ILM18" s="84"/>
      <c r="ILN18" s="84"/>
      <c r="ILO18" s="84"/>
      <c r="ILP18" s="84"/>
      <c r="ILQ18" s="84"/>
      <c r="ILR18" s="84"/>
      <c r="ILS18" s="84"/>
      <c r="ILT18" s="84"/>
      <c r="ILU18" s="84"/>
      <c r="ILV18" s="84"/>
      <c r="ILW18" s="84"/>
      <c r="ILX18" s="84"/>
      <c r="ILY18" s="84"/>
      <c r="ILZ18" s="84"/>
      <c r="IMA18" s="84"/>
      <c r="IMB18" s="84"/>
      <c r="IMC18" s="84"/>
      <c r="IMD18" s="84"/>
      <c r="IME18" s="84"/>
      <c r="IMF18" s="84"/>
      <c r="IMG18" s="84"/>
      <c r="IMH18" s="84"/>
      <c r="IMI18" s="84"/>
      <c r="IMJ18" s="84"/>
      <c r="IMK18" s="84"/>
      <c r="IML18" s="84"/>
      <c r="IMM18" s="84"/>
      <c r="IMN18" s="84"/>
      <c r="IMO18" s="84"/>
      <c r="IMP18" s="84"/>
      <c r="IMQ18" s="84"/>
      <c r="IMR18" s="84"/>
      <c r="IMS18" s="84"/>
      <c r="IMT18" s="84"/>
      <c r="IMU18" s="84"/>
      <c r="IMV18" s="84"/>
      <c r="IMW18" s="84"/>
      <c r="IMX18" s="84"/>
      <c r="IMY18" s="84"/>
      <c r="IMZ18" s="84"/>
      <c r="INA18" s="84"/>
      <c r="INB18" s="84"/>
      <c r="INC18" s="84"/>
      <c r="IND18" s="84"/>
      <c r="INE18" s="84"/>
      <c r="INF18" s="84"/>
      <c r="ING18" s="84"/>
      <c r="INH18" s="84"/>
      <c r="INI18" s="84"/>
      <c r="INJ18" s="84"/>
      <c r="INK18" s="84"/>
      <c r="INL18" s="84"/>
      <c r="INM18" s="84"/>
      <c r="INN18" s="84"/>
      <c r="INO18" s="84"/>
      <c r="INP18" s="84"/>
      <c r="INQ18" s="84"/>
      <c r="INR18" s="84"/>
      <c r="INS18" s="84"/>
      <c r="INT18" s="84"/>
      <c r="INU18" s="84"/>
      <c r="INV18" s="84"/>
      <c r="INW18" s="84"/>
      <c r="INX18" s="84"/>
      <c r="INY18" s="84"/>
      <c r="INZ18" s="84"/>
      <c r="IOA18" s="84"/>
      <c r="IOB18" s="84"/>
      <c r="IOC18" s="84"/>
      <c r="IOD18" s="84"/>
      <c r="IOE18" s="84"/>
      <c r="IOF18" s="84"/>
      <c r="IOG18" s="84"/>
      <c r="IOH18" s="84"/>
      <c r="IOI18" s="84"/>
      <c r="IOJ18" s="84"/>
      <c r="IOK18" s="84"/>
      <c r="IOL18" s="84"/>
      <c r="IOM18" s="84"/>
      <c r="ION18" s="84"/>
      <c r="IOO18" s="84"/>
      <c r="IOP18" s="84"/>
      <c r="IOQ18" s="84"/>
      <c r="IOR18" s="84"/>
      <c r="IOS18" s="84"/>
      <c r="IOT18" s="84"/>
      <c r="IOU18" s="84"/>
      <c r="IOV18" s="84"/>
      <c r="IOW18" s="84"/>
      <c r="IOX18" s="84"/>
      <c r="IOY18" s="84"/>
      <c r="IOZ18" s="84"/>
      <c r="IPA18" s="84"/>
      <c r="IPB18" s="84"/>
      <c r="IPC18" s="84"/>
      <c r="IPD18" s="84"/>
      <c r="IPE18" s="84"/>
      <c r="IPF18" s="84"/>
      <c r="IPG18" s="84"/>
      <c r="IPH18" s="84"/>
      <c r="IPI18" s="84"/>
      <c r="IPJ18" s="84"/>
      <c r="IPK18" s="84"/>
      <c r="IPL18" s="84"/>
      <c r="IPM18" s="84"/>
      <c r="IPN18" s="84"/>
      <c r="IPO18" s="84"/>
      <c r="IPP18" s="84"/>
      <c r="IPQ18" s="84"/>
      <c r="IPR18" s="84"/>
      <c r="IPS18" s="84"/>
      <c r="IPT18" s="84"/>
      <c r="IPU18" s="84"/>
      <c r="IPV18" s="84"/>
      <c r="IPW18" s="84"/>
      <c r="IPX18" s="84"/>
      <c r="IPY18" s="84"/>
      <c r="IPZ18" s="84"/>
      <c r="IQA18" s="84"/>
      <c r="IQB18" s="84"/>
      <c r="IQC18" s="84"/>
      <c r="IQD18" s="84"/>
      <c r="IQE18" s="84"/>
      <c r="IQF18" s="84"/>
      <c r="IQG18" s="84"/>
      <c r="IQH18" s="84"/>
      <c r="IQI18" s="84"/>
      <c r="IQJ18" s="84"/>
      <c r="IQK18" s="84"/>
      <c r="IQL18" s="84"/>
      <c r="IQM18" s="84"/>
      <c r="IQN18" s="84"/>
      <c r="IQO18" s="84"/>
      <c r="IQP18" s="84"/>
      <c r="IQQ18" s="84"/>
      <c r="IQR18" s="84"/>
      <c r="IQS18" s="84"/>
      <c r="IQT18" s="84"/>
      <c r="IQU18" s="84"/>
      <c r="IQV18" s="84"/>
      <c r="IQW18" s="84"/>
      <c r="IQX18" s="84"/>
      <c r="IQY18" s="84"/>
      <c r="IQZ18" s="84"/>
      <c r="IRA18" s="84"/>
      <c r="IRB18" s="84"/>
      <c r="IRC18" s="84"/>
      <c r="IRD18" s="84"/>
      <c r="IRE18" s="84"/>
      <c r="IRF18" s="84"/>
      <c r="IRG18" s="84"/>
      <c r="IRH18" s="84"/>
      <c r="IRI18" s="84"/>
      <c r="IRJ18" s="84"/>
      <c r="IRK18" s="84"/>
      <c r="IRL18" s="84"/>
      <c r="IRM18" s="84"/>
      <c r="IRN18" s="84"/>
      <c r="IRO18" s="84"/>
      <c r="IRP18" s="84"/>
      <c r="IRQ18" s="84"/>
      <c r="IRR18" s="84"/>
      <c r="IRS18" s="84"/>
      <c r="IRT18" s="84"/>
      <c r="IRU18" s="84"/>
      <c r="IRV18" s="84"/>
      <c r="IRW18" s="84"/>
      <c r="IRX18" s="84"/>
      <c r="IRY18" s="84"/>
      <c r="IRZ18" s="84"/>
      <c r="ISA18" s="84"/>
      <c r="ISB18" s="84"/>
      <c r="ISC18" s="84"/>
      <c r="ISD18" s="84"/>
      <c r="ISE18" s="84"/>
      <c r="ISF18" s="84"/>
      <c r="ISG18" s="84"/>
      <c r="ISH18" s="84"/>
      <c r="ISI18" s="84"/>
      <c r="ISJ18" s="84"/>
      <c r="ISK18" s="84"/>
      <c r="ISL18" s="84"/>
      <c r="ISM18" s="84"/>
      <c r="ISN18" s="84"/>
      <c r="ISO18" s="84"/>
      <c r="ISP18" s="84"/>
      <c r="ISQ18" s="84"/>
      <c r="ISR18" s="84"/>
      <c r="ISS18" s="84"/>
      <c r="IST18" s="84"/>
      <c r="ISU18" s="84"/>
      <c r="ISV18" s="84"/>
      <c r="ISW18" s="84"/>
      <c r="ISX18" s="84"/>
      <c r="ISY18" s="84"/>
      <c r="ISZ18" s="84"/>
      <c r="ITA18" s="84"/>
      <c r="ITB18" s="84"/>
      <c r="ITC18" s="84"/>
      <c r="ITD18" s="84"/>
      <c r="ITE18" s="84"/>
      <c r="ITF18" s="84"/>
      <c r="ITG18" s="84"/>
      <c r="ITH18" s="84"/>
      <c r="ITI18" s="84"/>
      <c r="ITJ18" s="84"/>
      <c r="ITK18" s="84"/>
      <c r="ITL18" s="84"/>
      <c r="ITM18" s="84"/>
      <c r="ITN18" s="84"/>
      <c r="ITO18" s="84"/>
      <c r="ITP18" s="84"/>
      <c r="ITQ18" s="84"/>
      <c r="ITR18" s="84"/>
      <c r="ITS18" s="84"/>
      <c r="ITT18" s="84"/>
      <c r="ITU18" s="84"/>
      <c r="ITV18" s="84"/>
      <c r="ITW18" s="84"/>
      <c r="ITX18" s="84"/>
      <c r="ITY18" s="84"/>
      <c r="ITZ18" s="84"/>
      <c r="IUA18" s="84"/>
      <c r="IUB18" s="84"/>
      <c r="IUC18" s="84"/>
      <c r="IUD18" s="84"/>
      <c r="IUE18" s="84"/>
      <c r="IUF18" s="84"/>
      <c r="IUG18" s="84"/>
      <c r="IUH18" s="84"/>
      <c r="IUI18" s="84"/>
      <c r="IUJ18" s="84"/>
      <c r="IUK18" s="84"/>
      <c r="IUL18" s="84"/>
      <c r="IUM18" s="84"/>
      <c r="IUN18" s="84"/>
      <c r="IUO18" s="84"/>
      <c r="IUP18" s="84"/>
      <c r="IUQ18" s="84"/>
      <c r="IUR18" s="84"/>
      <c r="IUS18" s="84"/>
      <c r="IUT18" s="84"/>
      <c r="IUU18" s="84"/>
      <c r="IUV18" s="84"/>
      <c r="IUW18" s="84"/>
      <c r="IUX18" s="84"/>
      <c r="IUY18" s="84"/>
      <c r="IUZ18" s="84"/>
      <c r="IVA18" s="84"/>
      <c r="IVB18" s="84"/>
      <c r="IVC18" s="84"/>
      <c r="IVD18" s="84"/>
      <c r="IVE18" s="84"/>
      <c r="IVF18" s="84"/>
      <c r="IVG18" s="84"/>
      <c r="IVH18" s="84"/>
      <c r="IVI18" s="84"/>
      <c r="IVJ18" s="84"/>
      <c r="IVK18" s="84"/>
      <c r="IVL18" s="84"/>
      <c r="IVM18" s="84"/>
      <c r="IVN18" s="84"/>
      <c r="IVO18" s="84"/>
      <c r="IVP18" s="84"/>
      <c r="IVQ18" s="84"/>
      <c r="IVR18" s="84"/>
      <c r="IVS18" s="84"/>
      <c r="IVT18" s="84"/>
      <c r="IVU18" s="84"/>
      <c r="IVV18" s="84"/>
      <c r="IVW18" s="84"/>
      <c r="IVX18" s="84"/>
      <c r="IVY18" s="84"/>
      <c r="IVZ18" s="84"/>
      <c r="IWA18" s="84"/>
      <c r="IWB18" s="84"/>
      <c r="IWC18" s="84"/>
      <c r="IWD18" s="84"/>
      <c r="IWE18" s="84"/>
      <c r="IWF18" s="84"/>
      <c r="IWG18" s="84"/>
      <c r="IWH18" s="84"/>
      <c r="IWI18" s="84"/>
      <c r="IWJ18" s="84"/>
      <c r="IWK18" s="84"/>
      <c r="IWL18" s="84"/>
      <c r="IWM18" s="84"/>
      <c r="IWN18" s="84"/>
      <c r="IWO18" s="84"/>
      <c r="IWP18" s="84"/>
      <c r="IWQ18" s="84"/>
      <c r="IWR18" s="84"/>
      <c r="IWS18" s="84"/>
      <c r="IWT18" s="84"/>
      <c r="IWU18" s="84"/>
      <c r="IWV18" s="84"/>
      <c r="IWW18" s="84"/>
      <c r="IWX18" s="84"/>
      <c r="IWY18" s="84"/>
      <c r="IWZ18" s="84"/>
      <c r="IXA18" s="84"/>
      <c r="IXB18" s="84"/>
      <c r="IXC18" s="84"/>
      <c r="IXD18" s="84"/>
      <c r="IXE18" s="84"/>
      <c r="IXF18" s="84"/>
      <c r="IXG18" s="84"/>
      <c r="IXH18" s="84"/>
      <c r="IXI18" s="84"/>
      <c r="IXJ18" s="84"/>
      <c r="IXK18" s="84"/>
      <c r="IXL18" s="84"/>
      <c r="IXM18" s="84"/>
      <c r="IXN18" s="84"/>
      <c r="IXO18" s="84"/>
      <c r="IXP18" s="84"/>
      <c r="IXQ18" s="84"/>
      <c r="IXR18" s="84"/>
      <c r="IXS18" s="84"/>
      <c r="IXT18" s="84"/>
      <c r="IXU18" s="84"/>
      <c r="IXV18" s="84"/>
      <c r="IXW18" s="84"/>
      <c r="IXX18" s="84"/>
      <c r="IXY18" s="84"/>
      <c r="IXZ18" s="84"/>
      <c r="IYA18" s="84"/>
      <c r="IYB18" s="84"/>
      <c r="IYC18" s="84"/>
      <c r="IYD18" s="84"/>
      <c r="IYE18" s="84"/>
      <c r="IYF18" s="84"/>
      <c r="IYG18" s="84"/>
      <c r="IYH18" s="84"/>
      <c r="IYI18" s="84"/>
      <c r="IYJ18" s="84"/>
      <c r="IYK18" s="84"/>
      <c r="IYL18" s="84"/>
      <c r="IYM18" s="84"/>
      <c r="IYN18" s="84"/>
      <c r="IYO18" s="84"/>
      <c r="IYP18" s="84"/>
      <c r="IYQ18" s="84"/>
      <c r="IYR18" s="84"/>
      <c r="IYS18" s="84"/>
      <c r="IYT18" s="84"/>
      <c r="IYU18" s="84"/>
      <c r="IYV18" s="84"/>
      <c r="IYW18" s="84"/>
      <c r="IYX18" s="84"/>
      <c r="IYY18" s="84"/>
      <c r="IYZ18" s="84"/>
      <c r="IZA18" s="84"/>
      <c r="IZB18" s="84"/>
      <c r="IZC18" s="84"/>
      <c r="IZD18" s="84"/>
      <c r="IZE18" s="84"/>
      <c r="IZF18" s="84"/>
      <c r="IZG18" s="84"/>
      <c r="IZH18" s="84"/>
      <c r="IZI18" s="84"/>
      <c r="IZJ18" s="84"/>
      <c r="IZK18" s="84"/>
      <c r="IZL18" s="84"/>
      <c r="IZM18" s="84"/>
      <c r="IZN18" s="84"/>
      <c r="IZO18" s="84"/>
      <c r="IZP18" s="84"/>
      <c r="IZQ18" s="84"/>
      <c r="IZR18" s="84"/>
      <c r="IZS18" s="84"/>
      <c r="IZT18" s="84"/>
      <c r="IZU18" s="84"/>
      <c r="IZV18" s="84"/>
      <c r="IZW18" s="84"/>
      <c r="IZX18" s="84"/>
      <c r="IZY18" s="84"/>
      <c r="IZZ18" s="84"/>
      <c r="JAA18" s="84"/>
      <c r="JAB18" s="84"/>
      <c r="JAC18" s="84"/>
      <c r="JAD18" s="84"/>
      <c r="JAE18" s="84"/>
      <c r="JAF18" s="84"/>
      <c r="JAG18" s="84"/>
      <c r="JAH18" s="84"/>
      <c r="JAI18" s="84"/>
      <c r="JAJ18" s="84"/>
      <c r="JAK18" s="84"/>
      <c r="JAL18" s="84"/>
      <c r="JAM18" s="84"/>
      <c r="JAN18" s="84"/>
      <c r="JAO18" s="84"/>
      <c r="JAP18" s="84"/>
      <c r="JAQ18" s="84"/>
      <c r="JAR18" s="84"/>
      <c r="JAS18" s="84"/>
      <c r="JAT18" s="84"/>
      <c r="JAU18" s="84"/>
      <c r="JAV18" s="84"/>
      <c r="JAW18" s="84"/>
      <c r="JAX18" s="84"/>
      <c r="JAY18" s="84"/>
      <c r="JAZ18" s="84"/>
      <c r="JBA18" s="84"/>
      <c r="JBB18" s="84"/>
      <c r="JBC18" s="84"/>
      <c r="JBD18" s="84"/>
      <c r="JBE18" s="84"/>
      <c r="JBF18" s="84"/>
      <c r="JBG18" s="84"/>
      <c r="JBH18" s="84"/>
      <c r="JBI18" s="84"/>
      <c r="JBJ18" s="84"/>
      <c r="JBK18" s="84"/>
      <c r="JBL18" s="84"/>
      <c r="JBM18" s="84"/>
      <c r="JBN18" s="84"/>
      <c r="JBO18" s="84"/>
      <c r="JBP18" s="84"/>
      <c r="JBQ18" s="84"/>
      <c r="JBR18" s="84"/>
      <c r="JBS18" s="84"/>
      <c r="JBT18" s="84"/>
      <c r="JBU18" s="84"/>
      <c r="JBV18" s="84"/>
      <c r="JBW18" s="84"/>
      <c r="JBX18" s="84"/>
      <c r="JBY18" s="84"/>
      <c r="JBZ18" s="84"/>
      <c r="JCA18" s="84"/>
      <c r="JCB18" s="84"/>
      <c r="JCC18" s="84"/>
      <c r="JCD18" s="84"/>
      <c r="JCE18" s="84"/>
      <c r="JCF18" s="84"/>
      <c r="JCG18" s="84"/>
      <c r="JCH18" s="84"/>
      <c r="JCI18" s="84"/>
      <c r="JCJ18" s="84"/>
      <c r="JCK18" s="84"/>
      <c r="JCL18" s="84"/>
      <c r="JCM18" s="84"/>
      <c r="JCN18" s="84"/>
      <c r="JCO18" s="84"/>
      <c r="JCP18" s="84"/>
      <c r="JCQ18" s="84"/>
      <c r="JCR18" s="84"/>
      <c r="JCS18" s="84"/>
      <c r="JCT18" s="84"/>
      <c r="JCU18" s="84"/>
      <c r="JCV18" s="84"/>
      <c r="JCW18" s="84"/>
      <c r="JCX18" s="84"/>
      <c r="JCY18" s="84"/>
      <c r="JCZ18" s="84"/>
      <c r="JDA18" s="84"/>
      <c r="JDB18" s="84"/>
      <c r="JDC18" s="84"/>
      <c r="JDD18" s="84"/>
      <c r="JDE18" s="84"/>
      <c r="JDF18" s="84"/>
      <c r="JDG18" s="84"/>
      <c r="JDH18" s="84"/>
      <c r="JDI18" s="84"/>
      <c r="JDJ18" s="84"/>
      <c r="JDK18" s="84"/>
      <c r="JDL18" s="84"/>
      <c r="JDM18" s="84"/>
      <c r="JDN18" s="84"/>
      <c r="JDO18" s="84"/>
      <c r="JDP18" s="84"/>
      <c r="JDQ18" s="84"/>
      <c r="JDR18" s="84"/>
      <c r="JDS18" s="84"/>
      <c r="JDT18" s="84"/>
      <c r="JDU18" s="84"/>
      <c r="JDV18" s="84"/>
      <c r="JDW18" s="84"/>
      <c r="JDX18" s="84"/>
      <c r="JDY18" s="84"/>
      <c r="JDZ18" s="84"/>
      <c r="JEA18" s="84"/>
      <c r="JEB18" s="84"/>
      <c r="JEC18" s="84"/>
      <c r="JED18" s="84"/>
      <c r="JEE18" s="84"/>
      <c r="JEF18" s="84"/>
      <c r="JEG18" s="84"/>
      <c r="JEH18" s="84"/>
      <c r="JEI18" s="84"/>
      <c r="JEJ18" s="84"/>
      <c r="JEK18" s="84"/>
      <c r="JEL18" s="84"/>
      <c r="JEM18" s="84"/>
      <c r="JEN18" s="84"/>
      <c r="JEO18" s="84"/>
      <c r="JEP18" s="84"/>
      <c r="JEQ18" s="84"/>
      <c r="JER18" s="84"/>
      <c r="JES18" s="84"/>
      <c r="JET18" s="84"/>
      <c r="JEU18" s="84"/>
      <c r="JEV18" s="84"/>
      <c r="JEW18" s="84"/>
      <c r="JEX18" s="84"/>
      <c r="JEY18" s="84"/>
      <c r="JEZ18" s="84"/>
      <c r="JFA18" s="84"/>
      <c r="JFB18" s="84"/>
      <c r="JFC18" s="84"/>
      <c r="JFD18" s="84"/>
      <c r="JFE18" s="84"/>
      <c r="JFF18" s="84"/>
      <c r="JFG18" s="84"/>
      <c r="JFH18" s="84"/>
      <c r="JFI18" s="84"/>
      <c r="JFJ18" s="84"/>
      <c r="JFK18" s="84"/>
      <c r="JFL18" s="84"/>
      <c r="JFM18" s="84"/>
      <c r="JFN18" s="84"/>
      <c r="JFO18" s="84"/>
      <c r="JFP18" s="84"/>
      <c r="JFQ18" s="84"/>
      <c r="JFR18" s="84"/>
      <c r="JFS18" s="84"/>
      <c r="JFT18" s="84"/>
      <c r="JFU18" s="84"/>
      <c r="JFV18" s="84"/>
      <c r="JFW18" s="84"/>
      <c r="JFX18" s="84"/>
      <c r="JFY18" s="84"/>
      <c r="JFZ18" s="84"/>
      <c r="JGA18" s="84"/>
      <c r="JGB18" s="84"/>
      <c r="JGC18" s="84"/>
      <c r="JGD18" s="84"/>
      <c r="JGE18" s="84"/>
      <c r="JGF18" s="84"/>
      <c r="JGG18" s="84"/>
      <c r="JGH18" s="84"/>
      <c r="JGI18" s="84"/>
      <c r="JGJ18" s="84"/>
      <c r="JGK18" s="84"/>
      <c r="JGL18" s="84"/>
      <c r="JGM18" s="84"/>
      <c r="JGN18" s="84"/>
      <c r="JGO18" s="84"/>
      <c r="JGP18" s="84"/>
      <c r="JGQ18" s="84"/>
      <c r="JGR18" s="84"/>
      <c r="JGS18" s="84"/>
      <c r="JGT18" s="84"/>
      <c r="JGU18" s="84"/>
      <c r="JGV18" s="84"/>
      <c r="JGW18" s="84"/>
      <c r="JGX18" s="84"/>
      <c r="JGY18" s="84"/>
      <c r="JGZ18" s="84"/>
      <c r="JHA18" s="84"/>
      <c r="JHB18" s="84"/>
      <c r="JHC18" s="84"/>
      <c r="JHD18" s="84"/>
      <c r="JHE18" s="84"/>
      <c r="JHF18" s="84"/>
      <c r="JHG18" s="84"/>
      <c r="JHH18" s="84"/>
      <c r="JHI18" s="84"/>
      <c r="JHJ18" s="84"/>
      <c r="JHK18" s="84"/>
      <c r="JHL18" s="84"/>
      <c r="JHM18" s="84"/>
      <c r="JHN18" s="84"/>
      <c r="JHO18" s="84"/>
      <c r="JHP18" s="84"/>
      <c r="JHQ18" s="84"/>
      <c r="JHR18" s="84"/>
      <c r="JHS18" s="84"/>
      <c r="JHT18" s="84"/>
      <c r="JHU18" s="84"/>
      <c r="JHV18" s="84"/>
      <c r="JHW18" s="84"/>
      <c r="JHX18" s="84"/>
      <c r="JHY18" s="84"/>
      <c r="JHZ18" s="84"/>
      <c r="JIA18" s="84"/>
      <c r="JIB18" s="84"/>
      <c r="JIC18" s="84"/>
      <c r="JID18" s="84"/>
      <c r="JIE18" s="84"/>
      <c r="JIF18" s="84"/>
      <c r="JIG18" s="84"/>
      <c r="JIH18" s="84"/>
      <c r="JII18" s="84"/>
      <c r="JIJ18" s="84"/>
      <c r="JIK18" s="84"/>
      <c r="JIL18" s="84"/>
      <c r="JIM18" s="84"/>
      <c r="JIN18" s="84"/>
      <c r="JIO18" s="84"/>
      <c r="JIP18" s="84"/>
      <c r="JIQ18" s="84"/>
      <c r="JIR18" s="84"/>
      <c r="JIS18" s="84"/>
      <c r="JIT18" s="84"/>
      <c r="JIU18" s="84"/>
      <c r="JIV18" s="84"/>
      <c r="JIW18" s="84"/>
      <c r="JIX18" s="84"/>
      <c r="JIY18" s="84"/>
      <c r="JIZ18" s="84"/>
      <c r="JJA18" s="84"/>
      <c r="JJB18" s="84"/>
      <c r="JJC18" s="84"/>
      <c r="JJD18" s="84"/>
      <c r="JJE18" s="84"/>
      <c r="JJF18" s="84"/>
      <c r="JJG18" s="84"/>
      <c r="JJH18" s="84"/>
      <c r="JJI18" s="84"/>
      <c r="JJJ18" s="84"/>
      <c r="JJK18" s="84"/>
      <c r="JJL18" s="84"/>
      <c r="JJM18" s="84"/>
      <c r="JJN18" s="84"/>
      <c r="JJO18" s="84"/>
      <c r="JJP18" s="84"/>
      <c r="JJQ18" s="84"/>
      <c r="JJR18" s="84"/>
      <c r="JJS18" s="84"/>
      <c r="JJT18" s="84"/>
      <c r="JJU18" s="84"/>
      <c r="JJV18" s="84"/>
      <c r="JJW18" s="84"/>
      <c r="JJX18" s="84"/>
      <c r="JJY18" s="84"/>
      <c r="JJZ18" s="84"/>
      <c r="JKA18" s="84"/>
      <c r="JKB18" s="84"/>
      <c r="JKC18" s="84"/>
      <c r="JKD18" s="84"/>
      <c r="JKE18" s="84"/>
      <c r="JKF18" s="84"/>
      <c r="JKG18" s="84"/>
      <c r="JKH18" s="84"/>
      <c r="JKI18" s="84"/>
      <c r="JKJ18" s="84"/>
      <c r="JKK18" s="84"/>
      <c r="JKL18" s="84"/>
      <c r="JKM18" s="84"/>
      <c r="JKN18" s="84"/>
      <c r="JKO18" s="84"/>
      <c r="JKP18" s="84"/>
      <c r="JKQ18" s="84"/>
      <c r="JKR18" s="84"/>
      <c r="JKS18" s="84"/>
      <c r="JKT18" s="84"/>
      <c r="JKU18" s="84"/>
      <c r="JKV18" s="84"/>
      <c r="JKW18" s="84"/>
      <c r="JKX18" s="84"/>
      <c r="JKY18" s="84"/>
      <c r="JKZ18" s="84"/>
      <c r="JLA18" s="84"/>
      <c r="JLB18" s="84"/>
      <c r="JLC18" s="84"/>
      <c r="JLD18" s="84"/>
      <c r="JLE18" s="84"/>
      <c r="JLF18" s="84"/>
      <c r="JLG18" s="84"/>
      <c r="JLH18" s="84"/>
      <c r="JLI18" s="84"/>
      <c r="JLJ18" s="84"/>
      <c r="JLK18" s="84"/>
      <c r="JLL18" s="84"/>
      <c r="JLM18" s="84"/>
      <c r="JLN18" s="84"/>
      <c r="JLO18" s="84"/>
      <c r="JLP18" s="84"/>
      <c r="JLQ18" s="84"/>
      <c r="JLR18" s="84"/>
      <c r="JLS18" s="84"/>
      <c r="JLT18" s="84"/>
      <c r="JLU18" s="84"/>
      <c r="JLV18" s="84"/>
      <c r="JLW18" s="84"/>
      <c r="JLX18" s="84"/>
      <c r="JLY18" s="84"/>
      <c r="JLZ18" s="84"/>
      <c r="JMA18" s="84"/>
      <c r="JMB18" s="84"/>
      <c r="JMC18" s="84"/>
      <c r="JMD18" s="84"/>
      <c r="JME18" s="84"/>
      <c r="JMF18" s="84"/>
      <c r="JMG18" s="84"/>
      <c r="JMH18" s="84"/>
      <c r="JMI18" s="84"/>
      <c r="JMJ18" s="84"/>
      <c r="JMK18" s="84"/>
      <c r="JML18" s="84"/>
      <c r="JMM18" s="84"/>
      <c r="JMN18" s="84"/>
      <c r="JMO18" s="84"/>
      <c r="JMP18" s="84"/>
      <c r="JMQ18" s="84"/>
      <c r="JMR18" s="84"/>
      <c r="JMS18" s="84"/>
      <c r="JMT18" s="84"/>
      <c r="JMU18" s="84"/>
      <c r="JMV18" s="84"/>
      <c r="JMW18" s="84"/>
      <c r="JMX18" s="84"/>
      <c r="JMY18" s="84"/>
      <c r="JMZ18" s="84"/>
      <c r="JNA18" s="84"/>
      <c r="JNB18" s="84"/>
      <c r="JNC18" s="84"/>
      <c r="JND18" s="84"/>
      <c r="JNE18" s="84"/>
      <c r="JNF18" s="84"/>
      <c r="JNG18" s="84"/>
      <c r="JNH18" s="84"/>
      <c r="JNI18" s="84"/>
      <c r="JNJ18" s="84"/>
      <c r="JNK18" s="84"/>
      <c r="JNL18" s="84"/>
      <c r="JNM18" s="84"/>
      <c r="JNN18" s="84"/>
      <c r="JNO18" s="84"/>
      <c r="JNP18" s="84"/>
      <c r="JNQ18" s="84"/>
      <c r="JNR18" s="84"/>
      <c r="JNS18" s="84"/>
      <c r="JNT18" s="84"/>
      <c r="JNU18" s="84"/>
      <c r="JNV18" s="84"/>
      <c r="JNW18" s="84"/>
      <c r="JNX18" s="84"/>
      <c r="JNY18" s="84"/>
      <c r="JNZ18" s="84"/>
      <c r="JOA18" s="84"/>
      <c r="JOB18" s="84"/>
      <c r="JOC18" s="84"/>
      <c r="JOD18" s="84"/>
      <c r="JOE18" s="84"/>
      <c r="JOF18" s="84"/>
      <c r="JOG18" s="84"/>
      <c r="JOH18" s="84"/>
      <c r="JOI18" s="84"/>
      <c r="JOJ18" s="84"/>
      <c r="JOK18" s="84"/>
      <c r="JOL18" s="84"/>
      <c r="JOM18" s="84"/>
      <c r="JON18" s="84"/>
      <c r="JOO18" s="84"/>
      <c r="JOP18" s="84"/>
      <c r="JOQ18" s="84"/>
      <c r="JOR18" s="84"/>
      <c r="JOS18" s="84"/>
      <c r="JOT18" s="84"/>
      <c r="JOU18" s="84"/>
      <c r="JOV18" s="84"/>
      <c r="JOW18" s="84"/>
      <c r="JOX18" s="84"/>
      <c r="JOY18" s="84"/>
      <c r="JOZ18" s="84"/>
      <c r="JPA18" s="84"/>
      <c r="JPB18" s="84"/>
      <c r="JPC18" s="84"/>
      <c r="JPD18" s="84"/>
      <c r="JPE18" s="84"/>
      <c r="JPF18" s="84"/>
      <c r="JPG18" s="84"/>
      <c r="JPH18" s="84"/>
      <c r="JPI18" s="84"/>
      <c r="JPJ18" s="84"/>
      <c r="JPK18" s="84"/>
      <c r="JPL18" s="84"/>
      <c r="JPM18" s="84"/>
      <c r="JPN18" s="84"/>
      <c r="JPO18" s="84"/>
      <c r="JPP18" s="84"/>
      <c r="JPQ18" s="84"/>
      <c r="JPR18" s="84"/>
      <c r="JPS18" s="84"/>
      <c r="JPT18" s="84"/>
      <c r="JPU18" s="84"/>
      <c r="JPV18" s="84"/>
      <c r="JPW18" s="84"/>
      <c r="JPX18" s="84"/>
      <c r="JPY18" s="84"/>
      <c r="JPZ18" s="84"/>
      <c r="JQA18" s="84"/>
      <c r="JQB18" s="84"/>
      <c r="JQC18" s="84"/>
      <c r="JQD18" s="84"/>
      <c r="JQE18" s="84"/>
      <c r="JQF18" s="84"/>
      <c r="JQG18" s="84"/>
      <c r="JQH18" s="84"/>
      <c r="JQI18" s="84"/>
      <c r="JQJ18" s="84"/>
      <c r="JQK18" s="84"/>
      <c r="JQL18" s="84"/>
      <c r="JQM18" s="84"/>
      <c r="JQN18" s="84"/>
      <c r="JQO18" s="84"/>
      <c r="JQP18" s="84"/>
      <c r="JQQ18" s="84"/>
      <c r="JQR18" s="84"/>
      <c r="JQS18" s="84"/>
      <c r="JQT18" s="84"/>
      <c r="JQU18" s="84"/>
      <c r="JQV18" s="84"/>
      <c r="JQW18" s="84"/>
      <c r="JQX18" s="84"/>
      <c r="JQY18" s="84"/>
      <c r="JQZ18" s="84"/>
      <c r="JRA18" s="84"/>
      <c r="JRB18" s="84"/>
      <c r="JRC18" s="84"/>
      <c r="JRD18" s="84"/>
      <c r="JRE18" s="84"/>
      <c r="JRF18" s="84"/>
      <c r="JRG18" s="84"/>
      <c r="JRH18" s="84"/>
      <c r="JRI18" s="84"/>
      <c r="JRJ18" s="84"/>
      <c r="JRK18" s="84"/>
      <c r="JRL18" s="84"/>
      <c r="JRM18" s="84"/>
      <c r="JRN18" s="84"/>
      <c r="JRO18" s="84"/>
      <c r="JRP18" s="84"/>
      <c r="JRQ18" s="84"/>
      <c r="JRR18" s="84"/>
      <c r="JRS18" s="84"/>
      <c r="JRT18" s="84"/>
      <c r="JRU18" s="84"/>
      <c r="JRV18" s="84"/>
      <c r="JRW18" s="84"/>
      <c r="JRX18" s="84"/>
      <c r="JRY18" s="84"/>
      <c r="JRZ18" s="84"/>
      <c r="JSA18" s="84"/>
      <c r="JSB18" s="84"/>
      <c r="JSC18" s="84"/>
      <c r="JSD18" s="84"/>
      <c r="JSE18" s="84"/>
      <c r="JSF18" s="84"/>
      <c r="JSG18" s="84"/>
      <c r="JSH18" s="84"/>
      <c r="JSI18" s="84"/>
      <c r="JSJ18" s="84"/>
      <c r="JSK18" s="84"/>
      <c r="JSL18" s="84"/>
      <c r="JSM18" s="84"/>
      <c r="JSN18" s="84"/>
      <c r="JSO18" s="84"/>
      <c r="JSP18" s="84"/>
      <c r="JSQ18" s="84"/>
      <c r="JSR18" s="84"/>
      <c r="JSS18" s="84"/>
      <c r="JST18" s="84"/>
      <c r="JSU18" s="84"/>
      <c r="JSV18" s="84"/>
      <c r="JSW18" s="84"/>
      <c r="JSX18" s="84"/>
      <c r="JSY18" s="84"/>
      <c r="JSZ18" s="84"/>
      <c r="JTA18" s="84"/>
      <c r="JTB18" s="84"/>
      <c r="JTC18" s="84"/>
      <c r="JTD18" s="84"/>
      <c r="JTE18" s="84"/>
      <c r="JTF18" s="84"/>
      <c r="JTG18" s="84"/>
      <c r="JTH18" s="84"/>
      <c r="JTI18" s="84"/>
      <c r="JTJ18" s="84"/>
      <c r="JTK18" s="84"/>
      <c r="JTL18" s="84"/>
      <c r="JTM18" s="84"/>
      <c r="JTN18" s="84"/>
      <c r="JTO18" s="84"/>
      <c r="JTP18" s="84"/>
      <c r="JTQ18" s="84"/>
      <c r="JTR18" s="84"/>
      <c r="JTS18" s="84"/>
      <c r="JTT18" s="84"/>
      <c r="JTU18" s="84"/>
      <c r="JTV18" s="84"/>
      <c r="JTW18" s="84"/>
      <c r="JTX18" s="84"/>
      <c r="JTY18" s="84"/>
      <c r="JTZ18" s="84"/>
      <c r="JUA18" s="84"/>
      <c r="JUB18" s="84"/>
      <c r="JUC18" s="84"/>
      <c r="JUD18" s="84"/>
      <c r="JUE18" s="84"/>
      <c r="JUF18" s="84"/>
      <c r="JUG18" s="84"/>
      <c r="JUH18" s="84"/>
      <c r="JUI18" s="84"/>
      <c r="JUJ18" s="84"/>
      <c r="JUK18" s="84"/>
      <c r="JUL18" s="84"/>
      <c r="JUM18" s="84"/>
      <c r="JUN18" s="84"/>
      <c r="JUO18" s="84"/>
      <c r="JUP18" s="84"/>
      <c r="JUQ18" s="84"/>
      <c r="JUR18" s="84"/>
      <c r="JUS18" s="84"/>
      <c r="JUT18" s="84"/>
      <c r="JUU18" s="84"/>
      <c r="JUV18" s="84"/>
      <c r="JUW18" s="84"/>
      <c r="JUX18" s="84"/>
      <c r="JUY18" s="84"/>
      <c r="JUZ18" s="84"/>
      <c r="JVA18" s="84"/>
      <c r="JVB18" s="84"/>
      <c r="JVC18" s="84"/>
      <c r="JVD18" s="84"/>
      <c r="JVE18" s="84"/>
      <c r="JVF18" s="84"/>
      <c r="JVG18" s="84"/>
      <c r="JVH18" s="84"/>
      <c r="JVI18" s="84"/>
      <c r="JVJ18" s="84"/>
      <c r="JVK18" s="84"/>
      <c r="JVL18" s="84"/>
      <c r="JVM18" s="84"/>
      <c r="JVN18" s="84"/>
      <c r="JVO18" s="84"/>
      <c r="JVP18" s="84"/>
      <c r="JVQ18" s="84"/>
      <c r="JVR18" s="84"/>
      <c r="JVS18" s="84"/>
      <c r="JVT18" s="84"/>
      <c r="JVU18" s="84"/>
      <c r="JVV18" s="84"/>
      <c r="JVW18" s="84"/>
      <c r="JVX18" s="84"/>
      <c r="JVY18" s="84"/>
      <c r="JVZ18" s="84"/>
      <c r="JWA18" s="84"/>
      <c r="JWB18" s="84"/>
      <c r="JWC18" s="84"/>
      <c r="JWD18" s="84"/>
      <c r="JWE18" s="84"/>
      <c r="JWF18" s="84"/>
      <c r="JWG18" s="84"/>
      <c r="JWH18" s="84"/>
      <c r="JWI18" s="84"/>
      <c r="JWJ18" s="84"/>
      <c r="JWK18" s="84"/>
      <c r="JWL18" s="84"/>
      <c r="JWM18" s="84"/>
      <c r="JWN18" s="84"/>
      <c r="JWO18" s="84"/>
      <c r="JWP18" s="84"/>
      <c r="JWQ18" s="84"/>
      <c r="JWR18" s="84"/>
      <c r="JWS18" s="84"/>
      <c r="JWT18" s="84"/>
      <c r="JWU18" s="84"/>
      <c r="JWV18" s="84"/>
      <c r="JWW18" s="84"/>
      <c r="JWX18" s="84"/>
      <c r="JWY18" s="84"/>
      <c r="JWZ18" s="84"/>
      <c r="JXA18" s="84"/>
      <c r="JXB18" s="84"/>
      <c r="JXC18" s="84"/>
      <c r="JXD18" s="84"/>
      <c r="JXE18" s="84"/>
      <c r="JXF18" s="84"/>
      <c r="JXG18" s="84"/>
      <c r="JXH18" s="84"/>
      <c r="JXI18" s="84"/>
      <c r="JXJ18" s="84"/>
      <c r="JXK18" s="84"/>
      <c r="JXL18" s="84"/>
      <c r="JXM18" s="84"/>
      <c r="JXN18" s="84"/>
      <c r="JXO18" s="84"/>
      <c r="JXP18" s="84"/>
      <c r="JXQ18" s="84"/>
      <c r="JXR18" s="84"/>
      <c r="JXS18" s="84"/>
      <c r="JXT18" s="84"/>
      <c r="JXU18" s="84"/>
      <c r="JXV18" s="84"/>
      <c r="JXW18" s="84"/>
      <c r="JXX18" s="84"/>
      <c r="JXY18" s="84"/>
      <c r="JXZ18" s="84"/>
      <c r="JYA18" s="84"/>
      <c r="JYB18" s="84"/>
      <c r="JYC18" s="84"/>
      <c r="JYD18" s="84"/>
      <c r="JYE18" s="84"/>
      <c r="JYF18" s="84"/>
      <c r="JYG18" s="84"/>
      <c r="JYH18" s="84"/>
      <c r="JYI18" s="84"/>
      <c r="JYJ18" s="84"/>
      <c r="JYK18" s="84"/>
      <c r="JYL18" s="84"/>
      <c r="JYM18" s="84"/>
      <c r="JYN18" s="84"/>
      <c r="JYO18" s="84"/>
      <c r="JYP18" s="84"/>
      <c r="JYQ18" s="84"/>
      <c r="JYR18" s="84"/>
      <c r="JYS18" s="84"/>
      <c r="JYT18" s="84"/>
      <c r="JYU18" s="84"/>
      <c r="JYV18" s="84"/>
      <c r="JYW18" s="84"/>
      <c r="JYX18" s="84"/>
      <c r="JYY18" s="84"/>
      <c r="JYZ18" s="84"/>
      <c r="JZA18" s="84"/>
      <c r="JZB18" s="84"/>
      <c r="JZC18" s="84"/>
      <c r="JZD18" s="84"/>
      <c r="JZE18" s="84"/>
      <c r="JZF18" s="84"/>
      <c r="JZG18" s="84"/>
      <c r="JZH18" s="84"/>
      <c r="JZI18" s="84"/>
      <c r="JZJ18" s="84"/>
      <c r="JZK18" s="84"/>
      <c r="JZL18" s="84"/>
      <c r="JZM18" s="84"/>
      <c r="JZN18" s="84"/>
      <c r="JZO18" s="84"/>
      <c r="JZP18" s="84"/>
      <c r="JZQ18" s="84"/>
      <c r="JZR18" s="84"/>
      <c r="JZS18" s="84"/>
      <c r="JZT18" s="84"/>
      <c r="JZU18" s="84"/>
      <c r="JZV18" s="84"/>
      <c r="JZW18" s="84"/>
      <c r="JZX18" s="84"/>
      <c r="JZY18" s="84"/>
      <c r="JZZ18" s="84"/>
      <c r="KAA18" s="84"/>
      <c r="KAB18" s="84"/>
      <c r="KAC18" s="84"/>
      <c r="KAD18" s="84"/>
      <c r="KAE18" s="84"/>
      <c r="KAF18" s="84"/>
      <c r="KAG18" s="84"/>
      <c r="KAH18" s="84"/>
      <c r="KAI18" s="84"/>
      <c r="KAJ18" s="84"/>
      <c r="KAK18" s="84"/>
      <c r="KAL18" s="84"/>
      <c r="KAM18" s="84"/>
      <c r="KAN18" s="84"/>
      <c r="KAO18" s="84"/>
      <c r="KAP18" s="84"/>
      <c r="KAQ18" s="84"/>
      <c r="KAR18" s="84"/>
      <c r="KAS18" s="84"/>
      <c r="KAT18" s="84"/>
      <c r="KAU18" s="84"/>
      <c r="KAV18" s="84"/>
      <c r="KAW18" s="84"/>
      <c r="KAX18" s="84"/>
      <c r="KAY18" s="84"/>
      <c r="KAZ18" s="84"/>
      <c r="KBA18" s="84"/>
      <c r="KBB18" s="84"/>
      <c r="KBC18" s="84"/>
      <c r="KBD18" s="84"/>
      <c r="KBE18" s="84"/>
      <c r="KBF18" s="84"/>
      <c r="KBG18" s="84"/>
      <c r="KBH18" s="84"/>
      <c r="KBI18" s="84"/>
      <c r="KBJ18" s="84"/>
      <c r="KBK18" s="84"/>
      <c r="KBL18" s="84"/>
      <c r="KBM18" s="84"/>
      <c r="KBN18" s="84"/>
      <c r="KBO18" s="84"/>
      <c r="KBP18" s="84"/>
      <c r="KBQ18" s="84"/>
      <c r="KBR18" s="84"/>
      <c r="KBS18" s="84"/>
      <c r="KBT18" s="84"/>
      <c r="KBU18" s="84"/>
      <c r="KBV18" s="84"/>
      <c r="KBW18" s="84"/>
      <c r="KBX18" s="84"/>
      <c r="KBY18" s="84"/>
      <c r="KBZ18" s="84"/>
      <c r="KCA18" s="84"/>
      <c r="KCB18" s="84"/>
      <c r="KCC18" s="84"/>
      <c r="KCD18" s="84"/>
      <c r="KCE18" s="84"/>
      <c r="KCF18" s="84"/>
      <c r="KCG18" s="84"/>
      <c r="KCH18" s="84"/>
      <c r="KCI18" s="84"/>
      <c r="KCJ18" s="84"/>
      <c r="KCK18" s="84"/>
      <c r="KCL18" s="84"/>
      <c r="KCM18" s="84"/>
      <c r="KCN18" s="84"/>
      <c r="KCO18" s="84"/>
      <c r="KCP18" s="84"/>
      <c r="KCQ18" s="84"/>
      <c r="KCR18" s="84"/>
      <c r="KCS18" s="84"/>
      <c r="KCT18" s="84"/>
      <c r="KCU18" s="84"/>
      <c r="KCV18" s="84"/>
      <c r="KCW18" s="84"/>
      <c r="KCX18" s="84"/>
      <c r="KCY18" s="84"/>
      <c r="KCZ18" s="84"/>
      <c r="KDA18" s="84"/>
      <c r="KDB18" s="84"/>
      <c r="KDC18" s="84"/>
      <c r="KDD18" s="84"/>
      <c r="KDE18" s="84"/>
      <c r="KDF18" s="84"/>
      <c r="KDG18" s="84"/>
      <c r="KDH18" s="84"/>
      <c r="KDI18" s="84"/>
      <c r="KDJ18" s="84"/>
      <c r="KDK18" s="84"/>
      <c r="KDL18" s="84"/>
      <c r="KDM18" s="84"/>
      <c r="KDN18" s="84"/>
      <c r="KDO18" s="84"/>
      <c r="KDP18" s="84"/>
      <c r="KDQ18" s="84"/>
      <c r="KDR18" s="84"/>
      <c r="KDS18" s="84"/>
      <c r="KDT18" s="84"/>
      <c r="KDU18" s="84"/>
      <c r="KDV18" s="84"/>
      <c r="KDW18" s="84"/>
      <c r="KDX18" s="84"/>
      <c r="KDY18" s="84"/>
      <c r="KDZ18" s="84"/>
      <c r="KEA18" s="84"/>
      <c r="KEB18" s="84"/>
      <c r="KEC18" s="84"/>
      <c r="KED18" s="84"/>
      <c r="KEE18" s="84"/>
      <c r="KEF18" s="84"/>
      <c r="KEG18" s="84"/>
      <c r="KEH18" s="84"/>
      <c r="KEI18" s="84"/>
      <c r="KEJ18" s="84"/>
      <c r="KEK18" s="84"/>
      <c r="KEL18" s="84"/>
      <c r="KEM18" s="84"/>
      <c r="KEN18" s="84"/>
      <c r="KEO18" s="84"/>
      <c r="KEP18" s="84"/>
      <c r="KEQ18" s="84"/>
      <c r="KER18" s="84"/>
      <c r="KES18" s="84"/>
      <c r="KET18" s="84"/>
      <c r="KEU18" s="84"/>
      <c r="KEV18" s="84"/>
      <c r="KEW18" s="84"/>
      <c r="KEX18" s="84"/>
      <c r="KEY18" s="84"/>
      <c r="KEZ18" s="84"/>
      <c r="KFA18" s="84"/>
      <c r="KFB18" s="84"/>
      <c r="KFC18" s="84"/>
      <c r="KFD18" s="84"/>
      <c r="KFE18" s="84"/>
      <c r="KFF18" s="84"/>
      <c r="KFG18" s="84"/>
      <c r="KFH18" s="84"/>
      <c r="KFI18" s="84"/>
      <c r="KFJ18" s="84"/>
      <c r="KFK18" s="84"/>
      <c r="KFL18" s="84"/>
      <c r="KFM18" s="84"/>
      <c r="KFN18" s="84"/>
      <c r="KFO18" s="84"/>
      <c r="KFP18" s="84"/>
      <c r="KFQ18" s="84"/>
      <c r="KFR18" s="84"/>
      <c r="KFS18" s="84"/>
      <c r="KFT18" s="84"/>
      <c r="KFU18" s="84"/>
      <c r="KFV18" s="84"/>
      <c r="KFW18" s="84"/>
      <c r="KFX18" s="84"/>
      <c r="KFY18" s="84"/>
      <c r="KFZ18" s="84"/>
      <c r="KGA18" s="84"/>
      <c r="KGB18" s="84"/>
      <c r="KGC18" s="84"/>
      <c r="KGD18" s="84"/>
      <c r="KGE18" s="84"/>
      <c r="KGF18" s="84"/>
      <c r="KGG18" s="84"/>
      <c r="KGH18" s="84"/>
      <c r="KGI18" s="84"/>
      <c r="KGJ18" s="84"/>
      <c r="KGK18" s="84"/>
      <c r="KGL18" s="84"/>
      <c r="KGM18" s="84"/>
      <c r="KGN18" s="84"/>
      <c r="KGO18" s="84"/>
      <c r="KGP18" s="84"/>
      <c r="KGQ18" s="84"/>
      <c r="KGR18" s="84"/>
      <c r="KGS18" s="84"/>
      <c r="KGT18" s="84"/>
      <c r="KGU18" s="84"/>
      <c r="KGV18" s="84"/>
      <c r="KGW18" s="84"/>
      <c r="KGX18" s="84"/>
      <c r="KGY18" s="84"/>
      <c r="KGZ18" s="84"/>
      <c r="KHA18" s="84"/>
      <c r="KHB18" s="84"/>
      <c r="KHC18" s="84"/>
      <c r="KHD18" s="84"/>
      <c r="KHE18" s="84"/>
      <c r="KHF18" s="84"/>
      <c r="KHG18" s="84"/>
      <c r="KHH18" s="84"/>
      <c r="KHI18" s="84"/>
      <c r="KHJ18" s="84"/>
      <c r="KHK18" s="84"/>
      <c r="KHL18" s="84"/>
      <c r="KHM18" s="84"/>
      <c r="KHN18" s="84"/>
      <c r="KHO18" s="84"/>
      <c r="KHP18" s="84"/>
      <c r="KHQ18" s="84"/>
      <c r="KHR18" s="84"/>
      <c r="KHS18" s="84"/>
      <c r="KHT18" s="84"/>
      <c r="KHU18" s="84"/>
      <c r="KHV18" s="84"/>
      <c r="KHW18" s="84"/>
      <c r="KHX18" s="84"/>
      <c r="KHY18" s="84"/>
      <c r="KHZ18" s="84"/>
      <c r="KIA18" s="84"/>
      <c r="KIB18" s="84"/>
      <c r="KIC18" s="84"/>
      <c r="KID18" s="84"/>
      <c r="KIE18" s="84"/>
      <c r="KIF18" s="84"/>
      <c r="KIG18" s="84"/>
      <c r="KIH18" s="84"/>
      <c r="KII18" s="84"/>
      <c r="KIJ18" s="84"/>
      <c r="KIK18" s="84"/>
      <c r="KIL18" s="84"/>
      <c r="KIM18" s="84"/>
      <c r="KIN18" s="84"/>
      <c r="KIO18" s="84"/>
      <c r="KIP18" s="84"/>
      <c r="KIQ18" s="84"/>
      <c r="KIR18" s="84"/>
      <c r="KIS18" s="84"/>
      <c r="KIT18" s="84"/>
      <c r="KIU18" s="84"/>
      <c r="KIV18" s="84"/>
      <c r="KIW18" s="84"/>
      <c r="KIX18" s="84"/>
      <c r="KIY18" s="84"/>
      <c r="KIZ18" s="84"/>
      <c r="KJA18" s="84"/>
      <c r="KJB18" s="84"/>
      <c r="KJC18" s="84"/>
      <c r="KJD18" s="84"/>
      <c r="KJE18" s="84"/>
      <c r="KJF18" s="84"/>
      <c r="KJG18" s="84"/>
      <c r="KJH18" s="84"/>
      <c r="KJI18" s="84"/>
      <c r="KJJ18" s="84"/>
      <c r="KJK18" s="84"/>
      <c r="KJL18" s="84"/>
      <c r="KJM18" s="84"/>
      <c r="KJN18" s="84"/>
      <c r="KJO18" s="84"/>
      <c r="KJP18" s="84"/>
      <c r="KJQ18" s="84"/>
      <c r="KJR18" s="84"/>
      <c r="KJS18" s="84"/>
      <c r="KJT18" s="84"/>
      <c r="KJU18" s="84"/>
      <c r="KJV18" s="84"/>
      <c r="KJW18" s="84"/>
      <c r="KJX18" s="84"/>
      <c r="KJY18" s="84"/>
      <c r="KJZ18" s="84"/>
      <c r="KKA18" s="84"/>
      <c r="KKB18" s="84"/>
      <c r="KKC18" s="84"/>
      <c r="KKD18" s="84"/>
      <c r="KKE18" s="84"/>
      <c r="KKF18" s="84"/>
      <c r="KKG18" s="84"/>
      <c r="KKH18" s="84"/>
      <c r="KKI18" s="84"/>
      <c r="KKJ18" s="84"/>
      <c r="KKK18" s="84"/>
      <c r="KKL18" s="84"/>
      <c r="KKM18" s="84"/>
      <c r="KKN18" s="84"/>
      <c r="KKO18" s="84"/>
      <c r="KKP18" s="84"/>
      <c r="KKQ18" s="84"/>
      <c r="KKR18" s="84"/>
      <c r="KKS18" s="84"/>
      <c r="KKT18" s="84"/>
      <c r="KKU18" s="84"/>
      <c r="KKV18" s="84"/>
      <c r="KKW18" s="84"/>
      <c r="KKX18" s="84"/>
      <c r="KKY18" s="84"/>
      <c r="KKZ18" s="84"/>
      <c r="KLA18" s="84"/>
      <c r="KLB18" s="84"/>
      <c r="KLC18" s="84"/>
      <c r="KLD18" s="84"/>
      <c r="KLE18" s="84"/>
      <c r="KLF18" s="84"/>
      <c r="KLG18" s="84"/>
      <c r="KLH18" s="84"/>
      <c r="KLI18" s="84"/>
      <c r="KLJ18" s="84"/>
      <c r="KLK18" s="84"/>
      <c r="KLL18" s="84"/>
      <c r="KLM18" s="84"/>
      <c r="KLN18" s="84"/>
      <c r="KLO18" s="84"/>
      <c r="KLP18" s="84"/>
      <c r="KLQ18" s="84"/>
      <c r="KLR18" s="84"/>
      <c r="KLS18" s="84"/>
      <c r="KLT18" s="84"/>
      <c r="KLU18" s="84"/>
      <c r="KLV18" s="84"/>
      <c r="KLW18" s="84"/>
      <c r="KLX18" s="84"/>
      <c r="KLY18" s="84"/>
      <c r="KLZ18" s="84"/>
      <c r="KMA18" s="84"/>
      <c r="KMB18" s="84"/>
      <c r="KMC18" s="84"/>
      <c r="KMD18" s="84"/>
      <c r="KME18" s="84"/>
      <c r="KMF18" s="84"/>
      <c r="KMG18" s="84"/>
      <c r="KMH18" s="84"/>
      <c r="KMI18" s="84"/>
      <c r="KMJ18" s="84"/>
      <c r="KMK18" s="84"/>
      <c r="KML18" s="84"/>
      <c r="KMM18" s="84"/>
      <c r="KMN18" s="84"/>
      <c r="KMO18" s="84"/>
      <c r="KMP18" s="84"/>
      <c r="KMQ18" s="84"/>
      <c r="KMR18" s="84"/>
      <c r="KMS18" s="84"/>
      <c r="KMT18" s="84"/>
      <c r="KMU18" s="84"/>
      <c r="KMV18" s="84"/>
      <c r="KMW18" s="84"/>
      <c r="KMX18" s="84"/>
      <c r="KMY18" s="84"/>
      <c r="KMZ18" s="84"/>
      <c r="KNA18" s="84"/>
      <c r="KNB18" s="84"/>
      <c r="KNC18" s="84"/>
      <c r="KND18" s="84"/>
      <c r="KNE18" s="84"/>
      <c r="KNF18" s="84"/>
      <c r="KNG18" s="84"/>
      <c r="KNH18" s="84"/>
      <c r="KNI18" s="84"/>
      <c r="KNJ18" s="84"/>
      <c r="KNK18" s="84"/>
      <c r="KNL18" s="84"/>
      <c r="KNM18" s="84"/>
      <c r="KNN18" s="84"/>
      <c r="KNO18" s="84"/>
      <c r="KNP18" s="84"/>
      <c r="KNQ18" s="84"/>
      <c r="KNR18" s="84"/>
      <c r="KNS18" s="84"/>
      <c r="KNT18" s="84"/>
      <c r="KNU18" s="84"/>
      <c r="KNV18" s="84"/>
      <c r="KNW18" s="84"/>
      <c r="KNX18" s="84"/>
      <c r="KNY18" s="84"/>
      <c r="KNZ18" s="84"/>
      <c r="KOA18" s="84"/>
      <c r="KOB18" s="84"/>
      <c r="KOC18" s="84"/>
      <c r="KOD18" s="84"/>
      <c r="KOE18" s="84"/>
      <c r="KOF18" s="84"/>
      <c r="KOG18" s="84"/>
      <c r="KOH18" s="84"/>
      <c r="KOI18" s="84"/>
      <c r="KOJ18" s="84"/>
      <c r="KOK18" s="84"/>
      <c r="KOL18" s="84"/>
      <c r="KOM18" s="84"/>
      <c r="KON18" s="84"/>
      <c r="KOO18" s="84"/>
      <c r="KOP18" s="84"/>
      <c r="KOQ18" s="84"/>
      <c r="KOR18" s="84"/>
      <c r="KOS18" s="84"/>
      <c r="KOT18" s="84"/>
      <c r="KOU18" s="84"/>
      <c r="KOV18" s="84"/>
      <c r="KOW18" s="84"/>
      <c r="KOX18" s="84"/>
      <c r="KOY18" s="84"/>
      <c r="KOZ18" s="84"/>
      <c r="KPA18" s="84"/>
      <c r="KPB18" s="84"/>
      <c r="KPC18" s="84"/>
      <c r="KPD18" s="84"/>
      <c r="KPE18" s="84"/>
      <c r="KPF18" s="84"/>
      <c r="KPG18" s="84"/>
      <c r="KPH18" s="84"/>
      <c r="KPI18" s="84"/>
      <c r="KPJ18" s="84"/>
      <c r="KPK18" s="84"/>
      <c r="KPL18" s="84"/>
      <c r="KPM18" s="84"/>
      <c r="KPN18" s="84"/>
      <c r="KPO18" s="84"/>
      <c r="KPP18" s="84"/>
      <c r="KPQ18" s="84"/>
      <c r="KPR18" s="84"/>
      <c r="KPS18" s="84"/>
      <c r="KPT18" s="84"/>
      <c r="KPU18" s="84"/>
      <c r="KPV18" s="84"/>
      <c r="KPW18" s="84"/>
      <c r="KPX18" s="84"/>
      <c r="KPY18" s="84"/>
      <c r="KPZ18" s="84"/>
      <c r="KQA18" s="84"/>
      <c r="KQB18" s="84"/>
      <c r="KQC18" s="84"/>
      <c r="KQD18" s="84"/>
      <c r="KQE18" s="84"/>
      <c r="KQF18" s="84"/>
      <c r="KQG18" s="84"/>
      <c r="KQH18" s="84"/>
      <c r="KQI18" s="84"/>
      <c r="KQJ18" s="84"/>
      <c r="KQK18" s="84"/>
      <c r="KQL18" s="84"/>
      <c r="KQM18" s="84"/>
      <c r="KQN18" s="84"/>
      <c r="KQO18" s="84"/>
      <c r="KQP18" s="84"/>
      <c r="KQQ18" s="84"/>
      <c r="KQR18" s="84"/>
      <c r="KQS18" s="84"/>
      <c r="KQT18" s="84"/>
      <c r="KQU18" s="84"/>
      <c r="KQV18" s="84"/>
      <c r="KQW18" s="84"/>
      <c r="KQX18" s="84"/>
      <c r="KQY18" s="84"/>
      <c r="KQZ18" s="84"/>
      <c r="KRA18" s="84"/>
      <c r="KRB18" s="84"/>
      <c r="KRC18" s="84"/>
      <c r="KRD18" s="84"/>
      <c r="KRE18" s="84"/>
      <c r="KRF18" s="84"/>
      <c r="KRG18" s="84"/>
      <c r="KRH18" s="84"/>
      <c r="KRI18" s="84"/>
      <c r="KRJ18" s="84"/>
      <c r="KRK18" s="84"/>
      <c r="KRL18" s="84"/>
      <c r="KRM18" s="84"/>
      <c r="KRN18" s="84"/>
      <c r="KRO18" s="84"/>
      <c r="KRP18" s="84"/>
      <c r="KRQ18" s="84"/>
      <c r="KRR18" s="84"/>
      <c r="KRS18" s="84"/>
      <c r="KRT18" s="84"/>
      <c r="KRU18" s="84"/>
      <c r="KRV18" s="84"/>
      <c r="KRW18" s="84"/>
      <c r="KRX18" s="84"/>
      <c r="KRY18" s="84"/>
      <c r="KRZ18" s="84"/>
      <c r="KSA18" s="84"/>
      <c r="KSB18" s="84"/>
      <c r="KSC18" s="84"/>
      <c r="KSD18" s="84"/>
      <c r="KSE18" s="84"/>
      <c r="KSF18" s="84"/>
      <c r="KSG18" s="84"/>
      <c r="KSH18" s="84"/>
      <c r="KSI18" s="84"/>
      <c r="KSJ18" s="84"/>
      <c r="KSK18" s="84"/>
      <c r="KSL18" s="84"/>
      <c r="KSM18" s="84"/>
      <c r="KSN18" s="84"/>
      <c r="KSO18" s="84"/>
      <c r="KSP18" s="84"/>
      <c r="KSQ18" s="84"/>
      <c r="KSR18" s="84"/>
      <c r="KSS18" s="84"/>
      <c r="KST18" s="84"/>
      <c r="KSU18" s="84"/>
      <c r="KSV18" s="84"/>
      <c r="KSW18" s="84"/>
      <c r="KSX18" s="84"/>
      <c r="KSY18" s="84"/>
      <c r="KSZ18" s="84"/>
      <c r="KTA18" s="84"/>
      <c r="KTB18" s="84"/>
      <c r="KTC18" s="84"/>
      <c r="KTD18" s="84"/>
      <c r="KTE18" s="84"/>
      <c r="KTF18" s="84"/>
      <c r="KTG18" s="84"/>
      <c r="KTH18" s="84"/>
      <c r="KTI18" s="84"/>
      <c r="KTJ18" s="84"/>
      <c r="KTK18" s="84"/>
      <c r="KTL18" s="84"/>
      <c r="KTM18" s="84"/>
      <c r="KTN18" s="84"/>
      <c r="KTO18" s="84"/>
      <c r="KTP18" s="84"/>
      <c r="KTQ18" s="84"/>
      <c r="KTR18" s="84"/>
      <c r="KTS18" s="84"/>
      <c r="KTT18" s="84"/>
      <c r="KTU18" s="84"/>
      <c r="KTV18" s="84"/>
      <c r="KTW18" s="84"/>
      <c r="KTX18" s="84"/>
      <c r="KTY18" s="84"/>
      <c r="KTZ18" s="84"/>
      <c r="KUA18" s="84"/>
      <c r="KUB18" s="84"/>
      <c r="KUC18" s="84"/>
      <c r="KUD18" s="84"/>
      <c r="KUE18" s="84"/>
      <c r="KUF18" s="84"/>
      <c r="KUG18" s="84"/>
      <c r="KUH18" s="84"/>
      <c r="KUI18" s="84"/>
      <c r="KUJ18" s="84"/>
      <c r="KUK18" s="84"/>
      <c r="KUL18" s="84"/>
      <c r="KUM18" s="84"/>
      <c r="KUN18" s="84"/>
      <c r="KUO18" s="84"/>
      <c r="KUP18" s="84"/>
      <c r="KUQ18" s="84"/>
      <c r="KUR18" s="84"/>
      <c r="KUS18" s="84"/>
      <c r="KUT18" s="84"/>
      <c r="KUU18" s="84"/>
      <c r="KUV18" s="84"/>
      <c r="KUW18" s="84"/>
      <c r="KUX18" s="84"/>
      <c r="KUY18" s="84"/>
      <c r="KUZ18" s="84"/>
      <c r="KVA18" s="84"/>
      <c r="KVB18" s="84"/>
      <c r="KVC18" s="84"/>
      <c r="KVD18" s="84"/>
      <c r="KVE18" s="84"/>
      <c r="KVF18" s="84"/>
      <c r="KVG18" s="84"/>
      <c r="KVH18" s="84"/>
      <c r="KVI18" s="84"/>
      <c r="KVJ18" s="84"/>
      <c r="KVK18" s="84"/>
      <c r="KVL18" s="84"/>
      <c r="KVM18" s="84"/>
      <c r="KVN18" s="84"/>
      <c r="KVO18" s="84"/>
      <c r="KVP18" s="84"/>
      <c r="KVQ18" s="84"/>
      <c r="KVR18" s="84"/>
      <c r="KVS18" s="84"/>
      <c r="KVT18" s="84"/>
      <c r="KVU18" s="84"/>
      <c r="KVV18" s="84"/>
      <c r="KVW18" s="84"/>
      <c r="KVX18" s="84"/>
      <c r="KVY18" s="84"/>
      <c r="KVZ18" s="84"/>
      <c r="KWA18" s="84"/>
      <c r="KWB18" s="84"/>
      <c r="KWC18" s="84"/>
      <c r="KWD18" s="84"/>
      <c r="KWE18" s="84"/>
      <c r="KWF18" s="84"/>
      <c r="KWG18" s="84"/>
      <c r="KWH18" s="84"/>
      <c r="KWI18" s="84"/>
      <c r="KWJ18" s="84"/>
      <c r="KWK18" s="84"/>
      <c r="KWL18" s="84"/>
      <c r="KWM18" s="84"/>
      <c r="KWN18" s="84"/>
      <c r="KWO18" s="84"/>
      <c r="KWP18" s="84"/>
      <c r="KWQ18" s="84"/>
      <c r="KWR18" s="84"/>
      <c r="KWS18" s="84"/>
      <c r="KWT18" s="84"/>
      <c r="KWU18" s="84"/>
      <c r="KWV18" s="84"/>
      <c r="KWW18" s="84"/>
      <c r="KWX18" s="84"/>
      <c r="KWY18" s="84"/>
      <c r="KWZ18" s="84"/>
      <c r="KXA18" s="84"/>
      <c r="KXB18" s="84"/>
      <c r="KXC18" s="84"/>
      <c r="KXD18" s="84"/>
      <c r="KXE18" s="84"/>
      <c r="KXF18" s="84"/>
      <c r="KXG18" s="84"/>
      <c r="KXH18" s="84"/>
      <c r="KXI18" s="84"/>
      <c r="KXJ18" s="84"/>
      <c r="KXK18" s="84"/>
      <c r="KXL18" s="84"/>
      <c r="KXM18" s="84"/>
      <c r="KXN18" s="84"/>
      <c r="KXO18" s="84"/>
      <c r="KXP18" s="84"/>
      <c r="KXQ18" s="84"/>
      <c r="KXR18" s="84"/>
      <c r="KXS18" s="84"/>
      <c r="KXT18" s="84"/>
      <c r="KXU18" s="84"/>
      <c r="KXV18" s="84"/>
      <c r="KXW18" s="84"/>
      <c r="KXX18" s="84"/>
      <c r="KXY18" s="84"/>
      <c r="KXZ18" s="84"/>
      <c r="KYA18" s="84"/>
      <c r="KYB18" s="84"/>
      <c r="KYC18" s="84"/>
      <c r="KYD18" s="84"/>
      <c r="KYE18" s="84"/>
      <c r="KYF18" s="84"/>
      <c r="KYG18" s="84"/>
      <c r="KYH18" s="84"/>
      <c r="KYI18" s="84"/>
      <c r="KYJ18" s="84"/>
      <c r="KYK18" s="84"/>
      <c r="KYL18" s="84"/>
      <c r="KYM18" s="84"/>
      <c r="KYN18" s="84"/>
      <c r="KYO18" s="84"/>
      <c r="KYP18" s="84"/>
      <c r="KYQ18" s="84"/>
      <c r="KYR18" s="84"/>
      <c r="KYS18" s="84"/>
      <c r="KYT18" s="84"/>
      <c r="KYU18" s="84"/>
      <c r="KYV18" s="84"/>
      <c r="KYW18" s="84"/>
      <c r="KYX18" s="84"/>
      <c r="KYY18" s="84"/>
      <c r="KYZ18" s="84"/>
      <c r="KZA18" s="84"/>
      <c r="KZB18" s="84"/>
      <c r="KZC18" s="84"/>
      <c r="KZD18" s="84"/>
      <c r="KZE18" s="84"/>
      <c r="KZF18" s="84"/>
      <c r="KZG18" s="84"/>
      <c r="KZH18" s="84"/>
      <c r="KZI18" s="84"/>
      <c r="KZJ18" s="84"/>
      <c r="KZK18" s="84"/>
      <c r="KZL18" s="84"/>
      <c r="KZM18" s="84"/>
      <c r="KZN18" s="84"/>
      <c r="KZO18" s="84"/>
      <c r="KZP18" s="84"/>
      <c r="KZQ18" s="84"/>
      <c r="KZR18" s="84"/>
      <c r="KZS18" s="84"/>
      <c r="KZT18" s="84"/>
      <c r="KZU18" s="84"/>
      <c r="KZV18" s="84"/>
      <c r="KZW18" s="84"/>
      <c r="KZX18" s="84"/>
      <c r="KZY18" s="84"/>
      <c r="KZZ18" s="84"/>
      <c r="LAA18" s="84"/>
      <c r="LAB18" s="84"/>
      <c r="LAC18" s="84"/>
      <c r="LAD18" s="84"/>
      <c r="LAE18" s="84"/>
      <c r="LAF18" s="84"/>
      <c r="LAG18" s="84"/>
      <c r="LAH18" s="84"/>
      <c r="LAI18" s="84"/>
      <c r="LAJ18" s="84"/>
      <c r="LAK18" s="84"/>
      <c r="LAL18" s="84"/>
      <c r="LAM18" s="84"/>
      <c r="LAN18" s="84"/>
      <c r="LAO18" s="84"/>
      <c r="LAP18" s="84"/>
      <c r="LAQ18" s="84"/>
      <c r="LAR18" s="84"/>
      <c r="LAS18" s="84"/>
      <c r="LAT18" s="84"/>
      <c r="LAU18" s="84"/>
      <c r="LAV18" s="84"/>
      <c r="LAW18" s="84"/>
      <c r="LAX18" s="84"/>
      <c r="LAY18" s="84"/>
      <c r="LAZ18" s="84"/>
      <c r="LBA18" s="84"/>
      <c r="LBB18" s="84"/>
      <c r="LBC18" s="84"/>
      <c r="LBD18" s="84"/>
      <c r="LBE18" s="84"/>
      <c r="LBF18" s="84"/>
      <c r="LBG18" s="84"/>
      <c r="LBH18" s="84"/>
      <c r="LBI18" s="84"/>
      <c r="LBJ18" s="84"/>
      <c r="LBK18" s="84"/>
      <c r="LBL18" s="84"/>
      <c r="LBM18" s="84"/>
      <c r="LBN18" s="84"/>
      <c r="LBO18" s="84"/>
      <c r="LBP18" s="84"/>
      <c r="LBQ18" s="84"/>
      <c r="LBR18" s="84"/>
      <c r="LBS18" s="84"/>
      <c r="LBT18" s="84"/>
      <c r="LBU18" s="84"/>
      <c r="LBV18" s="84"/>
      <c r="LBW18" s="84"/>
      <c r="LBX18" s="84"/>
      <c r="LBY18" s="84"/>
      <c r="LBZ18" s="84"/>
      <c r="LCA18" s="84"/>
      <c r="LCB18" s="84"/>
      <c r="LCC18" s="84"/>
      <c r="LCD18" s="84"/>
      <c r="LCE18" s="84"/>
      <c r="LCF18" s="84"/>
      <c r="LCG18" s="84"/>
      <c r="LCH18" s="84"/>
      <c r="LCI18" s="84"/>
      <c r="LCJ18" s="84"/>
      <c r="LCK18" s="84"/>
      <c r="LCL18" s="84"/>
      <c r="LCM18" s="84"/>
      <c r="LCN18" s="84"/>
      <c r="LCO18" s="84"/>
      <c r="LCP18" s="84"/>
      <c r="LCQ18" s="84"/>
      <c r="LCR18" s="84"/>
      <c r="LCS18" s="84"/>
      <c r="LCT18" s="84"/>
      <c r="LCU18" s="84"/>
      <c r="LCV18" s="84"/>
      <c r="LCW18" s="84"/>
      <c r="LCX18" s="84"/>
      <c r="LCY18" s="84"/>
      <c r="LCZ18" s="84"/>
      <c r="LDA18" s="84"/>
      <c r="LDB18" s="84"/>
      <c r="LDC18" s="84"/>
      <c r="LDD18" s="84"/>
      <c r="LDE18" s="84"/>
      <c r="LDF18" s="84"/>
      <c r="LDG18" s="84"/>
      <c r="LDH18" s="84"/>
      <c r="LDI18" s="84"/>
      <c r="LDJ18" s="84"/>
      <c r="LDK18" s="84"/>
      <c r="LDL18" s="84"/>
      <c r="LDM18" s="84"/>
      <c r="LDN18" s="84"/>
      <c r="LDO18" s="84"/>
      <c r="LDP18" s="84"/>
      <c r="LDQ18" s="84"/>
      <c r="LDR18" s="84"/>
      <c r="LDS18" s="84"/>
      <c r="LDT18" s="84"/>
      <c r="LDU18" s="84"/>
      <c r="LDV18" s="84"/>
      <c r="LDW18" s="84"/>
      <c r="LDX18" s="84"/>
      <c r="LDY18" s="84"/>
      <c r="LDZ18" s="84"/>
      <c r="LEA18" s="84"/>
      <c r="LEB18" s="84"/>
      <c r="LEC18" s="84"/>
      <c r="LED18" s="84"/>
      <c r="LEE18" s="84"/>
      <c r="LEF18" s="84"/>
      <c r="LEG18" s="84"/>
      <c r="LEH18" s="84"/>
      <c r="LEI18" s="84"/>
      <c r="LEJ18" s="84"/>
      <c r="LEK18" s="84"/>
      <c r="LEL18" s="84"/>
      <c r="LEM18" s="84"/>
      <c r="LEN18" s="84"/>
      <c r="LEO18" s="84"/>
      <c r="LEP18" s="84"/>
      <c r="LEQ18" s="84"/>
      <c r="LER18" s="84"/>
      <c r="LES18" s="84"/>
      <c r="LET18" s="84"/>
      <c r="LEU18" s="84"/>
      <c r="LEV18" s="84"/>
      <c r="LEW18" s="84"/>
      <c r="LEX18" s="84"/>
      <c r="LEY18" s="84"/>
      <c r="LEZ18" s="84"/>
      <c r="LFA18" s="84"/>
      <c r="LFB18" s="84"/>
      <c r="LFC18" s="84"/>
      <c r="LFD18" s="84"/>
      <c r="LFE18" s="84"/>
      <c r="LFF18" s="84"/>
      <c r="LFG18" s="84"/>
      <c r="LFH18" s="84"/>
      <c r="LFI18" s="84"/>
      <c r="LFJ18" s="84"/>
      <c r="LFK18" s="84"/>
      <c r="LFL18" s="84"/>
      <c r="LFM18" s="84"/>
      <c r="LFN18" s="84"/>
      <c r="LFO18" s="84"/>
      <c r="LFP18" s="84"/>
      <c r="LFQ18" s="84"/>
      <c r="LFR18" s="84"/>
      <c r="LFS18" s="84"/>
      <c r="LFT18" s="84"/>
      <c r="LFU18" s="84"/>
      <c r="LFV18" s="84"/>
      <c r="LFW18" s="84"/>
      <c r="LFX18" s="84"/>
      <c r="LFY18" s="84"/>
      <c r="LFZ18" s="84"/>
      <c r="LGA18" s="84"/>
      <c r="LGB18" s="84"/>
      <c r="LGC18" s="84"/>
      <c r="LGD18" s="84"/>
      <c r="LGE18" s="84"/>
      <c r="LGF18" s="84"/>
      <c r="LGG18" s="84"/>
      <c r="LGH18" s="84"/>
      <c r="LGI18" s="84"/>
      <c r="LGJ18" s="84"/>
      <c r="LGK18" s="84"/>
      <c r="LGL18" s="84"/>
      <c r="LGM18" s="84"/>
      <c r="LGN18" s="84"/>
      <c r="LGO18" s="84"/>
      <c r="LGP18" s="84"/>
      <c r="LGQ18" s="84"/>
      <c r="LGR18" s="84"/>
      <c r="LGS18" s="84"/>
      <c r="LGT18" s="84"/>
      <c r="LGU18" s="84"/>
      <c r="LGV18" s="84"/>
      <c r="LGW18" s="84"/>
      <c r="LGX18" s="84"/>
      <c r="LGY18" s="84"/>
      <c r="LGZ18" s="84"/>
      <c r="LHA18" s="84"/>
      <c r="LHB18" s="84"/>
      <c r="LHC18" s="84"/>
      <c r="LHD18" s="84"/>
      <c r="LHE18" s="84"/>
      <c r="LHF18" s="84"/>
      <c r="LHG18" s="84"/>
      <c r="LHH18" s="84"/>
      <c r="LHI18" s="84"/>
      <c r="LHJ18" s="84"/>
      <c r="LHK18" s="84"/>
      <c r="LHL18" s="84"/>
      <c r="LHM18" s="84"/>
      <c r="LHN18" s="84"/>
      <c r="LHO18" s="84"/>
      <c r="LHP18" s="84"/>
      <c r="LHQ18" s="84"/>
      <c r="LHR18" s="84"/>
      <c r="LHS18" s="84"/>
      <c r="LHT18" s="84"/>
      <c r="LHU18" s="84"/>
      <c r="LHV18" s="84"/>
      <c r="LHW18" s="84"/>
      <c r="LHX18" s="84"/>
      <c r="LHY18" s="84"/>
      <c r="LHZ18" s="84"/>
      <c r="LIA18" s="84"/>
      <c r="LIB18" s="84"/>
      <c r="LIC18" s="84"/>
      <c r="LID18" s="84"/>
      <c r="LIE18" s="84"/>
      <c r="LIF18" s="84"/>
      <c r="LIG18" s="84"/>
      <c r="LIH18" s="84"/>
      <c r="LII18" s="84"/>
      <c r="LIJ18" s="84"/>
      <c r="LIK18" s="84"/>
      <c r="LIL18" s="84"/>
      <c r="LIM18" s="84"/>
      <c r="LIN18" s="84"/>
      <c r="LIO18" s="84"/>
      <c r="LIP18" s="84"/>
      <c r="LIQ18" s="84"/>
      <c r="LIR18" s="84"/>
      <c r="LIS18" s="84"/>
      <c r="LIT18" s="84"/>
      <c r="LIU18" s="84"/>
      <c r="LIV18" s="84"/>
      <c r="LIW18" s="84"/>
      <c r="LIX18" s="84"/>
      <c r="LIY18" s="84"/>
      <c r="LIZ18" s="84"/>
      <c r="LJA18" s="84"/>
      <c r="LJB18" s="84"/>
      <c r="LJC18" s="84"/>
      <c r="LJD18" s="84"/>
      <c r="LJE18" s="84"/>
      <c r="LJF18" s="84"/>
      <c r="LJG18" s="84"/>
      <c r="LJH18" s="84"/>
      <c r="LJI18" s="84"/>
      <c r="LJJ18" s="84"/>
      <c r="LJK18" s="84"/>
      <c r="LJL18" s="84"/>
      <c r="LJM18" s="84"/>
      <c r="LJN18" s="84"/>
      <c r="LJO18" s="84"/>
      <c r="LJP18" s="84"/>
      <c r="LJQ18" s="84"/>
      <c r="LJR18" s="84"/>
      <c r="LJS18" s="84"/>
      <c r="LJT18" s="84"/>
      <c r="LJU18" s="84"/>
      <c r="LJV18" s="84"/>
      <c r="LJW18" s="84"/>
      <c r="LJX18" s="84"/>
      <c r="LJY18" s="84"/>
      <c r="LJZ18" s="84"/>
      <c r="LKA18" s="84"/>
      <c r="LKB18" s="84"/>
      <c r="LKC18" s="84"/>
      <c r="LKD18" s="84"/>
      <c r="LKE18" s="84"/>
      <c r="LKF18" s="84"/>
      <c r="LKG18" s="84"/>
      <c r="LKH18" s="84"/>
      <c r="LKI18" s="84"/>
      <c r="LKJ18" s="84"/>
      <c r="LKK18" s="84"/>
      <c r="LKL18" s="84"/>
      <c r="LKM18" s="84"/>
      <c r="LKN18" s="84"/>
      <c r="LKO18" s="84"/>
      <c r="LKP18" s="84"/>
      <c r="LKQ18" s="84"/>
      <c r="LKR18" s="84"/>
      <c r="LKS18" s="84"/>
      <c r="LKT18" s="84"/>
      <c r="LKU18" s="84"/>
      <c r="LKV18" s="84"/>
      <c r="LKW18" s="84"/>
      <c r="LKX18" s="84"/>
      <c r="LKY18" s="84"/>
      <c r="LKZ18" s="84"/>
      <c r="LLA18" s="84"/>
      <c r="LLB18" s="84"/>
      <c r="LLC18" s="84"/>
      <c r="LLD18" s="84"/>
      <c r="LLE18" s="84"/>
      <c r="LLF18" s="84"/>
      <c r="LLG18" s="84"/>
      <c r="LLH18" s="84"/>
      <c r="LLI18" s="84"/>
      <c r="LLJ18" s="84"/>
      <c r="LLK18" s="84"/>
      <c r="LLL18" s="84"/>
      <c r="LLM18" s="84"/>
      <c r="LLN18" s="84"/>
      <c r="LLO18" s="84"/>
      <c r="LLP18" s="84"/>
      <c r="LLQ18" s="84"/>
      <c r="LLR18" s="84"/>
      <c r="LLS18" s="84"/>
      <c r="LLT18" s="84"/>
      <c r="LLU18" s="84"/>
      <c r="LLV18" s="84"/>
      <c r="LLW18" s="84"/>
      <c r="LLX18" s="84"/>
      <c r="LLY18" s="84"/>
      <c r="LLZ18" s="84"/>
      <c r="LMA18" s="84"/>
      <c r="LMB18" s="84"/>
      <c r="LMC18" s="84"/>
      <c r="LMD18" s="84"/>
      <c r="LME18" s="84"/>
      <c r="LMF18" s="84"/>
      <c r="LMG18" s="84"/>
      <c r="LMH18" s="84"/>
      <c r="LMI18" s="84"/>
      <c r="LMJ18" s="84"/>
      <c r="LMK18" s="84"/>
      <c r="LML18" s="84"/>
      <c r="LMM18" s="84"/>
      <c r="LMN18" s="84"/>
      <c r="LMO18" s="84"/>
      <c r="LMP18" s="84"/>
      <c r="LMQ18" s="84"/>
      <c r="LMR18" s="84"/>
      <c r="LMS18" s="84"/>
      <c r="LMT18" s="84"/>
      <c r="LMU18" s="84"/>
      <c r="LMV18" s="84"/>
      <c r="LMW18" s="84"/>
      <c r="LMX18" s="84"/>
      <c r="LMY18" s="84"/>
      <c r="LMZ18" s="84"/>
      <c r="LNA18" s="84"/>
      <c r="LNB18" s="84"/>
      <c r="LNC18" s="84"/>
      <c r="LND18" s="84"/>
      <c r="LNE18" s="84"/>
      <c r="LNF18" s="84"/>
      <c r="LNG18" s="84"/>
      <c r="LNH18" s="84"/>
      <c r="LNI18" s="84"/>
      <c r="LNJ18" s="84"/>
      <c r="LNK18" s="84"/>
      <c r="LNL18" s="84"/>
      <c r="LNM18" s="84"/>
      <c r="LNN18" s="84"/>
      <c r="LNO18" s="84"/>
      <c r="LNP18" s="84"/>
      <c r="LNQ18" s="84"/>
      <c r="LNR18" s="84"/>
      <c r="LNS18" s="84"/>
      <c r="LNT18" s="84"/>
      <c r="LNU18" s="84"/>
      <c r="LNV18" s="84"/>
      <c r="LNW18" s="84"/>
      <c r="LNX18" s="84"/>
      <c r="LNY18" s="84"/>
      <c r="LNZ18" s="84"/>
      <c r="LOA18" s="84"/>
      <c r="LOB18" s="84"/>
      <c r="LOC18" s="84"/>
      <c r="LOD18" s="84"/>
      <c r="LOE18" s="84"/>
      <c r="LOF18" s="84"/>
      <c r="LOG18" s="84"/>
      <c r="LOH18" s="84"/>
      <c r="LOI18" s="84"/>
      <c r="LOJ18" s="84"/>
      <c r="LOK18" s="84"/>
      <c r="LOL18" s="84"/>
      <c r="LOM18" s="84"/>
      <c r="LON18" s="84"/>
      <c r="LOO18" s="84"/>
      <c r="LOP18" s="84"/>
      <c r="LOQ18" s="84"/>
      <c r="LOR18" s="84"/>
      <c r="LOS18" s="84"/>
      <c r="LOT18" s="84"/>
      <c r="LOU18" s="84"/>
      <c r="LOV18" s="84"/>
      <c r="LOW18" s="84"/>
      <c r="LOX18" s="84"/>
      <c r="LOY18" s="84"/>
      <c r="LOZ18" s="84"/>
      <c r="LPA18" s="84"/>
      <c r="LPB18" s="84"/>
      <c r="LPC18" s="84"/>
      <c r="LPD18" s="84"/>
      <c r="LPE18" s="84"/>
      <c r="LPF18" s="84"/>
      <c r="LPG18" s="84"/>
      <c r="LPH18" s="84"/>
      <c r="LPI18" s="84"/>
      <c r="LPJ18" s="84"/>
      <c r="LPK18" s="84"/>
      <c r="LPL18" s="84"/>
      <c r="LPM18" s="84"/>
      <c r="LPN18" s="84"/>
      <c r="LPO18" s="84"/>
      <c r="LPP18" s="84"/>
      <c r="LPQ18" s="84"/>
      <c r="LPR18" s="84"/>
      <c r="LPS18" s="84"/>
      <c r="LPT18" s="84"/>
      <c r="LPU18" s="84"/>
      <c r="LPV18" s="84"/>
      <c r="LPW18" s="84"/>
      <c r="LPX18" s="84"/>
      <c r="LPY18" s="84"/>
      <c r="LPZ18" s="84"/>
      <c r="LQA18" s="84"/>
      <c r="LQB18" s="84"/>
      <c r="LQC18" s="84"/>
      <c r="LQD18" s="84"/>
      <c r="LQE18" s="84"/>
      <c r="LQF18" s="84"/>
      <c r="LQG18" s="84"/>
      <c r="LQH18" s="84"/>
      <c r="LQI18" s="84"/>
      <c r="LQJ18" s="84"/>
      <c r="LQK18" s="84"/>
      <c r="LQL18" s="84"/>
      <c r="LQM18" s="84"/>
      <c r="LQN18" s="84"/>
      <c r="LQO18" s="84"/>
      <c r="LQP18" s="84"/>
      <c r="LQQ18" s="84"/>
      <c r="LQR18" s="84"/>
      <c r="LQS18" s="84"/>
      <c r="LQT18" s="84"/>
      <c r="LQU18" s="84"/>
      <c r="LQV18" s="84"/>
      <c r="LQW18" s="84"/>
      <c r="LQX18" s="84"/>
      <c r="LQY18" s="84"/>
      <c r="LQZ18" s="84"/>
      <c r="LRA18" s="84"/>
      <c r="LRB18" s="84"/>
      <c r="LRC18" s="84"/>
      <c r="LRD18" s="84"/>
      <c r="LRE18" s="84"/>
      <c r="LRF18" s="84"/>
      <c r="LRG18" s="84"/>
      <c r="LRH18" s="84"/>
      <c r="LRI18" s="84"/>
      <c r="LRJ18" s="84"/>
      <c r="LRK18" s="84"/>
      <c r="LRL18" s="84"/>
      <c r="LRM18" s="84"/>
      <c r="LRN18" s="84"/>
      <c r="LRO18" s="84"/>
      <c r="LRP18" s="84"/>
      <c r="LRQ18" s="84"/>
      <c r="LRR18" s="84"/>
      <c r="LRS18" s="84"/>
      <c r="LRT18" s="84"/>
      <c r="LRU18" s="84"/>
      <c r="LRV18" s="84"/>
      <c r="LRW18" s="84"/>
      <c r="LRX18" s="84"/>
      <c r="LRY18" s="84"/>
      <c r="LRZ18" s="84"/>
      <c r="LSA18" s="84"/>
      <c r="LSB18" s="84"/>
      <c r="LSC18" s="84"/>
      <c r="LSD18" s="84"/>
      <c r="LSE18" s="84"/>
      <c r="LSF18" s="84"/>
      <c r="LSG18" s="84"/>
      <c r="LSH18" s="84"/>
      <c r="LSI18" s="84"/>
      <c r="LSJ18" s="84"/>
      <c r="LSK18" s="84"/>
      <c r="LSL18" s="84"/>
      <c r="LSM18" s="84"/>
      <c r="LSN18" s="84"/>
      <c r="LSO18" s="84"/>
      <c r="LSP18" s="84"/>
      <c r="LSQ18" s="84"/>
      <c r="LSR18" s="84"/>
      <c r="LSS18" s="84"/>
      <c r="LST18" s="84"/>
      <c r="LSU18" s="84"/>
      <c r="LSV18" s="84"/>
      <c r="LSW18" s="84"/>
      <c r="LSX18" s="84"/>
      <c r="LSY18" s="84"/>
      <c r="LSZ18" s="84"/>
      <c r="LTA18" s="84"/>
      <c r="LTB18" s="84"/>
      <c r="LTC18" s="84"/>
      <c r="LTD18" s="84"/>
      <c r="LTE18" s="84"/>
      <c r="LTF18" s="84"/>
      <c r="LTG18" s="84"/>
      <c r="LTH18" s="84"/>
      <c r="LTI18" s="84"/>
      <c r="LTJ18" s="84"/>
      <c r="LTK18" s="84"/>
      <c r="LTL18" s="84"/>
      <c r="LTM18" s="84"/>
      <c r="LTN18" s="84"/>
      <c r="LTO18" s="84"/>
      <c r="LTP18" s="84"/>
      <c r="LTQ18" s="84"/>
      <c r="LTR18" s="84"/>
      <c r="LTS18" s="84"/>
      <c r="LTT18" s="84"/>
      <c r="LTU18" s="84"/>
      <c r="LTV18" s="84"/>
      <c r="LTW18" s="84"/>
      <c r="LTX18" s="84"/>
      <c r="LTY18" s="84"/>
      <c r="LTZ18" s="84"/>
      <c r="LUA18" s="84"/>
      <c r="LUB18" s="84"/>
      <c r="LUC18" s="84"/>
      <c r="LUD18" s="84"/>
      <c r="LUE18" s="84"/>
      <c r="LUF18" s="84"/>
      <c r="LUG18" s="84"/>
      <c r="LUH18" s="84"/>
      <c r="LUI18" s="84"/>
      <c r="LUJ18" s="84"/>
      <c r="LUK18" s="84"/>
      <c r="LUL18" s="84"/>
      <c r="LUM18" s="84"/>
      <c r="LUN18" s="84"/>
      <c r="LUO18" s="84"/>
      <c r="LUP18" s="84"/>
      <c r="LUQ18" s="84"/>
      <c r="LUR18" s="84"/>
      <c r="LUS18" s="84"/>
      <c r="LUT18" s="84"/>
      <c r="LUU18" s="84"/>
      <c r="LUV18" s="84"/>
      <c r="LUW18" s="84"/>
      <c r="LUX18" s="84"/>
      <c r="LUY18" s="84"/>
      <c r="LUZ18" s="84"/>
      <c r="LVA18" s="84"/>
      <c r="LVB18" s="84"/>
      <c r="LVC18" s="84"/>
      <c r="LVD18" s="84"/>
      <c r="LVE18" s="84"/>
      <c r="LVF18" s="84"/>
      <c r="LVG18" s="84"/>
      <c r="LVH18" s="84"/>
      <c r="LVI18" s="84"/>
      <c r="LVJ18" s="84"/>
      <c r="LVK18" s="84"/>
      <c r="LVL18" s="84"/>
      <c r="LVM18" s="84"/>
      <c r="LVN18" s="84"/>
      <c r="LVO18" s="84"/>
      <c r="LVP18" s="84"/>
      <c r="LVQ18" s="84"/>
      <c r="LVR18" s="84"/>
      <c r="LVS18" s="84"/>
      <c r="LVT18" s="84"/>
      <c r="LVU18" s="84"/>
      <c r="LVV18" s="84"/>
      <c r="LVW18" s="84"/>
      <c r="LVX18" s="84"/>
      <c r="LVY18" s="84"/>
      <c r="LVZ18" s="84"/>
      <c r="LWA18" s="84"/>
      <c r="LWB18" s="84"/>
      <c r="LWC18" s="84"/>
      <c r="LWD18" s="84"/>
      <c r="LWE18" s="84"/>
      <c r="LWF18" s="84"/>
      <c r="LWG18" s="84"/>
      <c r="LWH18" s="84"/>
      <c r="LWI18" s="84"/>
      <c r="LWJ18" s="84"/>
      <c r="LWK18" s="84"/>
      <c r="LWL18" s="84"/>
      <c r="LWM18" s="84"/>
      <c r="LWN18" s="84"/>
      <c r="LWO18" s="84"/>
      <c r="LWP18" s="84"/>
      <c r="LWQ18" s="84"/>
      <c r="LWR18" s="84"/>
      <c r="LWS18" s="84"/>
      <c r="LWT18" s="84"/>
      <c r="LWU18" s="84"/>
      <c r="LWV18" s="84"/>
      <c r="LWW18" s="84"/>
      <c r="LWX18" s="84"/>
      <c r="LWY18" s="84"/>
      <c r="LWZ18" s="84"/>
      <c r="LXA18" s="84"/>
      <c r="LXB18" s="84"/>
      <c r="LXC18" s="84"/>
      <c r="LXD18" s="84"/>
      <c r="LXE18" s="84"/>
      <c r="LXF18" s="84"/>
      <c r="LXG18" s="84"/>
      <c r="LXH18" s="84"/>
      <c r="LXI18" s="84"/>
      <c r="LXJ18" s="84"/>
      <c r="LXK18" s="84"/>
      <c r="LXL18" s="84"/>
      <c r="LXM18" s="84"/>
      <c r="LXN18" s="84"/>
      <c r="LXO18" s="84"/>
      <c r="LXP18" s="84"/>
      <c r="LXQ18" s="84"/>
      <c r="LXR18" s="84"/>
      <c r="LXS18" s="84"/>
      <c r="LXT18" s="84"/>
      <c r="LXU18" s="84"/>
      <c r="LXV18" s="84"/>
      <c r="LXW18" s="84"/>
      <c r="LXX18" s="84"/>
      <c r="LXY18" s="84"/>
      <c r="LXZ18" s="84"/>
      <c r="LYA18" s="84"/>
      <c r="LYB18" s="84"/>
      <c r="LYC18" s="84"/>
      <c r="LYD18" s="84"/>
      <c r="LYE18" s="84"/>
      <c r="LYF18" s="84"/>
      <c r="LYG18" s="84"/>
      <c r="LYH18" s="84"/>
      <c r="LYI18" s="84"/>
      <c r="LYJ18" s="84"/>
      <c r="LYK18" s="84"/>
      <c r="LYL18" s="84"/>
      <c r="LYM18" s="84"/>
      <c r="LYN18" s="84"/>
      <c r="LYO18" s="84"/>
      <c r="LYP18" s="84"/>
      <c r="LYQ18" s="84"/>
      <c r="LYR18" s="84"/>
      <c r="LYS18" s="84"/>
      <c r="LYT18" s="84"/>
      <c r="LYU18" s="84"/>
      <c r="LYV18" s="84"/>
      <c r="LYW18" s="84"/>
      <c r="LYX18" s="84"/>
      <c r="LYY18" s="84"/>
      <c r="LYZ18" s="84"/>
      <c r="LZA18" s="84"/>
      <c r="LZB18" s="84"/>
      <c r="LZC18" s="84"/>
      <c r="LZD18" s="84"/>
      <c r="LZE18" s="84"/>
      <c r="LZF18" s="84"/>
      <c r="LZG18" s="84"/>
      <c r="LZH18" s="84"/>
      <c r="LZI18" s="84"/>
      <c r="LZJ18" s="84"/>
      <c r="LZK18" s="84"/>
      <c r="LZL18" s="84"/>
      <c r="LZM18" s="84"/>
      <c r="LZN18" s="84"/>
      <c r="LZO18" s="84"/>
      <c r="LZP18" s="84"/>
      <c r="LZQ18" s="84"/>
      <c r="LZR18" s="84"/>
      <c r="LZS18" s="84"/>
      <c r="LZT18" s="84"/>
      <c r="LZU18" s="84"/>
      <c r="LZV18" s="84"/>
      <c r="LZW18" s="84"/>
      <c r="LZX18" s="84"/>
      <c r="LZY18" s="84"/>
      <c r="LZZ18" s="84"/>
      <c r="MAA18" s="84"/>
      <c r="MAB18" s="84"/>
      <c r="MAC18" s="84"/>
      <c r="MAD18" s="84"/>
      <c r="MAE18" s="84"/>
      <c r="MAF18" s="84"/>
      <c r="MAG18" s="84"/>
      <c r="MAH18" s="84"/>
      <c r="MAI18" s="84"/>
      <c r="MAJ18" s="84"/>
      <c r="MAK18" s="84"/>
      <c r="MAL18" s="84"/>
      <c r="MAM18" s="84"/>
      <c r="MAN18" s="84"/>
      <c r="MAO18" s="84"/>
      <c r="MAP18" s="84"/>
      <c r="MAQ18" s="84"/>
      <c r="MAR18" s="84"/>
      <c r="MAS18" s="84"/>
      <c r="MAT18" s="84"/>
      <c r="MAU18" s="84"/>
      <c r="MAV18" s="84"/>
      <c r="MAW18" s="84"/>
      <c r="MAX18" s="84"/>
      <c r="MAY18" s="84"/>
      <c r="MAZ18" s="84"/>
      <c r="MBA18" s="84"/>
      <c r="MBB18" s="84"/>
      <c r="MBC18" s="84"/>
      <c r="MBD18" s="84"/>
      <c r="MBE18" s="84"/>
      <c r="MBF18" s="84"/>
      <c r="MBG18" s="84"/>
      <c r="MBH18" s="84"/>
      <c r="MBI18" s="84"/>
      <c r="MBJ18" s="84"/>
      <c r="MBK18" s="84"/>
      <c r="MBL18" s="84"/>
      <c r="MBM18" s="84"/>
      <c r="MBN18" s="84"/>
      <c r="MBO18" s="84"/>
      <c r="MBP18" s="84"/>
      <c r="MBQ18" s="84"/>
      <c r="MBR18" s="84"/>
      <c r="MBS18" s="84"/>
      <c r="MBT18" s="84"/>
      <c r="MBU18" s="84"/>
      <c r="MBV18" s="84"/>
      <c r="MBW18" s="84"/>
      <c r="MBX18" s="84"/>
      <c r="MBY18" s="84"/>
      <c r="MBZ18" s="84"/>
      <c r="MCA18" s="84"/>
      <c r="MCB18" s="84"/>
      <c r="MCC18" s="84"/>
      <c r="MCD18" s="84"/>
      <c r="MCE18" s="84"/>
      <c r="MCF18" s="84"/>
      <c r="MCG18" s="84"/>
      <c r="MCH18" s="84"/>
      <c r="MCI18" s="84"/>
      <c r="MCJ18" s="84"/>
      <c r="MCK18" s="84"/>
      <c r="MCL18" s="84"/>
      <c r="MCM18" s="84"/>
      <c r="MCN18" s="84"/>
      <c r="MCO18" s="84"/>
      <c r="MCP18" s="84"/>
      <c r="MCQ18" s="84"/>
      <c r="MCR18" s="84"/>
      <c r="MCS18" s="84"/>
      <c r="MCT18" s="84"/>
      <c r="MCU18" s="84"/>
      <c r="MCV18" s="84"/>
      <c r="MCW18" s="84"/>
      <c r="MCX18" s="84"/>
      <c r="MCY18" s="84"/>
      <c r="MCZ18" s="84"/>
      <c r="MDA18" s="84"/>
      <c r="MDB18" s="84"/>
      <c r="MDC18" s="84"/>
      <c r="MDD18" s="84"/>
      <c r="MDE18" s="84"/>
      <c r="MDF18" s="84"/>
      <c r="MDG18" s="84"/>
      <c r="MDH18" s="84"/>
      <c r="MDI18" s="84"/>
      <c r="MDJ18" s="84"/>
      <c r="MDK18" s="84"/>
      <c r="MDL18" s="84"/>
      <c r="MDM18" s="84"/>
      <c r="MDN18" s="84"/>
      <c r="MDO18" s="84"/>
      <c r="MDP18" s="84"/>
      <c r="MDQ18" s="84"/>
      <c r="MDR18" s="84"/>
      <c r="MDS18" s="84"/>
      <c r="MDT18" s="84"/>
      <c r="MDU18" s="84"/>
      <c r="MDV18" s="84"/>
      <c r="MDW18" s="84"/>
      <c r="MDX18" s="84"/>
      <c r="MDY18" s="84"/>
      <c r="MDZ18" s="84"/>
      <c r="MEA18" s="84"/>
      <c r="MEB18" s="84"/>
      <c r="MEC18" s="84"/>
      <c r="MED18" s="84"/>
      <c r="MEE18" s="84"/>
      <c r="MEF18" s="84"/>
      <c r="MEG18" s="84"/>
      <c r="MEH18" s="84"/>
      <c r="MEI18" s="84"/>
      <c r="MEJ18" s="84"/>
      <c r="MEK18" s="84"/>
      <c r="MEL18" s="84"/>
      <c r="MEM18" s="84"/>
      <c r="MEN18" s="84"/>
      <c r="MEO18" s="84"/>
      <c r="MEP18" s="84"/>
      <c r="MEQ18" s="84"/>
      <c r="MER18" s="84"/>
      <c r="MES18" s="84"/>
      <c r="MET18" s="84"/>
      <c r="MEU18" s="84"/>
      <c r="MEV18" s="84"/>
      <c r="MEW18" s="84"/>
      <c r="MEX18" s="84"/>
      <c r="MEY18" s="84"/>
      <c r="MEZ18" s="84"/>
      <c r="MFA18" s="84"/>
      <c r="MFB18" s="84"/>
      <c r="MFC18" s="84"/>
      <c r="MFD18" s="84"/>
      <c r="MFE18" s="84"/>
      <c r="MFF18" s="84"/>
      <c r="MFG18" s="84"/>
      <c r="MFH18" s="84"/>
      <c r="MFI18" s="84"/>
      <c r="MFJ18" s="84"/>
      <c r="MFK18" s="84"/>
      <c r="MFL18" s="84"/>
      <c r="MFM18" s="84"/>
      <c r="MFN18" s="84"/>
      <c r="MFO18" s="84"/>
      <c r="MFP18" s="84"/>
      <c r="MFQ18" s="84"/>
      <c r="MFR18" s="84"/>
      <c r="MFS18" s="84"/>
      <c r="MFT18" s="84"/>
      <c r="MFU18" s="84"/>
      <c r="MFV18" s="84"/>
      <c r="MFW18" s="84"/>
      <c r="MFX18" s="84"/>
      <c r="MFY18" s="84"/>
      <c r="MFZ18" s="84"/>
      <c r="MGA18" s="84"/>
      <c r="MGB18" s="84"/>
      <c r="MGC18" s="84"/>
      <c r="MGD18" s="84"/>
      <c r="MGE18" s="84"/>
      <c r="MGF18" s="84"/>
      <c r="MGG18" s="84"/>
      <c r="MGH18" s="84"/>
      <c r="MGI18" s="84"/>
      <c r="MGJ18" s="84"/>
      <c r="MGK18" s="84"/>
      <c r="MGL18" s="84"/>
      <c r="MGM18" s="84"/>
      <c r="MGN18" s="84"/>
      <c r="MGO18" s="84"/>
      <c r="MGP18" s="84"/>
      <c r="MGQ18" s="84"/>
      <c r="MGR18" s="84"/>
      <c r="MGS18" s="84"/>
      <c r="MGT18" s="84"/>
      <c r="MGU18" s="84"/>
      <c r="MGV18" s="84"/>
      <c r="MGW18" s="84"/>
      <c r="MGX18" s="84"/>
      <c r="MGY18" s="84"/>
      <c r="MGZ18" s="84"/>
      <c r="MHA18" s="84"/>
      <c r="MHB18" s="84"/>
      <c r="MHC18" s="84"/>
      <c r="MHD18" s="84"/>
      <c r="MHE18" s="84"/>
      <c r="MHF18" s="84"/>
      <c r="MHG18" s="84"/>
      <c r="MHH18" s="84"/>
      <c r="MHI18" s="84"/>
      <c r="MHJ18" s="84"/>
      <c r="MHK18" s="84"/>
      <c r="MHL18" s="84"/>
      <c r="MHM18" s="84"/>
      <c r="MHN18" s="84"/>
      <c r="MHO18" s="84"/>
      <c r="MHP18" s="84"/>
      <c r="MHQ18" s="84"/>
      <c r="MHR18" s="84"/>
      <c r="MHS18" s="84"/>
      <c r="MHT18" s="84"/>
      <c r="MHU18" s="84"/>
      <c r="MHV18" s="84"/>
      <c r="MHW18" s="84"/>
      <c r="MHX18" s="84"/>
      <c r="MHY18" s="84"/>
      <c r="MHZ18" s="84"/>
      <c r="MIA18" s="84"/>
      <c r="MIB18" s="84"/>
      <c r="MIC18" s="84"/>
      <c r="MID18" s="84"/>
      <c r="MIE18" s="84"/>
      <c r="MIF18" s="84"/>
      <c r="MIG18" s="84"/>
      <c r="MIH18" s="84"/>
      <c r="MII18" s="84"/>
      <c r="MIJ18" s="84"/>
      <c r="MIK18" s="84"/>
      <c r="MIL18" s="84"/>
      <c r="MIM18" s="84"/>
      <c r="MIN18" s="84"/>
      <c r="MIO18" s="84"/>
      <c r="MIP18" s="84"/>
      <c r="MIQ18" s="84"/>
      <c r="MIR18" s="84"/>
      <c r="MIS18" s="84"/>
      <c r="MIT18" s="84"/>
      <c r="MIU18" s="84"/>
      <c r="MIV18" s="84"/>
      <c r="MIW18" s="84"/>
      <c r="MIX18" s="84"/>
      <c r="MIY18" s="84"/>
      <c r="MIZ18" s="84"/>
      <c r="MJA18" s="84"/>
      <c r="MJB18" s="84"/>
      <c r="MJC18" s="84"/>
      <c r="MJD18" s="84"/>
      <c r="MJE18" s="84"/>
      <c r="MJF18" s="84"/>
      <c r="MJG18" s="84"/>
      <c r="MJH18" s="84"/>
      <c r="MJI18" s="84"/>
      <c r="MJJ18" s="84"/>
      <c r="MJK18" s="84"/>
      <c r="MJL18" s="84"/>
      <c r="MJM18" s="84"/>
      <c r="MJN18" s="84"/>
      <c r="MJO18" s="84"/>
      <c r="MJP18" s="84"/>
      <c r="MJQ18" s="84"/>
      <c r="MJR18" s="84"/>
      <c r="MJS18" s="84"/>
      <c r="MJT18" s="84"/>
      <c r="MJU18" s="84"/>
      <c r="MJV18" s="84"/>
      <c r="MJW18" s="84"/>
      <c r="MJX18" s="84"/>
      <c r="MJY18" s="84"/>
      <c r="MJZ18" s="84"/>
      <c r="MKA18" s="84"/>
      <c r="MKB18" s="84"/>
      <c r="MKC18" s="84"/>
      <c r="MKD18" s="84"/>
      <c r="MKE18" s="84"/>
      <c r="MKF18" s="84"/>
      <c r="MKG18" s="84"/>
      <c r="MKH18" s="84"/>
      <c r="MKI18" s="84"/>
      <c r="MKJ18" s="84"/>
      <c r="MKK18" s="84"/>
      <c r="MKL18" s="84"/>
      <c r="MKM18" s="84"/>
      <c r="MKN18" s="84"/>
      <c r="MKO18" s="84"/>
      <c r="MKP18" s="84"/>
      <c r="MKQ18" s="84"/>
      <c r="MKR18" s="84"/>
      <c r="MKS18" s="84"/>
      <c r="MKT18" s="84"/>
      <c r="MKU18" s="84"/>
      <c r="MKV18" s="84"/>
      <c r="MKW18" s="84"/>
      <c r="MKX18" s="84"/>
      <c r="MKY18" s="84"/>
      <c r="MKZ18" s="84"/>
      <c r="MLA18" s="84"/>
      <c r="MLB18" s="84"/>
      <c r="MLC18" s="84"/>
      <c r="MLD18" s="84"/>
      <c r="MLE18" s="84"/>
      <c r="MLF18" s="84"/>
      <c r="MLG18" s="84"/>
      <c r="MLH18" s="84"/>
      <c r="MLI18" s="84"/>
      <c r="MLJ18" s="84"/>
      <c r="MLK18" s="84"/>
      <c r="MLL18" s="84"/>
      <c r="MLM18" s="84"/>
      <c r="MLN18" s="84"/>
      <c r="MLO18" s="84"/>
      <c r="MLP18" s="84"/>
      <c r="MLQ18" s="84"/>
      <c r="MLR18" s="84"/>
      <c r="MLS18" s="84"/>
      <c r="MLT18" s="84"/>
      <c r="MLU18" s="84"/>
      <c r="MLV18" s="84"/>
      <c r="MLW18" s="84"/>
      <c r="MLX18" s="84"/>
      <c r="MLY18" s="84"/>
      <c r="MLZ18" s="84"/>
      <c r="MMA18" s="84"/>
      <c r="MMB18" s="84"/>
      <c r="MMC18" s="84"/>
      <c r="MMD18" s="84"/>
      <c r="MME18" s="84"/>
      <c r="MMF18" s="84"/>
      <c r="MMG18" s="84"/>
      <c r="MMH18" s="84"/>
      <c r="MMI18" s="84"/>
      <c r="MMJ18" s="84"/>
      <c r="MMK18" s="84"/>
      <c r="MML18" s="84"/>
      <c r="MMM18" s="84"/>
      <c r="MMN18" s="84"/>
      <c r="MMO18" s="84"/>
      <c r="MMP18" s="84"/>
      <c r="MMQ18" s="84"/>
      <c r="MMR18" s="84"/>
      <c r="MMS18" s="84"/>
      <c r="MMT18" s="84"/>
      <c r="MMU18" s="84"/>
      <c r="MMV18" s="84"/>
      <c r="MMW18" s="84"/>
      <c r="MMX18" s="84"/>
      <c r="MMY18" s="84"/>
      <c r="MMZ18" s="84"/>
      <c r="MNA18" s="84"/>
      <c r="MNB18" s="84"/>
      <c r="MNC18" s="84"/>
      <c r="MND18" s="84"/>
      <c r="MNE18" s="84"/>
      <c r="MNF18" s="84"/>
      <c r="MNG18" s="84"/>
      <c r="MNH18" s="84"/>
      <c r="MNI18" s="84"/>
      <c r="MNJ18" s="84"/>
      <c r="MNK18" s="84"/>
      <c r="MNL18" s="84"/>
      <c r="MNM18" s="84"/>
      <c r="MNN18" s="84"/>
      <c r="MNO18" s="84"/>
      <c r="MNP18" s="84"/>
      <c r="MNQ18" s="84"/>
      <c r="MNR18" s="84"/>
      <c r="MNS18" s="84"/>
      <c r="MNT18" s="84"/>
      <c r="MNU18" s="84"/>
      <c r="MNV18" s="84"/>
      <c r="MNW18" s="84"/>
      <c r="MNX18" s="84"/>
      <c r="MNY18" s="84"/>
      <c r="MNZ18" s="84"/>
      <c r="MOA18" s="84"/>
      <c r="MOB18" s="84"/>
      <c r="MOC18" s="84"/>
      <c r="MOD18" s="84"/>
      <c r="MOE18" s="84"/>
      <c r="MOF18" s="84"/>
      <c r="MOG18" s="84"/>
      <c r="MOH18" s="84"/>
      <c r="MOI18" s="84"/>
      <c r="MOJ18" s="84"/>
      <c r="MOK18" s="84"/>
      <c r="MOL18" s="84"/>
      <c r="MOM18" s="84"/>
      <c r="MON18" s="84"/>
      <c r="MOO18" s="84"/>
      <c r="MOP18" s="84"/>
      <c r="MOQ18" s="84"/>
      <c r="MOR18" s="84"/>
      <c r="MOS18" s="84"/>
      <c r="MOT18" s="84"/>
      <c r="MOU18" s="84"/>
      <c r="MOV18" s="84"/>
      <c r="MOW18" s="84"/>
      <c r="MOX18" s="84"/>
      <c r="MOY18" s="84"/>
      <c r="MOZ18" s="84"/>
      <c r="MPA18" s="84"/>
      <c r="MPB18" s="84"/>
      <c r="MPC18" s="84"/>
      <c r="MPD18" s="84"/>
      <c r="MPE18" s="84"/>
      <c r="MPF18" s="84"/>
      <c r="MPG18" s="84"/>
      <c r="MPH18" s="84"/>
      <c r="MPI18" s="84"/>
      <c r="MPJ18" s="84"/>
      <c r="MPK18" s="84"/>
      <c r="MPL18" s="84"/>
      <c r="MPM18" s="84"/>
      <c r="MPN18" s="84"/>
      <c r="MPO18" s="84"/>
      <c r="MPP18" s="84"/>
      <c r="MPQ18" s="84"/>
      <c r="MPR18" s="84"/>
      <c r="MPS18" s="84"/>
      <c r="MPT18" s="84"/>
      <c r="MPU18" s="84"/>
      <c r="MPV18" s="84"/>
      <c r="MPW18" s="84"/>
      <c r="MPX18" s="84"/>
      <c r="MPY18" s="84"/>
      <c r="MPZ18" s="84"/>
      <c r="MQA18" s="84"/>
      <c r="MQB18" s="84"/>
      <c r="MQC18" s="84"/>
      <c r="MQD18" s="84"/>
      <c r="MQE18" s="84"/>
      <c r="MQF18" s="84"/>
      <c r="MQG18" s="84"/>
      <c r="MQH18" s="84"/>
      <c r="MQI18" s="84"/>
      <c r="MQJ18" s="84"/>
      <c r="MQK18" s="84"/>
      <c r="MQL18" s="84"/>
      <c r="MQM18" s="84"/>
      <c r="MQN18" s="84"/>
      <c r="MQO18" s="84"/>
      <c r="MQP18" s="84"/>
      <c r="MQQ18" s="84"/>
      <c r="MQR18" s="84"/>
      <c r="MQS18" s="84"/>
      <c r="MQT18" s="84"/>
      <c r="MQU18" s="84"/>
      <c r="MQV18" s="84"/>
      <c r="MQW18" s="84"/>
      <c r="MQX18" s="84"/>
      <c r="MQY18" s="84"/>
      <c r="MQZ18" s="84"/>
      <c r="MRA18" s="84"/>
      <c r="MRB18" s="84"/>
      <c r="MRC18" s="84"/>
      <c r="MRD18" s="84"/>
      <c r="MRE18" s="84"/>
      <c r="MRF18" s="84"/>
      <c r="MRG18" s="84"/>
      <c r="MRH18" s="84"/>
      <c r="MRI18" s="84"/>
      <c r="MRJ18" s="84"/>
      <c r="MRK18" s="84"/>
      <c r="MRL18" s="84"/>
      <c r="MRM18" s="84"/>
      <c r="MRN18" s="84"/>
      <c r="MRO18" s="84"/>
      <c r="MRP18" s="84"/>
      <c r="MRQ18" s="84"/>
      <c r="MRR18" s="84"/>
      <c r="MRS18" s="84"/>
      <c r="MRT18" s="84"/>
      <c r="MRU18" s="84"/>
      <c r="MRV18" s="84"/>
      <c r="MRW18" s="84"/>
      <c r="MRX18" s="84"/>
      <c r="MRY18" s="84"/>
      <c r="MRZ18" s="84"/>
      <c r="MSA18" s="84"/>
      <c r="MSB18" s="84"/>
      <c r="MSC18" s="84"/>
      <c r="MSD18" s="84"/>
      <c r="MSE18" s="84"/>
      <c r="MSF18" s="84"/>
      <c r="MSG18" s="84"/>
      <c r="MSH18" s="84"/>
      <c r="MSI18" s="84"/>
      <c r="MSJ18" s="84"/>
      <c r="MSK18" s="84"/>
      <c r="MSL18" s="84"/>
      <c r="MSM18" s="84"/>
      <c r="MSN18" s="84"/>
      <c r="MSO18" s="84"/>
      <c r="MSP18" s="84"/>
      <c r="MSQ18" s="84"/>
      <c r="MSR18" s="84"/>
      <c r="MSS18" s="84"/>
      <c r="MST18" s="84"/>
      <c r="MSU18" s="84"/>
      <c r="MSV18" s="84"/>
      <c r="MSW18" s="84"/>
      <c r="MSX18" s="84"/>
      <c r="MSY18" s="84"/>
      <c r="MSZ18" s="84"/>
      <c r="MTA18" s="84"/>
      <c r="MTB18" s="84"/>
      <c r="MTC18" s="84"/>
      <c r="MTD18" s="84"/>
      <c r="MTE18" s="84"/>
      <c r="MTF18" s="84"/>
      <c r="MTG18" s="84"/>
      <c r="MTH18" s="84"/>
      <c r="MTI18" s="84"/>
      <c r="MTJ18" s="84"/>
      <c r="MTK18" s="84"/>
      <c r="MTL18" s="84"/>
      <c r="MTM18" s="84"/>
      <c r="MTN18" s="84"/>
      <c r="MTO18" s="84"/>
      <c r="MTP18" s="84"/>
      <c r="MTQ18" s="84"/>
      <c r="MTR18" s="84"/>
      <c r="MTS18" s="84"/>
      <c r="MTT18" s="84"/>
      <c r="MTU18" s="84"/>
      <c r="MTV18" s="84"/>
      <c r="MTW18" s="84"/>
      <c r="MTX18" s="84"/>
      <c r="MTY18" s="84"/>
      <c r="MTZ18" s="84"/>
      <c r="MUA18" s="84"/>
      <c r="MUB18" s="84"/>
      <c r="MUC18" s="84"/>
      <c r="MUD18" s="84"/>
      <c r="MUE18" s="84"/>
      <c r="MUF18" s="84"/>
      <c r="MUG18" s="84"/>
      <c r="MUH18" s="84"/>
      <c r="MUI18" s="84"/>
      <c r="MUJ18" s="84"/>
      <c r="MUK18" s="84"/>
      <c r="MUL18" s="84"/>
      <c r="MUM18" s="84"/>
      <c r="MUN18" s="84"/>
      <c r="MUO18" s="84"/>
      <c r="MUP18" s="84"/>
      <c r="MUQ18" s="84"/>
      <c r="MUR18" s="84"/>
      <c r="MUS18" s="84"/>
      <c r="MUT18" s="84"/>
      <c r="MUU18" s="84"/>
      <c r="MUV18" s="84"/>
      <c r="MUW18" s="84"/>
      <c r="MUX18" s="84"/>
      <c r="MUY18" s="84"/>
      <c r="MUZ18" s="84"/>
      <c r="MVA18" s="84"/>
      <c r="MVB18" s="84"/>
      <c r="MVC18" s="84"/>
      <c r="MVD18" s="84"/>
      <c r="MVE18" s="84"/>
      <c r="MVF18" s="84"/>
      <c r="MVG18" s="84"/>
      <c r="MVH18" s="84"/>
      <c r="MVI18" s="84"/>
      <c r="MVJ18" s="84"/>
      <c r="MVK18" s="84"/>
      <c r="MVL18" s="84"/>
      <c r="MVM18" s="84"/>
      <c r="MVN18" s="84"/>
      <c r="MVO18" s="84"/>
      <c r="MVP18" s="84"/>
      <c r="MVQ18" s="84"/>
      <c r="MVR18" s="84"/>
      <c r="MVS18" s="84"/>
      <c r="MVT18" s="84"/>
      <c r="MVU18" s="84"/>
      <c r="MVV18" s="84"/>
      <c r="MVW18" s="84"/>
      <c r="MVX18" s="84"/>
      <c r="MVY18" s="84"/>
      <c r="MVZ18" s="84"/>
      <c r="MWA18" s="84"/>
      <c r="MWB18" s="84"/>
      <c r="MWC18" s="84"/>
      <c r="MWD18" s="84"/>
      <c r="MWE18" s="84"/>
      <c r="MWF18" s="84"/>
      <c r="MWG18" s="84"/>
      <c r="MWH18" s="84"/>
      <c r="MWI18" s="84"/>
      <c r="MWJ18" s="84"/>
      <c r="MWK18" s="84"/>
      <c r="MWL18" s="84"/>
      <c r="MWM18" s="84"/>
      <c r="MWN18" s="84"/>
      <c r="MWO18" s="84"/>
      <c r="MWP18" s="84"/>
      <c r="MWQ18" s="84"/>
      <c r="MWR18" s="84"/>
      <c r="MWS18" s="84"/>
      <c r="MWT18" s="84"/>
      <c r="MWU18" s="84"/>
      <c r="MWV18" s="84"/>
      <c r="MWW18" s="84"/>
      <c r="MWX18" s="84"/>
      <c r="MWY18" s="84"/>
      <c r="MWZ18" s="84"/>
      <c r="MXA18" s="84"/>
      <c r="MXB18" s="84"/>
      <c r="MXC18" s="84"/>
      <c r="MXD18" s="84"/>
      <c r="MXE18" s="84"/>
      <c r="MXF18" s="84"/>
      <c r="MXG18" s="84"/>
      <c r="MXH18" s="84"/>
      <c r="MXI18" s="84"/>
      <c r="MXJ18" s="84"/>
      <c r="MXK18" s="84"/>
      <c r="MXL18" s="84"/>
      <c r="MXM18" s="84"/>
      <c r="MXN18" s="84"/>
      <c r="MXO18" s="84"/>
      <c r="MXP18" s="84"/>
      <c r="MXQ18" s="84"/>
      <c r="MXR18" s="84"/>
      <c r="MXS18" s="84"/>
      <c r="MXT18" s="84"/>
      <c r="MXU18" s="84"/>
      <c r="MXV18" s="84"/>
      <c r="MXW18" s="84"/>
      <c r="MXX18" s="84"/>
      <c r="MXY18" s="84"/>
      <c r="MXZ18" s="84"/>
      <c r="MYA18" s="84"/>
      <c r="MYB18" s="84"/>
      <c r="MYC18" s="84"/>
      <c r="MYD18" s="84"/>
      <c r="MYE18" s="84"/>
      <c r="MYF18" s="84"/>
      <c r="MYG18" s="84"/>
      <c r="MYH18" s="84"/>
      <c r="MYI18" s="84"/>
      <c r="MYJ18" s="84"/>
      <c r="MYK18" s="84"/>
      <c r="MYL18" s="84"/>
      <c r="MYM18" s="84"/>
      <c r="MYN18" s="84"/>
      <c r="MYO18" s="84"/>
      <c r="MYP18" s="84"/>
      <c r="MYQ18" s="84"/>
      <c r="MYR18" s="84"/>
      <c r="MYS18" s="84"/>
      <c r="MYT18" s="84"/>
      <c r="MYU18" s="84"/>
      <c r="MYV18" s="84"/>
      <c r="MYW18" s="84"/>
      <c r="MYX18" s="84"/>
      <c r="MYY18" s="84"/>
      <c r="MYZ18" s="84"/>
      <c r="MZA18" s="84"/>
      <c r="MZB18" s="84"/>
      <c r="MZC18" s="84"/>
      <c r="MZD18" s="84"/>
      <c r="MZE18" s="84"/>
      <c r="MZF18" s="84"/>
      <c r="MZG18" s="84"/>
      <c r="MZH18" s="84"/>
      <c r="MZI18" s="84"/>
      <c r="MZJ18" s="84"/>
      <c r="MZK18" s="84"/>
      <c r="MZL18" s="84"/>
      <c r="MZM18" s="84"/>
      <c r="MZN18" s="84"/>
      <c r="MZO18" s="84"/>
      <c r="MZP18" s="84"/>
      <c r="MZQ18" s="84"/>
      <c r="MZR18" s="84"/>
      <c r="MZS18" s="84"/>
      <c r="MZT18" s="84"/>
      <c r="MZU18" s="84"/>
      <c r="MZV18" s="84"/>
      <c r="MZW18" s="84"/>
      <c r="MZX18" s="84"/>
      <c r="MZY18" s="84"/>
      <c r="MZZ18" s="84"/>
      <c r="NAA18" s="84"/>
      <c r="NAB18" s="84"/>
      <c r="NAC18" s="84"/>
      <c r="NAD18" s="84"/>
      <c r="NAE18" s="84"/>
      <c r="NAF18" s="84"/>
      <c r="NAG18" s="84"/>
      <c r="NAH18" s="84"/>
      <c r="NAI18" s="84"/>
      <c r="NAJ18" s="84"/>
      <c r="NAK18" s="84"/>
      <c r="NAL18" s="84"/>
      <c r="NAM18" s="84"/>
      <c r="NAN18" s="84"/>
      <c r="NAO18" s="84"/>
      <c r="NAP18" s="84"/>
      <c r="NAQ18" s="84"/>
      <c r="NAR18" s="84"/>
      <c r="NAS18" s="84"/>
      <c r="NAT18" s="84"/>
      <c r="NAU18" s="84"/>
      <c r="NAV18" s="84"/>
      <c r="NAW18" s="84"/>
      <c r="NAX18" s="84"/>
      <c r="NAY18" s="84"/>
      <c r="NAZ18" s="84"/>
      <c r="NBA18" s="84"/>
      <c r="NBB18" s="84"/>
      <c r="NBC18" s="84"/>
      <c r="NBD18" s="84"/>
      <c r="NBE18" s="84"/>
      <c r="NBF18" s="84"/>
      <c r="NBG18" s="84"/>
      <c r="NBH18" s="84"/>
      <c r="NBI18" s="84"/>
      <c r="NBJ18" s="84"/>
      <c r="NBK18" s="84"/>
      <c r="NBL18" s="84"/>
      <c r="NBM18" s="84"/>
      <c r="NBN18" s="84"/>
      <c r="NBO18" s="84"/>
      <c r="NBP18" s="84"/>
      <c r="NBQ18" s="84"/>
      <c r="NBR18" s="84"/>
      <c r="NBS18" s="84"/>
      <c r="NBT18" s="84"/>
      <c r="NBU18" s="84"/>
      <c r="NBV18" s="84"/>
      <c r="NBW18" s="84"/>
      <c r="NBX18" s="84"/>
      <c r="NBY18" s="84"/>
      <c r="NBZ18" s="84"/>
      <c r="NCA18" s="84"/>
      <c r="NCB18" s="84"/>
      <c r="NCC18" s="84"/>
      <c r="NCD18" s="84"/>
      <c r="NCE18" s="84"/>
      <c r="NCF18" s="84"/>
      <c r="NCG18" s="84"/>
      <c r="NCH18" s="84"/>
      <c r="NCI18" s="84"/>
      <c r="NCJ18" s="84"/>
      <c r="NCK18" s="84"/>
      <c r="NCL18" s="84"/>
      <c r="NCM18" s="84"/>
      <c r="NCN18" s="84"/>
      <c r="NCO18" s="84"/>
      <c r="NCP18" s="84"/>
      <c r="NCQ18" s="84"/>
      <c r="NCR18" s="84"/>
      <c r="NCS18" s="84"/>
      <c r="NCT18" s="84"/>
      <c r="NCU18" s="84"/>
      <c r="NCV18" s="84"/>
      <c r="NCW18" s="84"/>
      <c r="NCX18" s="84"/>
      <c r="NCY18" s="84"/>
      <c r="NCZ18" s="84"/>
      <c r="NDA18" s="84"/>
      <c r="NDB18" s="84"/>
      <c r="NDC18" s="84"/>
      <c r="NDD18" s="84"/>
      <c r="NDE18" s="84"/>
      <c r="NDF18" s="84"/>
      <c r="NDG18" s="84"/>
      <c r="NDH18" s="84"/>
      <c r="NDI18" s="84"/>
      <c r="NDJ18" s="84"/>
      <c r="NDK18" s="84"/>
      <c r="NDL18" s="84"/>
      <c r="NDM18" s="84"/>
      <c r="NDN18" s="84"/>
      <c r="NDO18" s="84"/>
      <c r="NDP18" s="84"/>
      <c r="NDQ18" s="84"/>
      <c r="NDR18" s="84"/>
      <c r="NDS18" s="84"/>
      <c r="NDT18" s="84"/>
      <c r="NDU18" s="84"/>
      <c r="NDV18" s="84"/>
      <c r="NDW18" s="84"/>
      <c r="NDX18" s="84"/>
      <c r="NDY18" s="84"/>
      <c r="NDZ18" s="84"/>
      <c r="NEA18" s="84"/>
      <c r="NEB18" s="84"/>
      <c r="NEC18" s="84"/>
      <c r="NED18" s="84"/>
      <c r="NEE18" s="84"/>
      <c r="NEF18" s="84"/>
      <c r="NEG18" s="84"/>
      <c r="NEH18" s="84"/>
      <c r="NEI18" s="84"/>
      <c r="NEJ18" s="84"/>
      <c r="NEK18" s="84"/>
      <c r="NEL18" s="84"/>
      <c r="NEM18" s="84"/>
      <c r="NEN18" s="84"/>
      <c r="NEO18" s="84"/>
      <c r="NEP18" s="84"/>
      <c r="NEQ18" s="84"/>
      <c r="NER18" s="84"/>
      <c r="NES18" s="84"/>
      <c r="NET18" s="84"/>
      <c r="NEU18" s="84"/>
      <c r="NEV18" s="84"/>
      <c r="NEW18" s="84"/>
      <c r="NEX18" s="84"/>
      <c r="NEY18" s="84"/>
      <c r="NEZ18" s="84"/>
      <c r="NFA18" s="84"/>
      <c r="NFB18" s="84"/>
      <c r="NFC18" s="84"/>
      <c r="NFD18" s="84"/>
      <c r="NFE18" s="84"/>
      <c r="NFF18" s="84"/>
      <c r="NFG18" s="84"/>
      <c r="NFH18" s="84"/>
      <c r="NFI18" s="84"/>
      <c r="NFJ18" s="84"/>
      <c r="NFK18" s="84"/>
      <c r="NFL18" s="84"/>
      <c r="NFM18" s="84"/>
      <c r="NFN18" s="84"/>
      <c r="NFO18" s="84"/>
      <c r="NFP18" s="84"/>
      <c r="NFQ18" s="84"/>
      <c r="NFR18" s="84"/>
      <c r="NFS18" s="84"/>
      <c r="NFT18" s="84"/>
      <c r="NFU18" s="84"/>
      <c r="NFV18" s="84"/>
      <c r="NFW18" s="84"/>
      <c r="NFX18" s="84"/>
      <c r="NFY18" s="84"/>
      <c r="NFZ18" s="84"/>
      <c r="NGA18" s="84"/>
      <c r="NGB18" s="84"/>
      <c r="NGC18" s="84"/>
      <c r="NGD18" s="84"/>
      <c r="NGE18" s="84"/>
      <c r="NGF18" s="84"/>
      <c r="NGG18" s="84"/>
      <c r="NGH18" s="84"/>
      <c r="NGI18" s="84"/>
      <c r="NGJ18" s="84"/>
      <c r="NGK18" s="84"/>
      <c r="NGL18" s="84"/>
      <c r="NGM18" s="84"/>
      <c r="NGN18" s="84"/>
      <c r="NGO18" s="84"/>
      <c r="NGP18" s="84"/>
      <c r="NGQ18" s="84"/>
      <c r="NGR18" s="84"/>
      <c r="NGS18" s="84"/>
      <c r="NGT18" s="84"/>
      <c r="NGU18" s="84"/>
      <c r="NGV18" s="84"/>
      <c r="NGW18" s="84"/>
      <c r="NGX18" s="84"/>
      <c r="NGY18" s="84"/>
      <c r="NGZ18" s="84"/>
      <c r="NHA18" s="84"/>
      <c r="NHB18" s="84"/>
      <c r="NHC18" s="84"/>
      <c r="NHD18" s="84"/>
      <c r="NHE18" s="84"/>
      <c r="NHF18" s="84"/>
      <c r="NHG18" s="84"/>
      <c r="NHH18" s="84"/>
      <c r="NHI18" s="84"/>
      <c r="NHJ18" s="84"/>
      <c r="NHK18" s="84"/>
      <c r="NHL18" s="84"/>
      <c r="NHM18" s="84"/>
      <c r="NHN18" s="84"/>
      <c r="NHO18" s="84"/>
      <c r="NHP18" s="84"/>
      <c r="NHQ18" s="84"/>
      <c r="NHR18" s="84"/>
      <c r="NHS18" s="84"/>
      <c r="NHT18" s="84"/>
      <c r="NHU18" s="84"/>
      <c r="NHV18" s="84"/>
      <c r="NHW18" s="84"/>
      <c r="NHX18" s="84"/>
      <c r="NHY18" s="84"/>
      <c r="NHZ18" s="84"/>
      <c r="NIA18" s="84"/>
      <c r="NIB18" s="84"/>
      <c r="NIC18" s="84"/>
      <c r="NID18" s="84"/>
      <c r="NIE18" s="84"/>
      <c r="NIF18" s="84"/>
      <c r="NIG18" s="84"/>
      <c r="NIH18" s="84"/>
      <c r="NII18" s="84"/>
      <c r="NIJ18" s="84"/>
      <c r="NIK18" s="84"/>
      <c r="NIL18" s="84"/>
      <c r="NIM18" s="84"/>
      <c r="NIN18" s="84"/>
      <c r="NIO18" s="84"/>
      <c r="NIP18" s="84"/>
      <c r="NIQ18" s="84"/>
      <c r="NIR18" s="84"/>
      <c r="NIS18" s="84"/>
      <c r="NIT18" s="84"/>
      <c r="NIU18" s="84"/>
      <c r="NIV18" s="84"/>
      <c r="NIW18" s="84"/>
      <c r="NIX18" s="84"/>
      <c r="NIY18" s="84"/>
      <c r="NIZ18" s="84"/>
      <c r="NJA18" s="84"/>
      <c r="NJB18" s="84"/>
      <c r="NJC18" s="84"/>
      <c r="NJD18" s="84"/>
      <c r="NJE18" s="84"/>
      <c r="NJF18" s="84"/>
      <c r="NJG18" s="84"/>
      <c r="NJH18" s="84"/>
      <c r="NJI18" s="84"/>
      <c r="NJJ18" s="84"/>
      <c r="NJK18" s="84"/>
      <c r="NJL18" s="84"/>
      <c r="NJM18" s="84"/>
      <c r="NJN18" s="84"/>
      <c r="NJO18" s="84"/>
      <c r="NJP18" s="84"/>
      <c r="NJQ18" s="84"/>
      <c r="NJR18" s="84"/>
      <c r="NJS18" s="84"/>
      <c r="NJT18" s="84"/>
      <c r="NJU18" s="84"/>
      <c r="NJV18" s="84"/>
      <c r="NJW18" s="84"/>
      <c r="NJX18" s="84"/>
      <c r="NJY18" s="84"/>
      <c r="NJZ18" s="84"/>
      <c r="NKA18" s="84"/>
      <c r="NKB18" s="84"/>
      <c r="NKC18" s="84"/>
      <c r="NKD18" s="84"/>
      <c r="NKE18" s="84"/>
      <c r="NKF18" s="84"/>
      <c r="NKG18" s="84"/>
      <c r="NKH18" s="84"/>
      <c r="NKI18" s="84"/>
      <c r="NKJ18" s="84"/>
      <c r="NKK18" s="84"/>
      <c r="NKL18" s="84"/>
      <c r="NKM18" s="84"/>
      <c r="NKN18" s="84"/>
      <c r="NKO18" s="84"/>
      <c r="NKP18" s="84"/>
      <c r="NKQ18" s="84"/>
      <c r="NKR18" s="84"/>
      <c r="NKS18" s="84"/>
      <c r="NKT18" s="84"/>
      <c r="NKU18" s="84"/>
      <c r="NKV18" s="84"/>
      <c r="NKW18" s="84"/>
      <c r="NKX18" s="84"/>
      <c r="NKY18" s="84"/>
      <c r="NKZ18" s="84"/>
      <c r="NLA18" s="84"/>
      <c r="NLB18" s="84"/>
      <c r="NLC18" s="84"/>
      <c r="NLD18" s="84"/>
      <c r="NLE18" s="84"/>
      <c r="NLF18" s="84"/>
      <c r="NLG18" s="84"/>
      <c r="NLH18" s="84"/>
      <c r="NLI18" s="84"/>
      <c r="NLJ18" s="84"/>
      <c r="NLK18" s="84"/>
      <c r="NLL18" s="84"/>
      <c r="NLM18" s="84"/>
      <c r="NLN18" s="84"/>
      <c r="NLO18" s="84"/>
      <c r="NLP18" s="84"/>
      <c r="NLQ18" s="84"/>
      <c r="NLR18" s="84"/>
      <c r="NLS18" s="84"/>
      <c r="NLT18" s="84"/>
      <c r="NLU18" s="84"/>
      <c r="NLV18" s="84"/>
      <c r="NLW18" s="84"/>
      <c r="NLX18" s="84"/>
      <c r="NLY18" s="84"/>
      <c r="NLZ18" s="84"/>
      <c r="NMA18" s="84"/>
      <c r="NMB18" s="84"/>
      <c r="NMC18" s="84"/>
      <c r="NMD18" s="84"/>
      <c r="NME18" s="84"/>
      <c r="NMF18" s="84"/>
      <c r="NMG18" s="84"/>
      <c r="NMH18" s="84"/>
      <c r="NMI18" s="84"/>
      <c r="NMJ18" s="84"/>
      <c r="NMK18" s="84"/>
      <c r="NML18" s="84"/>
      <c r="NMM18" s="84"/>
      <c r="NMN18" s="84"/>
      <c r="NMO18" s="84"/>
      <c r="NMP18" s="84"/>
      <c r="NMQ18" s="84"/>
      <c r="NMR18" s="84"/>
      <c r="NMS18" s="84"/>
      <c r="NMT18" s="84"/>
      <c r="NMU18" s="84"/>
      <c r="NMV18" s="84"/>
      <c r="NMW18" s="84"/>
      <c r="NMX18" s="84"/>
      <c r="NMY18" s="84"/>
      <c r="NMZ18" s="84"/>
      <c r="NNA18" s="84"/>
      <c r="NNB18" s="84"/>
      <c r="NNC18" s="84"/>
      <c r="NND18" s="84"/>
      <c r="NNE18" s="84"/>
      <c r="NNF18" s="84"/>
      <c r="NNG18" s="84"/>
      <c r="NNH18" s="84"/>
      <c r="NNI18" s="84"/>
      <c r="NNJ18" s="84"/>
      <c r="NNK18" s="84"/>
      <c r="NNL18" s="84"/>
      <c r="NNM18" s="84"/>
      <c r="NNN18" s="84"/>
      <c r="NNO18" s="84"/>
      <c r="NNP18" s="84"/>
      <c r="NNQ18" s="84"/>
      <c r="NNR18" s="84"/>
      <c r="NNS18" s="84"/>
      <c r="NNT18" s="84"/>
      <c r="NNU18" s="84"/>
      <c r="NNV18" s="84"/>
      <c r="NNW18" s="84"/>
      <c r="NNX18" s="84"/>
      <c r="NNY18" s="84"/>
      <c r="NNZ18" s="84"/>
      <c r="NOA18" s="84"/>
      <c r="NOB18" s="84"/>
      <c r="NOC18" s="84"/>
      <c r="NOD18" s="84"/>
      <c r="NOE18" s="84"/>
      <c r="NOF18" s="84"/>
      <c r="NOG18" s="84"/>
      <c r="NOH18" s="84"/>
      <c r="NOI18" s="84"/>
      <c r="NOJ18" s="84"/>
      <c r="NOK18" s="84"/>
      <c r="NOL18" s="84"/>
      <c r="NOM18" s="84"/>
      <c r="NON18" s="84"/>
      <c r="NOO18" s="84"/>
      <c r="NOP18" s="84"/>
      <c r="NOQ18" s="84"/>
      <c r="NOR18" s="84"/>
      <c r="NOS18" s="84"/>
      <c r="NOT18" s="84"/>
      <c r="NOU18" s="84"/>
      <c r="NOV18" s="84"/>
      <c r="NOW18" s="84"/>
      <c r="NOX18" s="84"/>
      <c r="NOY18" s="84"/>
      <c r="NOZ18" s="84"/>
      <c r="NPA18" s="84"/>
      <c r="NPB18" s="84"/>
      <c r="NPC18" s="84"/>
      <c r="NPD18" s="84"/>
      <c r="NPE18" s="84"/>
      <c r="NPF18" s="84"/>
      <c r="NPG18" s="84"/>
      <c r="NPH18" s="84"/>
      <c r="NPI18" s="84"/>
      <c r="NPJ18" s="84"/>
      <c r="NPK18" s="84"/>
      <c r="NPL18" s="84"/>
      <c r="NPM18" s="84"/>
      <c r="NPN18" s="84"/>
      <c r="NPO18" s="84"/>
      <c r="NPP18" s="84"/>
      <c r="NPQ18" s="84"/>
      <c r="NPR18" s="84"/>
      <c r="NPS18" s="84"/>
      <c r="NPT18" s="84"/>
      <c r="NPU18" s="84"/>
      <c r="NPV18" s="84"/>
      <c r="NPW18" s="84"/>
      <c r="NPX18" s="84"/>
      <c r="NPY18" s="84"/>
      <c r="NPZ18" s="84"/>
      <c r="NQA18" s="84"/>
      <c r="NQB18" s="84"/>
      <c r="NQC18" s="84"/>
      <c r="NQD18" s="84"/>
      <c r="NQE18" s="84"/>
      <c r="NQF18" s="84"/>
      <c r="NQG18" s="84"/>
      <c r="NQH18" s="84"/>
      <c r="NQI18" s="84"/>
      <c r="NQJ18" s="84"/>
      <c r="NQK18" s="84"/>
      <c r="NQL18" s="84"/>
      <c r="NQM18" s="84"/>
      <c r="NQN18" s="84"/>
      <c r="NQO18" s="84"/>
      <c r="NQP18" s="84"/>
      <c r="NQQ18" s="84"/>
      <c r="NQR18" s="84"/>
      <c r="NQS18" s="84"/>
      <c r="NQT18" s="84"/>
      <c r="NQU18" s="84"/>
      <c r="NQV18" s="84"/>
      <c r="NQW18" s="84"/>
      <c r="NQX18" s="84"/>
      <c r="NQY18" s="84"/>
      <c r="NQZ18" s="84"/>
      <c r="NRA18" s="84"/>
      <c r="NRB18" s="84"/>
      <c r="NRC18" s="84"/>
      <c r="NRD18" s="84"/>
      <c r="NRE18" s="84"/>
      <c r="NRF18" s="84"/>
      <c r="NRG18" s="84"/>
      <c r="NRH18" s="84"/>
      <c r="NRI18" s="84"/>
      <c r="NRJ18" s="84"/>
      <c r="NRK18" s="84"/>
      <c r="NRL18" s="84"/>
      <c r="NRM18" s="84"/>
      <c r="NRN18" s="84"/>
      <c r="NRO18" s="84"/>
      <c r="NRP18" s="84"/>
      <c r="NRQ18" s="84"/>
      <c r="NRR18" s="84"/>
      <c r="NRS18" s="84"/>
      <c r="NRT18" s="84"/>
      <c r="NRU18" s="84"/>
      <c r="NRV18" s="84"/>
      <c r="NRW18" s="84"/>
      <c r="NRX18" s="84"/>
      <c r="NRY18" s="84"/>
      <c r="NRZ18" s="84"/>
      <c r="NSA18" s="84"/>
      <c r="NSB18" s="84"/>
      <c r="NSC18" s="84"/>
      <c r="NSD18" s="84"/>
      <c r="NSE18" s="84"/>
      <c r="NSF18" s="84"/>
      <c r="NSG18" s="84"/>
      <c r="NSH18" s="84"/>
      <c r="NSI18" s="84"/>
      <c r="NSJ18" s="84"/>
      <c r="NSK18" s="84"/>
      <c r="NSL18" s="84"/>
      <c r="NSM18" s="84"/>
      <c r="NSN18" s="84"/>
      <c r="NSO18" s="84"/>
      <c r="NSP18" s="84"/>
      <c r="NSQ18" s="84"/>
      <c r="NSR18" s="84"/>
      <c r="NSS18" s="84"/>
      <c r="NST18" s="84"/>
      <c r="NSU18" s="84"/>
      <c r="NSV18" s="84"/>
      <c r="NSW18" s="84"/>
      <c r="NSX18" s="84"/>
      <c r="NSY18" s="84"/>
      <c r="NSZ18" s="84"/>
      <c r="NTA18" s="84"/>
      <c r="NTB18" s="84"/>
      <c r="NTC18" s="84"/>
      <c r="NTD18" s="84"/>
      <c r="NTE18" s="84"/>
      <c r="NTF18" s="84"/>
      <c r="NTG18" s="84"/>
      <c r="NTH18" s="84"/>
      <c r="NTI18" s="84"/>
      <c r="NTJ18" s="84"/>
      <c r="NTK18" s="84"/>
      <c r="NTL18" s="84"/>
      <c r="NTM18" s="84"/>
      <c r="NTN18" s="84"/>
      <c r="NTO18" s="84"/>
      <c r="NTP18" s="84"/>
      <c r="NTQ18" s="84"/>
      <c r="NTR18" s="84"/>
      <c r="NTS18" s="84"/>
      <c r="NTT18" s="84"/>
      <c r="NTU18" s="84"/>
      <c r="NTV18" s="84"/>
      <c r="NTW18" s="84"/>
      <c r="NTX18" s="84"/>
      <c r="NTY18" s="84"/>
      <c r="NTZ18" s="84"/>
      <c r="NUA18" s="84"/>
      <c r="NUB18" s="84"/>
      <c r="NUC18" s="84"/>
      <c r="NUD18" s="84"/>
      <c r="NUE18" s="84"/>
      <c r="NUF18" s="84"/>
      <c r="NUG18" s="84"/>
      <c r="NUH18" s="84"/>
      <c r="NUI18" s="84"/>
      <c r="NUJ18" s="84"/>
      <c r="NUK18" s="84"/>
      <c r="NUL18" s="84"/>
      <c r="NUM18" s="84"/>
      <c r="NUN18" s="84"/>
      <c r="NUO18" s="84"/>
      <c r="NUP18" s="84"/>
      <c r="NUQ18" s="84"/>
      <c r="NUR18" s="84"/>
      <c r="NUS18" s="84"/>
      <c r="NUT18" s="84"/>
      <c r="NUU18" s="84"/>
      <c r="NUV18" s="84"/>
      <c r="NUW18" s="84"/>
      <c r="NUX18" s="84"/>
      <c r="NUY18" s="84"/>
      <c r="NUZ18" s="84"/>
      <c r="NVA18" s="84"/>
      <c r="NVB18" s="84"/>
      <c r="NVC18" s="84"/>
      <c r="NVD18" s="84"/>
      <c r="NVE18" s="84"/>
      <c r="NVF18" s="84"/>
      <c r="NVG18" s="84"/>
      <c r="NVH18" s="84"/>
      <c r="NVI18" s="84"/>
      <c r="NVJ18" s="84"/>
      <c r="NVK18" s="84"/>
      <c r="NVL18" s="84"/>
      <c r="NVM18" s="84"/>
      <c r="NVN18" s="84"/>
      <c r="NVO18" s="84"/>
      <c r="NVP18" s="84"/>
      <c r="NVQ18" s="84"/>
      <c r="NVR18" s="84"/>
      <c r="NVS18" s="84"/>
      <c r="NVT18" s="84"/>
      <c r="NVU18" s="84"/>
      <c r="NVV18" s="84"/>
      <c r="NVW18" s="84"/>
      <c r="NVX18" s="84"/>
      <c r="NVY18" s="84"/>
      <c r="NVZ18" s="84"/>
      <c r="NWA18" s="84"/>
      <c r="NWB18" s="84"/>
      <c r="NWC18" s="84"/>
      <c r="NWD18" s="84"/>
      <c r="NWE18" s="84"/>
      <c r="NWF18" s="84"/>
      <c r="NWG18" s="84"/>
      <c r="NWH18" s="84"/>
      <c r="NWI18" s="84"/>
      <c r="NWJ18" s="84"/>
      <c r="NWK18" s="84"/>
      <c r="NWL18" s="84"/>
      <c r="NWM18" s="84"/>
      <c r="NWN18" s="84"/>
      <c r="NWO18" s="84"/>
      <c r="NWP18" s="84"/>
      <c r="NWQ18" s="84"/>
      <c r="NWR18" s="84"/>
      <c r="NWS18" s="84"/>
      <c r="NWT18" s="84"/>
      <c r="NWU18" s="84"/>
      <c r="NWV18" s="84"/>
      <c r="NWW18" s="84"/>
      <c r="NWX18" s="84"/>
      <c r="NWY18" s="84"/>
      <c r="NWZ18" s="84"/>
      <c r="NXA18" s="84"/>
      <c r="NXB18" s="84"/>
      <c r="NXC18" s="84"/>
      <c r="NXD18" s="84"/>
      <c r="NXE18" s="84"/>
      <c r="NXF18" s="84"/>
      <c r="NXG18" s="84"/>
      <c r="NXH18" s="84"/>
      <c r="NXI18" s="84"/>
      <c r="NXJ18" s="84"/>
      <c r="NXK18" s="84"/>
      <c r="NXL18" s="84"/>
      <c r="NXM18" s="84"/>
      <c r="NXN18" s="84"/>
      <c r="NXO18" s="84"/>
      <c r="NXP18" s="84"/>
      <c r="NXQ18" s="84"/>
      <c r="NXR18" s="84"/>
      <c r="NXS18" s="84"/>
      <c r="NXT18" s="84"/>
      <c r="NXU18" s="84"/>
      <c r="NXV18" s="84"/>
      <c r="NXW18" s="84"/>
      <c r="NXX18" s="84"/>
      <c r="NXY18" s="84"/>
      <c r="NXZ18" s="84"/>
      <c r="NYA18" s="84"/>
      <c r="NYB18" s="84"/>
      <c r="NYC18" s="84"/>
      <c r="NYD18" s="84"/>
      <c r="NYE18" s="84"/>
      <c r="NYF18" s="84"/>
      <c r="NYG18" s="84"/>
      <c r="NYH18" s="84"/>
      <c r="NYI18" s="84"/>
      <c r="NYJ18" s="84"/>
      <c r="NYK18" s="84"/>
      <c r="NYL18" s="84"/>
      <c r="NYM18" s="84"/>
      <c r="NYN18" s="84"/>
      <c r="NYO18" s="84"/>
      <c r="NYP18" s="84"/>
      <c r="NYQ18" s="84"/>
      <c r="NYR18" s="84"/>
      <c r="NYS18" s="84"/>
      <c r="NYT18" s="84"/>
      <c r="NYU18" s="84"/>
      <c r="NYV18" s="84"/>
      <c r="NYW18" s="84"/>
      <c r="NYX18" s="84"/>
      <c r="NYY18" s="84"/>
      <c r="NYZ18" s="84"/>
      <c r="NZA18" s="84"/>
      <c r="NZB18" s="84"/>
      <c r="NZC18" s="84"/>
      <c r="NZD18" s="84"/>
      <c r="NZE18" s="84"/>
      <c r="NZF18" s="84"/>
      <c r="NZG18" s="84"/>
      <c r="NZH18" s="84"/>
      <c r="NZI18" s="84"/>
      <c r="NZJ18" s="84"/>
      <c r="NZK18" s="84"/>
      <c r="NZL18" s="84"/>
      <c r="NZM18" s="84"/>
      <c r="NZN18" s="84"/>
      <c r="NZO18" s="84"/>
      <c r="NZP18" s="84"/>
      <c r="NZQ18" s="84"/>
      <c r="NZR18" s="84"/>
      <c r="NZS18" s="84"/>
      <c r="NZT18" s="84"/>
      <c r="NZU18" s="84"/>
      <c r="NZV18" s="84"/>
      <c r="NZW18" s="84"/>
      <c r="NZX18" s="84"/>
      <c r="NZY18" s="84"/>
      <c r="NZZ18" s="84"/>
      <c r="OAA18" s="84"/>
      <c r="OAB18" s="84"/>
      <c r="OAC18" s="84"/>
      <c r="OAD18" s="84"/>
      <c r="OAE18" s="84"/>
      <c r="OAF18" s="84"/>
      <c r="OAG18" s="84"/>
      <c r="OAH18" s="84"/>
      <c r="OAI18" s="84"/>
      <c r="OAJ18" s="84"/>
      <c r="OAK18" s="84"/>
      <c r="OAL18" s="84"/>
      <c r="OAM18" s="84"/>
      <c r="OAN18" s="84"/>
      <c r="OAO18" s="84"/>
      <c r="OAP18" s="84"/>
      <c r="OAQ18" s="84"/>
      <c r="OAR18" s="84"/>
      <c r="OAS18" s="84"/>
      <c r="OAT18" s="84"/>
      <c r="OAU18" s="84"/>
      <c r="OAV18" s="84"/>
      <c r="OAW18" s="84"/>
      <c r="OAX18" s="84"/>
      <c r="OAY18" s="84"/>
      <c r="OAZ18" s="84"/>
      <c r="OBA18" s="84"/>
      <c r="OBB18" s="84"/>
      <c r="OBC18" s="84"/>
      <c r="OBD18" s="84"/>
      <c r="OBE18" s="84"/>
      <c r="OBF18" s="84"/>
      <c r="OBG18" s="84"/>
      <c r="OBH18" s="84"/>
      <c r="OBI18" s="84"/>
      <c r="OBJ18" s="84"/>
      <c r="OBK18" s="84"/>
      <c r="OBL18" s="84"/>
      <c r="OBM18" s="84"/>
      <c r="OBN18" s="84"/>
      <c r="OBO18" s="84"/>
      <c r="OBP18" s="84"/>
      <c r="OBQ18" s="84"/>
      <c r="OBR18" s="84"/>
      <c r="OBS18" s="84"/>
      <c r="OBT18" s="84"/>
      <c r="OBU18" s="84"/>
      <c r="OBV18" s="84"/>
      <c r="OBW18" s="84"/>
      <c r="OBX18" s="84"/>
      <c r="OBY18" s="84"/>
      <c r="OBZ18" s="84"/>
      <c r="OCA18" s="84"/>
      <c r="OCB18" s="84"/>
      <c r="OCC18" s="84"/>
      <c r="OCD18" s="84"/>
      <c r="OCE18" s="84"/>
      <c r="OCF18" s="84"/>
      <c r="OCG18" s="84"/>
      <c r="OCH18" s="84"/>
      <c r="OCI18" s="84"/>
      <c r="OCJ18" s="84"/>
      <c r="OCK18" s="84"/>
      <c r="OCL18" s="84"/>
      <c r="OCM18" s="84"/>
      <c r="OCN18" s="84"/>
      <c r="OCO18" s="84"/>
      <c r="OCP18" s="84"/>
      <c r="OCQ18" s="84"/>
      <c r="OCR18" s="84"/>
      <c r="OCS18" s="84"/>
      <c r="OCT18" s="84"/>
      <c r="OCU18" s="84"/>
      <c r="OCV18" s="84"/>
      <c r="OCW18" s="84"/>
      <c r="OCX18" s="84"/>
      <c r="OCY18" s="84"/>
      <c r="OCZ18" s="84"/>
      <c r="ODA18" s="84"/>
      <c r="ODB18" s="84"/>
      <c r="ODC18" s="84"/>
      <c r="ODD18" s="84"/>
      <c r="ODE18" s="84"/>
      <c r="ODF18" s="84"/>
      <c r="ODG18" s="84"/>
      <c r="ODH18" s="84"/>
      <c r="ODI18" s="84"/>
      <c r="ODJ18" s="84"/>
      <c r="ODK18" s="84"/>
      <c r="ODL18" s="84"/>
      <c r="ODM18" s="84"/>
      <c r="ODN18" s="84"/>
      <c r="ODO18" s="84"/>
      <c r="ODP18" s="84"/>
      <c r="ODQ18" s="84"/>
      <c r="ODR18" s="84"/>
      <c r="ODS18" s="84"/>
      <c r="ODT18" s="84"/>
      <c r="ODU18" s="84"/>
      <c r="ODV18" s="84"/>
      <c r="ODW18" s="84"/>
      <c r="ODX18" s="84"/>
      <c r="ODY18" s="84"/>
      <c r="ODZ18" s="84"/>
      <c r="OEA18" s="84"/>
      <c r="OEB18" s="84"/>
      <c r="OEC18" s="84"/>
      <c r="OED18" s="84"/>
      <c r="OEE18" s="84"/>
      <c r="OEF18" s="84"/>
      <c r="OEG18" s="84"/>
      <c r="OEH18" s="84"/>
      <c r="OEI18" s="84"/>
      <c r="OEJ18" s="84"/>
      <c r="OEK18" s="84"/>
      <c r="OEL18" s="84"/>
      <c r="OEM18" s="84"/>
      <c r="OEN18" s="84"/>
      <c r="OEO18" s="84"/>
      <c r="OEP18" s="84"/>
      <c r="OEQ18" s="84"/>
      <c r="OER18" s="84"/>
      <c r="OES18" s="84"/>
      <c r="OET18" s="84"/>
      <c r="OEU18" s="84"/>
      <c r="OEV18" s="84"/>
      <c r="OEW18" s="84"/>
      <c r="OEX18" s="84"/>
      <c r="OEY18" s="84"/>
      <c r="OEZ18" s="84"/>
      <c r="OFA18" s="84"/>
      <c r="OFB18" s="84"/>
      <c r="OFC18" s="84"/>
      <c r="OFD18" s="84"/>
      <c r="OFE18" s="84"/>
      <c r="OFF18" s="84"/>
      <c r="OFG18" s="84"/>
      <c r="OFH18" s="84"/>
      <c r="OFI18" s="84"/>
      <c r="OFJ18" s="84"/>
      <c r="OFK18" s="84"/>
      <c r="OFL18" s="84"/>
      <c r="OFM18" s="84"/>
      <c r="OFN18" s="84"/>
      <c r="OFO18" s="84"/>
      <c r="OFP18" s="84"/>
      <c r="OFQ18" s="84"/>
      <c r="OFR18" s="84"/>
      <c r="OFS18" s="84"/>
      <c r="OFT18" s="84"/>
      <c r="OFU18" s="84"/>
      <c r="OFV18" s="84"/>
      <c r="OFW18" s="84"/>
      <c r="OFX18" s="84"/>
      <c r="OFY18" s="84"/>
      <c r="OFZ18" s="84"/>
      <c r="OGA18" s="84"/>
      <c r="OGB18" s="84"/>
      <c r="OGC18" s="84"/>
      <c r="OGD18" s="84"/>
      <c r="OGE18" s="84"/>
      <c r="OGF18" s="84"/>
      <c r="OGG18" s="84"/>
      <c r="OGH18" s="84"/>
      <c r="OGI18" s="84"/>
      <c r="OGJ18" s="84"/>
      <c r="OGK18" s="84"/>
      <c r="OGL18" s="84"/>
      <c r="OGM18" s="84"/>
      <c r="OGN18" s="84"/>
      <c r="OGO18" s="84"/>
      <c r="OGP18" s="84"/>
      <c r="OGQ18" s="84"/>
      <c r="OGR18" s="84"/>
      <c r="OGS18" s="84"/>
      <c r="OGT18" s="84"/>
      <c r="OGU18" s="84"/>
      <c r="OGV18" s="84"/>
      <c r="OGW18" s="84"/>
      <c r="OGX18" s="84"/>
      <c r="OGY18" s="84"/>
      <c r="OGZ18" s="84"/>
      <c r="OHA18" s="84"/>
      <c r="OHB18" s="84"/>
      <c r="OHC18" s="84"/>
      <c r="OHD18" s="84"/>
      <c r="OHE18" s="84"/>
      <c r="OHF18" s="84"/>
      <c r="OHG18" s="84"/>
      <c r="OHH18" s="84"/>
      <c r="OHI18" s="84"/>
      <c r="OHJ18" s="84"/>
      <c r="OHK18" s="84"/>
      <c r="OHL18" s="84"/>
      <c r="OHM18" s="84"/>
      <c r="OHN18" s="84"/>
      <c r="OHO18" s="84"/>
      <c r="OHP18" s="84"/>
      <c r="OHQ18" s="84"/>
      <c r="OHR18" s="84"/>
      <c r="OHS18" s="84"/>
      <c r="OHT18" s="84"/>
      <c r="OHU18" s="84"/>
      <c r="OHV18" s="84"/>
      <c r="OHW18" s="84"/>
      <c r="OHX18" s="84"/>
      <c r="OHY18" s="84"/>
      <c r="OHZ18" s="84"/>
      <c r="OIA18" s="84"/>
      <c r="OIB18" s="84"/>
      <c r="OIC18" s="84"/>
      <c r="OID18" s="84"/>
      <c r="OIE18" s="84"/>
      <c r="OIF18" s="84"/>
      <c r="OIG18" s="84"/>
      <c r="OIH18" s="84"/>
      <c r="OII18" s="84"/>
      <c r="OIJ18" s="84"/>
      <c r="OIK18" s="84"/>
      <c r="OIL18" s="84"/>
      <c r="OIM18" s="84"/>
      <c r="OIN18" s="84"/>
      <c r="OIO18" s="84"/>
      <c r="OIP18" s="84"/>
      <c r="OIQ18" s="84"/>
      <c r="OIR18" s="84"/>
      <c r="OIS18" s="84"/>
      <c r="OIT18" s="84"/>
      <c r="OIU18" s="84"/>
      <c r="OIV18" s="84"/>
      <c r="OIW18" s="84"/>
      <c r="OIX18" s="84"/>
      <c r="OIY18" s="84"/>
      <c r="OIZ18" s="84"/>
      <c r="OJA18" s="84"/>
      <c r="OJB18" s="84"/>
      <c r="OJC18" s="84"/>
      <c r="OJD18" s="84"/>
      <c r="OJE18" s="84"/>
      <c r="OJF18" s="84"/>
      <c r="OJG18" s="84"/>
      <c r="OJH18" s="84"/>
      <c r="OJI18" s="84"/>
      <c r="OJJ18" s="84"/>
      <c r="OJK18" s="84"/>
      <c r="OJL18" s="84"/>
      <c r="OJM18" s="84"/>
      <c r="OJN18" s="84"/>
      <c r="OJO18" s="84"/>
      <c r="OJP18" s="84"/>
      <c r="OJQ18" s="84"/>
      <c r="OJR18" s="84"/>
      <c r="OJS18" s="84"/>
      <c r="OJT18" s="84"/>
      <c r="OJU18" s="84"/>
      <c r="OJV18" s="84"/>
      <c r="OJW18" s="84"/>
      <c r="OJX18" s="84"/>
      <c r="OJY18" s="84"/>
      <c r="OJZ18" s="84"/>
      <c r="OKA18" s="84"/>
      <c r="OKB18" s="84"/>
      <c r="OKC18" s="84"/>
      <c r="OKD18" s="84"/>
      <c r="OKE18" s="84"/>
      <c r="OKF18" s="84"/>
      <c r="OKG18" s="84"/>
      <c r="OKH18" s="84"/>
      <c r="OKI18" s="84"/>
      <c r="OKJ18" s="84"/>
      <c r="OKK18" s="84"/>
      <c r="OKL18" s="84"/>
      <c r="OKM18" s="84"/>
      <c r="OKN18" s="84"/>
      <c r="OKO18" s="84"/>
      <c r="OKP18" s="84"/>
      <c r="OKQ18" s="84"/>
      <c r="OKR18" s="84"/>
      <c r="OKS18" s="84"/>
      <c r="OKT18" s="84"/>
      <c r="OKU18" s="84"/>
      <c r="OKV18" s="84"/>
      <c r="OKW18" s="84"/>
      <c r="OKX18" s="84"/>
      <c r="OKY18" s="84"/>
      <c r="OKZ18" s="84"/>
      <c r="OLA18" s="84"/>
      <c r="OLB18" s="84"/>
      <c r="OLC18" s="84"/>
      <c r="OLD18" s="84"/>
      <c r="OLE18" s="84"/>
      <c r="OLF18" s="84"/>
      <c r="OLG18" s="84"/>
      <c r="OLH18" s="84"/>
      <c r="OLI18" s="84"/>
      <c r="OLJ18" s="84"/>
      <c r="OLK18" s="84"/>
      <c r="OLL18" s="84"/>
      <c r="OLM18" s="84"/>
      <c r="OLN18" s="84"/>
      <c r="OLO18" s="84"/>
      <c r="OLP18" s="84"/>
      <c r="OLQ18" s="84"/>
      <c r="OLR18" s="84"/>
      <c r="OLS18" s="84"/>
      <c r="OLT18" s="84"/>
      <c r="OLU18" s="84"/>
      <c r="OLV18" s="84"/>
      <c r="OLW18" s="84"/>
      <c r="OLX18" s="84"/>
      <c r="OLY18" s="84"/>
      <c r="OLZ18" s="84"/>
      <c r="OMA18" s="84"/>
      <c r="OMB18" s="84"/>
      <c r="OMC18" s="84"/>
      <c r="OMD18" s="84"/>
      <c r="OME18" s="84"/>
      <c r="OMF18" s="84"/>
      <c r="OMG18" s="84"/>
      <c r="OMH18" s="84"/>
      <c r="OMI18" s="84"/>
      <c r="OMJ18" s="84"/>
      <c r="OMK18" s="84"/>
      <c r="OML18" s="84"/>
      <c r="OMM18" s="84"/>
      <c r="OMN18" s="84"/>
      <c r="OMO18" s="84"/>
      <c r="OMP18" s="84"/>
      <c r="OMQ18" s="84"/>
      <c r="OMR18" s="84"/>
      <c r="OMS18" s="84"/>
      <c r="OMT18" s="84"/>
      <c r="OMU18" s="84"/>
      <c r="OMV18" s="84"/>
      <c r="OMW18" s="84"/>
      <c r="OMX18" s="84"/>
      <c r="OMY18" s="84"/>
      <c r="OMZ18" s="84"/>
      <c r="ONA18" s="84"/>
      <c r="ONB18" s="84"/>
      <c r="ONC18" s="84"/>
      <c r="OND18" s="84"/>
      <c r="ONE18" s="84"/>
      <c r="ONF18" s="84"/>
      <c r="ONG18" s="84"/>
      <c r="ONH18" s="84"/>
      <c r="ONI18" s="84"/>
      <c r="ONJ18" s="84"/>
      <c r="ONK18" s="84"/>
      <c r="ONL18" s="84"/>
      <c r="ONM18" s="84"/>
      <c r="ONN18" s="84"/>
      <c r="ONO18" s="84"/>
      <c r="ONP18" s="84"/>
      <c r="ONQ18" s="84"/>
      <c r="ONR18" s="84"/>
      <c r="ONS18" s="84"/>
      <c r="ONT18" s="84"/>
      <c r="ONU18" s="84"/>
      <c r="ONV18" s="84"/>
      <c r="ONW18" s="84"/>
      <c r="ONX18" s="84"/>
      <c r="ONY18" s="84"/>
      <c r="ONZ18" s="84"/>
      <c r="OOA18" s="84"/>
      <c r="OOB18" s="84"/>
      <c r="OOC18" s="84"/>
      <c r="OOD18" s="84"/>
      <c r="OOE18" s="84"/>
      <c r="OOF18" s="84"/>
      <c r="OOG18" s="84"/>
      <c r="OOH18" s="84"/>
      <c r="OOI18" s="84"/>
      <c r="OOJ18" s="84"/>
      <c r="OOK18" s="84"/>
      <c r="OOL18" s="84"/>
      <c r="OOM18" s="84"/>
      <c r="OON18" s="84"/>
      <c r="OOO18" s="84"/>
      <c r="OOP18" s="84"/>
      <c r="OOQ18" s="84"/>
      <c r="OOR18" s="84"/>
      <c r="OOS18" s="84"/>
      <c r="OOT18" s="84"/>
      <c r="OOU18" s="84"/>
      <c r="OOV18" s="84"/>
      <c r="OOW18" s="84"/>
      <c r="OOX18" s="84"/>
      <c r="OOY18" s="84"/>
      <c r="OOZ18" s="84"/>
      <c r="OPA18" s="84"/>
      <c r="OPB18" s="84"/>
      <c r="OPC18" s="84"/>
      <c r="OPD18" s="84"/>
      <c r="OPE18" s="84"/>
      <c r="OPF18" s="84"/>
      <c r="OPG18" s="84"/>
      <c r="OPH18" s="84"/>
      <c r="OPI18" s="84"/>
      <c r="OPJ18" s="84"/>
      <c r="OPK18" s="84"/>
      <c r="OPL18" s="84"/>
      <c r="OPM18" s="84"/>
      <c r="OPN18" s="84"/>
      <c r="OPO18" s="84"/>
      <c r="OPP18" s="84"/>
      <c r="OPQ18" s="84"/>
      <c r="OPR18" s="84"/>
      <c r="OPS18" s="84"/>
      <c r="OPT18" s="84"/>
      <c r="OPU18" s="84"/>
      <c r="OPV18" s="84"/>
      <c r="OPW18" s="84"/>
      <c r="OPX18" s="84"/>
      <c r="OPY18" s="84"/>
      <c r="OPZ18" s="84"/>
      <c r="OQA18" s="84"/>
      <c r="OQB18" s="84"/>
      <c r="OQC18" s="84"/>
      <c r="OQD18" s="84"/>
      <c r="OQE18" s="84"/>
      <c r="OQF18" s="84"/>
      <c r="OQG18" s="84"/>
      <c r="OQH18" s="84"/>
      <c r="OQI18" s="84"/>
      <c r="OQJ18" s="84"/>
      <c r="OQK18" s="84"/>
      <c r="OQL18" s="84"/>
      <c r="OQM18" s="84"/>
      <c r="OQN18" s="84"/>
      <c r="OQO18" s="84"/>
      <c r="OQP18" s="84"/>
      <c r="OQQ18" s="84"/>
      <c r="OQR18" s="84"/>
      <c r="OQS18" s="84"/>
      <c r="OQT18" s="84"/>
      <c r="OQU18" s="84"/>
      <c r="OQV18" s="84"/>
      <c r="OQW18" s="84"/>
      <c r="OQX18" s="84"/>
      <c r="OQY18" s="84"/>
      <c r="OQZ18" s="84"/>
      <c r="ORA18" s="84"/>
      <c r="ORB18" s="84"/>
      <c r="ORC18" s="84"/>
      <c r="ORD18" s="84"/>
      <c r="ORE18" s="84"/>
      <c r="ORF18" s="84"/>
      <c r="ORG18" s="84"/>
      <c r="ORH18" s="84"/>
      <c r="ORI18" s="84"/>
      <c r="ORJ18" s="84"/>
      <c r="ORK18" s="84"/>
      <c r="ORL18" s="84"/>
      <c r="ORM18" s="84"/>
      <c r="ORN18" s="84"/>
      <c r="ORO18" s="84"/>
      <c r="ORP18" s="84"/>
      <c r="ORQ18" s="84"/>
      <c r="ORR18" s="84"/>
      <c r="ORS18" s="84"/>
      <c r="ORT18" s="84"/>
      <c r="ORU18" s="84"/>
      <c r="ORV18" s="84"/>
      <c r="ORW18" s="84"/>
      <c r="ORX18" s="84"/>
      <c r="ORY18" s="84"/>
      <c r="ORZ18" s="84"/>
      <c r="OSA18" s="84"/>
      <c r="OSB18" s="84"/>
      <c r="OSC18" s="84"/>
      <c r="OSD18" s="84"/>
      <c r="OSE18" s="84"/>
      <c r="OSF18" s="84"/>
      <c r="OSG18" s="84"/>
      <c r="OSH18" s="84"/>
      <c r="OSI18" s="84"/>
      <c r="OSJ18" s="84"/>
      <c r="OSK18" s="84"/>
      <c r="OSL18" s="84"/>
      <c r="OSM18" s="84"/>
      <c r="OSN18" s="84"/>
      <c r="OSO18" s="84"/>
      <c r="OSP18" s="84"/>
      <c r="OSQ18" s="84"/>
      <c r="OSR18" s="84"/>
      <c r="OSS18" s="84"/>
      <c r="OST18" s="84"/>
      <c r="OSU18" s="84"/>
      <c r="OSV18" s="84"/>
      <c r="OSW18" s="84"/>
      <c r="OSX18" s="84"/>
      <c r="OSY18" s="84"/>
      <c r="OSZ18" s="84"/>
      <c r="OTA18" s="84"/>
      <c r="OTB18" s="84"/>
      <c r="OTC18" s="84"/>
      <c r="OTD18" s="84"/>
      <c r="OTE18" s="84"/>
      <c r="OTF18" s="84"/>
      <c r="OTG18" s="84"/>
      <c r="OTH18" s="84"/>
      <c r="OTI18" s="84"/>
      <c r="OTJ18" s="84"/>
      <c r="OTK18" s="84"/>
      <c r="OTL18" s="84"/>
      <c r="OTM18" s="84"/>
      <c r="OTN18" s="84"/>
      <c r="OTO18" s="84"/>
      <c r="OTP18" s="84"/>
      <c r="OTQ18" s="84"/>
      <c r="OTR18" s="84"/>
      <c r="OTS18" s="84"/>
      <c r="OTT18" s="84"/>
      <c r="OTU18" s="84"/>
      <c r="OTV18" s="84"/>
      <c r="OTW18" s="84"/>
      <c r="OTX18" s="84"/>
      <c r="OTY18" s="84"/>
      <c r="OTZ18" s="84"/>
      <c r="OUA18" s="84"/>
      <c r="OUB18" s="84"/>
      <c r="OUC18" s="84"/>
      <c r="OUD18" s="84"/>
      <c r="OUE18" s="84"/>
      <c r="OUF18" s="84"/>
      <c r="OUG18" s="84"/>
      <c r="OUH18" s="84"/>
      <c r="OUI18" s="84"/>
      <c r="OUJ18" s="84"/>
      <c r="OUK18" s="84"/>
      <c r="OUL18" s="84"/>
      <c r="OUM18" s="84"/>
      <c r="OUN18" s="84"/>
      <c r="OUO18" s="84"/>
      <c r="OUP18" s="84"/>
      <c r="OUQ18" s="84"/>
      <c r="OUR18" s="84"/>
      <c r="OUS18" s="84"/>
      <c r="OUT18" s="84"/>
      <c r="OUU18" s="84"/>
      <c r="OUV18" s="84"/>
      <c r="OUW18" s="84"/>
      <c r="OUX18" s="84"/>
      <c r="OUY18" s="84"/>
      <c r="OUZ18" s="84"/>
      <c r="OVA18" s="84"/>
      <c r="OVB18" s="84"/>
      <c r="OVC18" s="84"/>
      <c r="OVD18" s="84"/>
      <c r="OVE18" s="84"/>
      <c r="OVF18" s="84"/>
      <c r="OVG18" s="84"/>
      <c r="OVH18" s="84"/>
      <c r="OVI18" s="84"/>
      <c r="OVJ18" s="84"/>
      <c r="OVK18" s="84"/>
      <c r="OVL18" s="84"/>
      <c r="OVM18" s="84"/>
      <c r="OVN18" s="84"/>
      <c r="OVO18" s="84"/>
      <c r="OVP18" s="84"/>
      <c r="OVQ18" s="84"/>
      <c r="OVR18" s="84"/>
      <c r="OVS18" s="84"/>
      <c r="OVT18" s="84"/>
      <c r="OVU18" s="84"/>
      <c r="OVV18" s="84"/>
      <c r="OVW18" s="84"/>
      <c r="OVX18" s="84"/>
      <c r="OVY18" s="84"/>
      <c r="OVZ18" s="84"/>
      <c r="OWA18" s="84"/>
      <c r="OWB18" s="84"/>
      <c r="OWC18" s="84"/>
      <c r="OWD18" s="84"/>
      <c r="OWE18" s="84"/>
      <c r="OWF18" s="84"/>
      <c r="OWG18" s="84"/>
      <c r="OWH18" s="84"/>
      <c r="OWI18" s="84"/>
      <c r="OWJ18" s="84"/>
      <c r="OWK18" s="84"/>
      <c r="OWL18" s="84"/>
      <c r="OWM18" s="84"/>
      <c r="OWN18" s="84"/>
      <c r="OWO18" s="84"/>
      <c r="OWP18" s="84"/>
      <c r="OWQ18" s="84"/>
      <c r="OWR18" s="84"/>
      <c r="OWS18" s="84"/>
      <c r="OWT18" s="84"/>
      <c r="OWU18" s="84"/>
      <c r="OWV18" s="84"/>
      <c r="OWW18" s="84"/>
      <c r="OWX18" s="84"/>
      <c r="OWY18" s="84"/>
      <c r="OWZ18" s="84"/>
      <c r="OXA18" s="84"/>
      <c r="OXB18" s="84"/>
      <c r="OXC18" s="84"/>
      <c r="OXD18" s="84"/>
      <c r="OXE18" s="84"/>
      <c r="OXF18" s="84"/>
      <c r="OXG18" s="84"/>
      <c r="OXH18" s="84"/>
      <c r="OXI18" s="84"/>
      <c r="OXJ18" s="84"/>
      <c r="OXK18" s="84"/>
      <c r="OXL18" s="84"/>
      <c r="OXM18" s="84"/>
      <c r="OXN18" s="84"/>
      <c r="OXO18" s="84"/>
      <c r="OXP18" s="84"/>
      <c r="OXQ18" s="84"/>
      <c r="OXR18" s="84"/>
      <c r="OXS18" s="84"/>
      <c r="OXT18" s="84"/>
      <c r="OXU18" s="84"/>
      <c r="OXV18" s="84"/>
      <c r="OXW18" s="84"/>
      <c r="OXX18" s="84"/>
      <c r="OXY18" s="84"/>
      <c r="OXZ18" s="84"/>
      <c r="OYA18" s="84"/>
      <c r="OYB18" s="84"/>
      <c r="OYC18" s="84"/>
      <c r="OYD18" s="84"/>
      <c r="OYE18" s="84"/>
      <c r="OYF18" s="84"/>
      <c r="OYG18" s="84"/>
      <c r="OYH18" s="84"/>
      <c r="OYI18" s="84"/>
      <c r="OYJ18" s="84"/>
      <c r="OYK18" s="84"/>
      <c r="OYL18" s="84"/>
      <c r="OYM18" s="84"/>
      <c r="OYN18" s="84"/>
      <c r="OYO18" s="84"/>
      <c r="OYP18" s="84"/>
      <c r="OYQ18" s="84"/>
      <c r="OYR18" s="84"/>
      <c r="OYS18" s="84"/>
      <c r="OYT18" s="84"/>
      <c r="OYU18" s="84"/>
      <c r="OYV18" s="84"/>
      <c r="OYW18" s="84"/>
      <c r="OYX18" s="84"/>
      <c r="OYY18" s="84"/>
      <c r="OYZ18" s="84"/>
      <c r="OZA18" s="84"/>
      <c r="OZB18" s="84"/>
      <c r="OZC18" s="84"/>
      <c r="OZD18" s="84"/>
      <c r="OZE18" s="84"/>
      <c r="OZF18" s="84"/>
      <c r="OZG18" s="84"/>
      <c r="OZH18" s="84"/>
      <c r="OZI18" s="84"/>
      <c r="OZJ18" s="84"/>
      <c r="OZK18" s="84"/>
      <c r="OZL18" s="84"/>
      <c r="OZM18" s="84"/>
      <c r="OZN18" s="84"/>
      <c r="OZO18" s="84"/>
      <c r="OZP18" s="84"/>
      <c r="OZQ18" s="84"/>
      <c r="OZR18" s="84"/>
      <c r="OZS18" s="84"/>
      <c r="OZT18" s="84"/>
      <c r="OZU18" s="84"/>
      <c r="OZV18" s="84"/>
      <c r="OZW18" s="84"/>
      <c r="OZX18" s="84"/>
      <c r="OZY18" s="84"/>
      <c r="OZZ18" s="84"/>
      <c r="PAA18" s="84"/>
      <c r="PAB18" s="84"/>
      <c r="PAC18" s="84"/>
      <c r="PAD18" s="84"/>
      <c r="PAE18" s="84"/>
      <c r="PAF18" s="84"/>
      <c r="PAG18" s="84"/>
      <c r="PAH18" s="84"/>
      <c r="PAI18" s="84"/>
      <c r="PAJ18" s="84"/>
      <c r="PAK18" s="84"/>
      <c r="PAL18" s="84"/>
      <c r="PAM18" s="84"/>
      <c r="PAN18" s="84"/>
      <c r="PAO18" s="84"/>
      <c r="PAP18" s="84"/>
      <c r="PAQ18" s="84"/>
      <c r="PAR18" s="84"/>
      <c r="PAS18" s="84"/>
      <c r="PAT18" s="84"/>
      <c r="PAU18" s="84"/>
      <c r="PAV18" s="84"/>
      <c r="PAW18" s="84"/>
      <c r="PAX18" s="84"/>
      <c r="PAY18" s="84"/>
      <c r="PAZ18" s="84"/>
      <c r="PBA18" s="84"/>
      <c r="PBB18" s="84"/>
      <c r="PBC18" s="84"/>
      <c r="PBD18" s="84"/>
      <c r="PBE18" s="84"/>
      <c r="PBF18" s="84"/>
      <c r="PBG18" s="84"/>
      <c r="PBH18" s="84"/>
      <c r="PBI18" s="84"/>
      <c r="PBJ18" s="84"/>
      <c r="PBK18" s="84"/>
      <c r="PBL18" s="84"/>
      <c r="PBM18" s="84"/>
      <c r="PBN18" s="84"/>
      <c r="PBO18" s="84"/>
      <c r="PBP18" s="84"/>
      <c r="PBQ18" s="84"/>
      <c r="PBR18" s="84"/>
      <c r="PBS18" s="84"/>
      <c r="PBT18" s="84"/>
      <c r="PBU18" s="84"/>
      <c r="PBV18" s="84"/>
      <c r="PBW18" s="84"/>
      <c r="PBX18" s="84"/>
      <c r="PBY18" s="84"/>
      <c r="PBZ18" s="84"/>
      <c r="PCA18" s="84"/>
      <c r="PCB18" s="84"/>
      <c r="PCC18" s="84"/>
      <c r="PCD18" s="84"/>
      <c r="PCE18" s="84"/>
      <c r="PCF18" s="84"/>
      <c r="PCG18" s="84"/>
      <c r="PCH18" s="84"/>
      <c r="PCI18" s="84"/>
      <c r="PCJ18" s="84"/>
      <c r="PCK18" s="84"/>
      <c r="PCL18" s="84"/>
      <c r="PCM18" s="84"/>
      <c r="PCN18" s="84"/>
      <c r="PCO18" s="84"/>
      <c r="PCP18" s="84"/>
      <c r="PCQ18" s="84"/>
      <c r="PCR18" s="84"/>
      <c r="PCS18" s="84"/>
      <c r="PCT18" s="84"/>
      <c r="PCU18" s="84"/>
      <c r="PCV18" s="84"/>
      <c r="PCW18" s="84"/>
      <c r="PCX18" s="84"/>
      <c r="PCY18" s="84"/>
      <c r="PCZ18" s="84"/>
      <c r="PDA18" s="84"/>
      <c r="PDB18" s="84"/>
      <c r="PDC18" s="84"/>
      <c r="PDD18" s="84"/>
      <c r="PDE18" s="84"/>
      <c r="PDF18" s="84"/>
      <c r="PDG18" s="84"/>
      <c r="PDH18" s="84"/>
      <c r="PDI18" s="84"/>
      <c r="PDJ18" s="84"/>
      <c r="PDK18" s="84"/>
      <c r="PDL18" s="84"/>
      <c r="PDM18" s="84"/>
      <c r="PDN18" s="84"/>
      <c r="PDO18" s="84"/>
      <c r="PDP18" s="84"/>
      <c r="PDQ18" s="84"/>
      <c r="PDR18" s="84"/>
      <c r="PDS18" s="84"/>
      <c r="PDT18" s="84"/>
      <c r="PDU18" s="84"/>
      <c r="PDV18" s="84"/>
      <c r="PDW18" s="84"/>
      <c r="PDX18" s="84"/>
      <c r="PDY18" s="84"/>
      <c r="PDZ18" s="84"/>
      <c r="PEA18" s="84"/>
      <c r="PEB18" s="84"/>
      <c r="PEC18" s="84"/>
      <c r="PED18" s="84"/>
      <c r="PEE18" s="84"/>
      <c r="PEF18" s="84"/>
      <c r="PEG18" s="84"/>
      <c r="PEH18" s="84"/>
      <c r="PEI18" s="84"/>
      <c r="PEJ18" s="84"/>
      <c r="PEK18" s="84"/>
      <c r="PEL18" s="84"/>
      <c r="PEM18" s="84"/>
      <c r="PEN18" s="84"/>
      <c r="PEO18" s="84"/>
      <c r="PEP18" s="84"/>
      <c r="PEQ18" s="84"/>
      <c r="PER18" s="84"/>
      <c r="PES18" s="84"/>
      <c r="PET18" s="84"/>
      <c r="PEU18" s="84"/>
      <c r="PEV18" s="84"/>
      <c r="PEW18" s="84"/>
      <c r="PEX18" s="84"/>
      <c r="PEY18" s="84"/>
      <c r="PEZ18" s="84"/>
      <c r="PFA18" s="84"/>
      <c r="PFB18" s="84"/>
      <c r="PFC18" s="84"/>
      <c r="PFD18" s="84"/>
      <c r="PFE18" s="84"/>
      <c r="PFF18" s="84"/>
      <c r="PFG18" s="84"/>
      <c r="PFH18" s="84"/>
      <c r="PFI18" s="84"/>
      <c r="PFJ18" s="84"/>
      <c r="PFK18" s="84"/>
      <c r="PFL18" s="84"/>
      <c r="PFM18" s="84"/>
      <c r="PFN18" s="84"/>
      <c r="PFO18" s="84"/>
      <c r="PFP18" s="84"/>
      <c r="PFQ18" s="84"/>
      <c r="PFR18" s="84"/>
      <c r="PFS18" s="84"/>
      <c r="PFT18" s="84"/>
      <c r="PFU18" s="84"/>
      <c r="PFV18" s="84"/>
      <c r="PFW18" s="84"/>
      <c r="PFX18" s="84"/>
      <c r="PFY18" s="84"/>
      <c r="PFZ18" s="84"/>
      <c r="PGA18" s="84"/>
      <c r="PGB18" s="84"/>
      <c r="PGC18" s="84"/>
      <c r="PGD18" s="84"/>
      <c r="PGE18" s="84"/>
      <c r="PGF18" s="84"/>
      <c r="PGG18" s="84"/>
      <c r="PGH18" s="84"/>
      <c r="PGI18" s="84"/>
      <c r="PGJ18" s="84"/>
      <c r="PGK18" s="84"/>
      <c r="PGL18" s="84"/>
      <c r="PGM18" s="84"/>
      <c r="PGN18" s="84"/>
      <c r="PGO18" s="84"/>
      <c r="PGP18" s="84"/>
      <c r="PGQ18" s="84"/>
      <c r="PGR18" s="84"/>
      <c r="PGS18" s="84"/>
      <c r="PGT18" s="84"/>
      <c r="PGU18" s="84"/>
      <c r="PGV18" s="84"/>
      <c r="PGW18" s="84"/>
      <c r="PGX18" s="84"/>
      <c r="PGY18" s="84"/>
      <c r="PGZ18" s="84"/>
      <c r="PHA18" s="84"/>
      <c r="PHB18" s="84"/>
      <c r="PHC18" s="84"/>
      <c r="PHD18" s="84"/>
      <c r="PHE18" s="84"/>
      <c r="PHF18" s="84"/>
      <c r="PHG18" s="84"/>
      <c r="PHH18" s="84"/>
      <c r="PHI18" s="84"/>
      <c r="PHJ18" s="84"/>
      <c r="PHK18" s="84"/>
      <c r="PHL18" s="84"/>
      <c r="PHM18" s="84"/>
      <c r="PHN18" s="84"/>
      <c r="PHO18" s="84"/>
      <c r="PHP18" s="84"/>
      <c r="PHQ18" s="84"/>
      <c r="PHR18" s="84"/>
      <c r="PHS18" s="84"/>
      <c r="PHT18" s="84"/>
      <c r="PHU18" s="84"/>
      <c r="PHV18" s="84"/>
      <c r="PHW18" s="84"/>
      <c r="PHX18" s="84"/>
      <c r="PHY18" s="84"/>
      <c r="PHZ18" s="84"/>
      <c r="PIA18" s="84"/>
      <c r="PIB18" s="84"/>
      <c r="PIC18" s="84"/>
      <c r="PID18" s="84"/>
      <c r="PIE18" s="84"/>
      <c r="PIF18" s="84"/>
      <c r="PIG18" s="84"/>
      <c r="PIH18" s="84"/>
      <c r="PII18" s="84"/>
      <c r="PIJ18" s="84"/>
      <c r="PIK18" s="84"/>
      <c r="PIL18" s="84"/>
      <c r="PIM18" s="84"/>
      <c r="PIN18" s="84"/>
      <c r="PIO18" s="84"/>
      <c r="PIP18" s="84"/>
      <c r="PIQ18" s="84"/>
      <c r="PIR18" s="84"/>
      <c r="PIS18" s="84"/>
      <c r="PIT18" s="84"/>
      <c r="PIU18" s="84"/>
      <c r="PIV18" s="84"/>
      <c r="PIW18" s="84"/>
      <c r="PIX18" s="84"/>
      <c r="PIY18" s="84"/>
      <c r="PIZ18" s="84"/>
      <c r="PJA18" s="84"/>
      <c r="PJB18" s="84"/>
      <c r="PJC18" s="84"/>
      <c r="PJD18" s="84"/>
      <c r="PJE18" s="84"/>
      <c r="PJF18" s="84"/>
      <c r="PJG18" s="84"/>
      <c r="PJH18" s="84"/>
      <c r="PJI18" s="84"/>
      <c r="PJJ18" s="84"/>
      <c r="PJK18" s="84"/>
      <c r="PJL18" s="84"/>
      <c r="PJM18" s="84"/>
      <c r="PJN18" s="84"/>
      <c r="PJO18" s="84"/>
      <c r="PJP18" s="84"/>
      <c r="PJQ18" s="84"/>
      <c r="PJR18" s="84"/>
      <c r="PJS18" s="84"/>
      <c r="PJT18" s="84"/>
      <c r="PJU18" s="84"/>
      <c r="PJV18" s="84"/>
      <c r="PJW18" s="84"/>
      <c r="PJX18" s="84"/>
      <c r="PJY18" s="84"/>
      <c r="PJZ18" s="84"/>
      <c r="PKA18" s="84"/>
      <c r="PKB18" s="84"/>
      <c r="PKC18" s="84"/>
      <c r="PKD18" s="84"/>
      <c r="PKE18" s="84"/>
      <c r="PKF18" s="84"/>
      <c r="PKG18" s="84"/>
      <c r="PKH18" s="84"/>
      <c r="PKI18" s="84"/>
      <c r="PKJ18" s="84"/>
      <c r="PKK18" s="84"/>
      <c r="PKL18" s="84"/>
      <c r="PKM18" s="84"/>
      <c r="PKN18" s="84"/>
      <c r="PKO18" s="84"/>
      <c r="PKP18" s="84"/>
      <c r="PKQ18" s="84"/>
      <c r="PKR18" s="84"/>
      <c r="PKS18" s="84"/>
      <c r="PKT18" s="84"/>
      <c r="PKU18" s="84"/>
      <c r="PKV18" s="84"/>
      <c r="PKW18" s="84"/>
      <c r="PKX18" s="84"/>
      <c r="PKY18" s="84"/>
      <c r="PKZ18" s="84"/>
      <c r="PLA18" s="84"/>
      <c r="PLB18" s="84"/>
      <c r="PLC18" s="84"/>
      <c r="PLD18" s="84"/>
      <c r="PLE18" s="84"/>
      <c r="PLF18" s="84"/>
      <c r="PLG18" s="84"/>
      <c r="PLH18" s="84"/>
      <c r="PLI18" s="84"/>
      <c r="PLJ18" s="84"/>
      <c r="PLK18" s="84"/>
      <c r="PLL18" s="84"/>
      <c r="PLM18" s="84"/>
      <c r="PLN18" s="84"/>
      <c r="PLO18" s="84"/>
      <c r="PLP18" s="84"/>
      <c r="PLQ18" s="84"/>
      <c r="PLR18" s="84"/>
      <c r="PLS18" s="84"/>
      <c r="PLT18" s="84"/>
      <c r="PLU18" s="84"/>
      <c r="PLV18" s="84"/>
      <c r="PLW18" s="84"/>
      <c r="PLX18" s="84"/>
      <c r="PLY18" s="84"/>
      <c r="PLZ18" s="84"/>
      <c r="PMA18" s="84"/>
      <c r="PMB18" s="84"/>
      <c r="PMC18" s="84"/>
      <c r="PMD18" s="84"/>
      <c r="PME18" s="84"/>
      <c r="PMF18" s="84"/>
      <c r="PMG18" s="84"/>
      <c r="PMH18" s="84"/>
      <c r="PMI18" s="84"/>
      <c r="PMJ18" s="84"/>
      <c r="PMK18" s="84"/>
      <c r="PML18" s="84"/>
      <c r="PMM18" s="84"/>
      <c r="PMN18" s="84"/>
      <c r="PMO18" s="84"/>
      <c r="PMP18" s="84"/>
      <c r="PMQ18" s="84"/>
      <c r="PMR18" s="84"/>
      <c r="PMS18" s="84"/>
      <c r="PMT18" s="84"/>
      <c r="PMU18" s="84"/>
      <c r="PMV18" s="84"/>
      <c r="PMW18" s="84"/>
      <c r="PMX18" s="84"/>
      <c r="PMY18" s="84"/>
      <c r="PMZ18" s="84"/>
      <c r="PNA18" s="84"/>
      <c r="PNB18" s="84"/>
      <c r="PNC18" s="84"/>
      <c r="PND18" s="84"/>
      <c r="PNE18" s="84"/>
      <c r="PNF18" s="84"/>
      <c r="PNG18" s="84"/>
      <c r="PNH18" s="84"/>
      <c r="PNI18" s="84"/>
      <c r="PNJ18" s="84"/>
      <c r="PNK18" s="84"/>
      <c r="PNL18" s="84"/>
      <c r="PNM18" s="84"/>
      <c r="PNN18" s="84"/>
      <c r="PNO18" s="84"/>
      <c r="PNP18" s="84"/>
      <c r="PNQ18" s="84"/>
      <c r="PNR18" s="84"/>
      <c r="PNS18" s="84"/>
      <c r="PNT18" s="84"/>
      <c r="PNU18" s="84"/>
      <c r="PNV18" s="84"/>
      <c r="PNW18" s="84"/>
      <c r="PNX18" s="84"/>
      <c r="PNY18" s="84"/>
      <c r="PNZ18" s="84"/>
      <c r="POA18" s="84"/>
      <c r="POB18" s="84"/>
      <c r="POC18" s="84"/>
      <c r="POD18" s="84"/>
      <c r="POE18" s="84"/>
      <c r="POF18" s="84"/>
      <c r="POG18" s="84"/>
      <c r="POH18" s="84"/>
      <c r="POI18" s="84"/>
      <c r="POJ18" s="84"/>
      <c r="POK18" s="84"/>
      <c r="POL18" s="84"/>
      <c r="POM18" s="84"/>
      <c r="PON18" s="84"/>
      <c r="POO18" s="84"/>
      <c r="POP18" s="84"/>
      <c r="POQ18" s="84"/>
      <c r="POR18" s="84"/>
      <c r="POS18" s="84"/>
      <c r="POT18" s="84"/>
      <c r="POU18" s="84"/>
      <c r="POV18" s="84"/>
      <c r="POW18" s="84"/>
      <c r="POX18" s="84"/>
      <c r="POY18" s="84"/>
      <c r="POZ18" s="84"/>
      <c r="PPA18" s="84"/>
      <c r="PPB18" s="84"/>
      <c r="PPC18" s="84"/>
      <c r="PPD18" s="84"/>
      <c r="PPE18" s="84"/>
      <c r="PPF18" s="84"/>
      <c r="PPG18" s="84"/>
      <c r="PPH18" s="84"/>
      <c r="PPI18" s="84"/>
      <c r="PPJ18" s="84"/>
      <c r="PPK18" s="84"/>
      <c r="PPL18" s="84"/>
      <c r="PPM18" s="84"/>
      <c r="PPN18" s="84"/>
      <c r="PPO18" s="84"/>
      <c r="PPP18" s="84"/>
      <c r="PPQ18" s="84"/>
      <c r="PPR18" s="84"/>
      <c r="PPS18" s="84"/>
      <c r="PPT18" s="84"/>
      <c r="PPU18" s="84"/>
      <c r="PPV18" s="84"/>
      <c r="PPW18" s="84"/>
      <c r="PPX18" s="84"/>
      <c r="PPY18" s="84"/>
      <c r="PPZ18" s="84"/>
      <c r="PQA18" s="84"/>
      <c r="PQB18" s="84"/>
      <c r="PQC18" s="84"/>
      <c r="PQD18" s="84"/>
      <c r="PQE18" s="84"/>
      <c r="PQF18" s="84"/>
      <c r="PQG18" s="84"/>
      <c r="PQH18" s="84"/>
      <c r="PQI18" s="84"/>
      <c r="PQJ18" s="84"/>
      <c r="PQK18" s="84"/>
      <c r="PQL18" s="84"/>
      <c r="PQM18" s="84"/>
      <c r="PQN18" s="84"/>
      <c r="PQO18" s="84"/>
      <c r="PQP18" s="84"/>
      <c r="PQQ18" s="84"/>
      <c r="PQR18" s="84"/>
      <c r="PQS18" s="84"/>
      <c r="PQT18" s="84"/>
      <c r="PQU18" s="84"/>
      <c r="PQV18" s="84"/>
      <c r="PQW18" s="84"/>
      <c r="PQX18" s="84"/>
      <c r="PQY18" s="84"/>
      <c r="PQZ18" s="84"/>
      <c r="PRA18" s="84"/>
      <c r="PRB18" s="84"/>
      <c r="PRC18" s="84"/>
      <c r="PRD18" s="84"/>
      <c r="PRE18" s="84"/>
      <c r="PRF18" s="84"/>
      <c r="PRG18" s="84"/>
      <c r="PRH18" s="84"/>
      <c r="PRI18" s="84"/>
      <c r="PRJ18" s="84"/>
      <c r="PRK18" s="84"/>
      <c r="PRL18" s="84"/>
      <c r="PRM18" s="84"/>
      <c r="PRN18" s="84"/>
      <c r="PRO18" s="84"/>
      <c r="PRP18" s="84"/>
      <c r="PRQ18" s="84"/>
      <c r="PRR18" s="84"/>
      <c r="PRS18" s="84"/>
      <c r="PRT18" s="84"/>
      <c r="PRU18" s="84"/>
      <c r="PRV18" s="84"/>
      <c r="PRW18" s="84"/>
      <c r="PRX18" s="84"/>
      <c r="PRY18" s="84"/>
      <c r="PRZ18" s="84"/>
      <c r="PSA18" s="84"/>
      <c r="PSB18" s="84"/>
      <c r="PSC18" s="84"/>
      <c r="PSD18" s="84"/>
      <c r="PSE18" s="84"/>
      <c r="PSF18" s="84"/>
      <c r="PSG18" s="84"/>
      <c r="PSH18" s="84"/>
      <c r="PSI18" s="84"/>
      <c r="PSJ18" s="84"/>
      <c r="PSK18" s="84"/>
      <c r="PSL18" s="84"/>
      <c r="PSM18" s="84"/>
      <c r="PSN18" s="84"/>
      <c r="PSO18" s="84"/>
      <c r="PSP18" s="84"/>
      <c r="PSQ18" s="84"/>
      <c r="PSR18" s="84"/>
      <c r="PSS18" s="84"/>
      <c r="PST18" s="84"/>
      <c r="PSU18" s="84"/>
      <c r="PSV18" s="84"/>
      <c r="PSW18" s="84"/>
      <c r="PSX18" s="84"/>
      <c r="PSY18" s="84"/>
      <c r="PSZ18" s="84"/>
      <c r="PTA18" s="84"/>
      <c r="PTB18" s="84"/>
      <c r="PTC18" s="84"/>
      <c r="PTD18" s="84"/>
      <c r="PTE18" s="84"/>
      <c r="PTF18" s="84"/>
      <c r="PTG18" s="84"/>
      <c r="PTH18" s="84"/>
      <c r="PTI18" s="84"/>
      <c r="PTJ18" s="84"/>
      <c r="PTK18" s="84"/>
      <c r="PTL18" s="84"/>
      <c r="PTM18" s="84"/>
      <c r="PTN18" s="84"/>
      <c r="PTO18" s="84"/>
      <c r="PTP18" s="84"/>
      <c r="PTQ18" s="84"/>
      <c r="PTR18" s="84"/>
      <c r="PTS18" s="84"/>
      <c r="PTT18" s="84"/>
      <c r="PTU18" s="84"/>
      <c r="PTV18" s="84"/>
      <c r="PTW18" s="84"/>
      <c r="PTX18" s="84"/>
      <c r="PTY18" s="84"/>
      <c r="PTZ18" s="84"/>
      <c r="PUA18" s="84"/>
      <c r="PUB18" s="84"/>
      <c r="PUC18" s="84"/>
      <c r="PUD18" s="84"/>
      <c r="PUE18" s="84"/>
      <c r="PUF18" s="84"/>
      <c r="PUG18" s="84"/>
      <c r="PUH18" s="84"/>
      <c r="PUI18" s="84"/>
      <c r="PUJ18" s="84"/>
      <c r="PUK18" s="84"/>
      <c r="PUL18" s="84"/>
      <c r="PUM18" s="84"/>
      <c r="PUN18" s="84"/>
      <c r="PUO18" s="84"/>
      <c r="PUP18" s="84"/>
      <c r="PUQ18" s="84"/>
      <c r="PUR18" s="84"/>
      <c r="PUS18" s="84"/>
      <c r="PUT18" s="84"/>
      <c r="PUU18" s="84"/>
      <c r="PUV18" s="84"/>
      <c r="PUW18" s="84"/>
      <c r="PUX18" s="84"/>
      <c r="PUY18" s="84"/>
      <c r="PUZ18" s="84"/>
      <c r="PVA18" s="84"/>
      <c r="PVB18" s="84"/>
      <c r="PVC18" s="84"/>
      <c r="PVD18" s="84"/>
      <c r="PVE18" s="84"/>
      <c r="PVF18" s="84"/>
      <c r="PVG18" s="84"/>
      <c r="PVH18" s="84"/>
      <c r="PVI18" s="84"/>
      <c r="PVJ18" s="84"/>
      <c r="PVK18" s="84"/>
      <c r="PVL18" s="84"/>
      <c r="PVM18" s="84"/>
      <c r="PVN18" s="84"/>
      <c r="PVO18" s="84"/>
      <c r="PVP18" s="84"/>
      <c r="PVQ18" s="84"/>
      <c r="PVR18" s="84"/>
      <c r="PVS18" s="84"/>
      <c r="PVT18" s="84"/>
      <c r="PVU18" s="84"/>
      <c r="PVV18" s="84"/>
      <c r="PVW18" s="84"/>
      <c r="PVX18" s="84"/>
      <c r="PVY18" s="84"/>
      <c r="PVZ18" s="84"/>
      <c r="PWA18" s="84"/>
      <c r="PWB18" s="84"/>
      <c r="PWC18" s="84"/>
      <c r="PWD18" s="84"/>
      <c r="PWE18" s="84"/>
      <c r="PWF18" s="84"/>
      <c r="PWG18" s="84"/>
      <c r="PWH18" s="84"/>
      <c r="PWI18" s="84"/>
      <c r="PWJ18" s="84"/>
      <c r="PWK18" s="84"/>
      <c r="PWL18" s="84"/>
      <c r="PWM18" s="84"/>
      <c r="PWN18" s="84"/>
      <c r="PWO18" s="84"/>
      <c r="PWP18" s="84"/>
      <c r="PWQ18" s="84"/>
      <c r="PWR18" s="84"/>
      <c r="PWS18" s="84"/>
      <c r="PWT18" s="84"/>
      <c r="PWU18" s="84"/>
      <c r="PWV18" s="84"/>
      <c r="PWW18" s="84"/>
      <c r="PWX18" s="84"/>
      <c r="PWY18" s="84"/>
      <c r="PWZ18" s="84"/>
      <c r="PXA18" s="84"/>
      <c r="PXB18" s="84"/>
      <c r="PXC18" s="84"/>
      <c r="PXD18" s="84"/>
      <c r="PXE18" s="84"/>
      <c r="PXF18" s="84"/>
      <c r="PXG18" s="84"/>
      <c r="PXH18" s="84"/>
      <c r="PXI18" s="84"/>
      <c r="PXJ18" s="84"/>
      <c r="PXK18" s="84"/>
      <c r="PXL18" s="84"/>
      <c r="PXM18" s="84"/>
      <c r="PXN18" s="84"/>
      <c r="PXO18" s="84"/>
      <c r="PXP18" s="84"/>
      <c r="PXQ18" s="84"/>
      <c r="PXR18" s="84"/>
      <c r="PXS18" s="84"/>
      <c r="PXT18" s="84"/>
      <c r="PXU18" s="84"/>
      <c r="PXV18" s="84"/>
      <c r="PXW18" s="84"/>
      <c r="PXX18" s="84"/>
      <c r="PXY18" s="84"/>
      <c r="PXZ18" s="84"/>
      <c r="PYA18" s="84"/>
      <c r="PYB18" s="84"/>
      <c r="PYC18" s="84"/>
      <c r="PYD18" s="84"/>
      <c r="PYE18" s="84"/>
      <c r="PYF18" s="84"/>
      <c r="PYG18" s="84"/>
      <c r="PYH18" s="84"/>
      <c r="PYI18" s="84"/>
      <c r="PYJ18" s="84"/>
      <c r="PYK18" s="84"/>
      <c r="PYL18" s="84"/>
      <c r="PYM18" s="84"/>
      <c r="PYN18" s="84"/>
      <c r="PYO18" s="84"/>
      <c r="PYP18" s="84"/>
      <c r="PYQ18" s="84"/>
      <c r="PYR18" s="84"/>
      <c r="PYS18" s="84"/>
      <c r="PYT18" s="84"/>
      <c r="PYU18" s="84"/>
      <c r="PYV18" s="84"/>
      <c r="PYW18" s="84"/>
      <c r="PYX18" s="84"/>
      <c r="PYY18" s="84"/>
      <c r="PYZ18" s="84"/>
      <c r="PZA18" s="84"/>
      <c r="PZB18" s="84"/>
      <c r="PZC18" s="84"/>
      <c r="PZD18" s="84"/>
      <c r="PZE18" s="84"/>
      <c r="PZF18" s="84"/>
      <c r="PZG18" s="84"/>
      <c r="PZH18" s="84"/>
      <c r="PZI18" s="84"/>
      <c r="PZJ18" s="84"/>
      <c r="PZK18" s="84"/>
      <c r="PZL18" s="84"/>
      <c r="PZM18" s="84"/>
      <c r="PZN18" s="84"/>
      <c r="PZO18" s="84"/>
      <c r="PZP18" s="84"/>
      <c r="PZQ18" s="84"/>
      <c r="PZR18" s="84"/>
      <c r="PZS18" s="84"/>
      <c r="PZT18" s="84"/>
      <c r="PZU18" s="84"/>
      <c r="PZV18" s="84"/>
      <c r="PZW18" s="84"/>
      <c r="PZX18" s="84"/>
      <c r="PZY18" s="84"/>
      <c r="PZZ18" s="84"/>
      <c r="QAA18" s="84"/>
      <c r="QAB18" s="84"/>
      <c r="QAC18" s="84"/>
      <c r="QAD18" s="84"/>
      <c r="QAE18" s="84"/>
      <c r="QAF18" s="84"/>
      <c r="QAG18" s="84"/>
      <c r="QAH18" s="84"/>
      <c r="QAI18" s="84"/>
      <c r="QAJ18" s="84"/>
      <c r="QAK18" s="84"/>
      <c r="QAL18" s="84"/>
      <c r="QAM18" s="84"/>
      <c r="QAN18" s="84"/>
      <c r="QAO18" s="84"/>
      <c r="QAP18" s="84"/>
      <c r="QAQ18" s="84"/>
      <c r="QAR18" s="84"/>
      <c r="QAS18" s="84"/>
      <c r="QAT18" s="84"/>
      <c r="QAU18" s="84"/>
      <c r="QAV18" s="84"/>
      <c r="QAW18" s="84"/>
      <c r="QAX18" s="84"/>
      <c r="QAY18" s="84"/>
      <c r="QAZ18" s="84"/>
      <c r="QBA18" s="84"/>
      <c r="QBB18" s="84"/>
      <c r="QBC18" s="84"/>
      <c r="QBD18" s="84"/>
      <c r="QBE18" s="84"/>
      <c r="QBF18" s="84"/>
      <c r="QBG18" s="84"/>
      <c r="QBH18" s="84"/>
      <c r="QBI18" s="84"/>
      <c r="QBJ18" s="84"/>
      <c r="QBK18" s="84"/>
      <c r="QBL18" s="84"/>
      <c r="QBM18" s="84"/>
      <c r="QBN18" s="84"/>
      <c r="QBO18" s="84"/>
      <c r="QBP18" s="84"/>
      <c r="QBQ18" s="84"/>
      <c r="QBR18" s="84"/>
      <c r="QBS18" s="84"/>
      <c r="QBT18" s="84"/>
      <c r="QBU18" s="84"/>
      <c r="QBV18" s="84"/>
      <c r="QBW18" s="84"/>
      <c r="QBX18" s="84"/>
      <c r="QBY18" s="84"/>
      <c r="QBZ18" s="84"/>
      <c r="QCA18" s="84"/>
      <c r="QCB18" s="84"/>
      <c r="QCC18" s="84"/>
      <c r="QCD18" s="84"/>
      <c r="QCE18" s="84"/>
      <c r="QCF18" s="84"/>
      <c r="QCG18" s="84"/>
      <c r="QCH18" s="84"/>
      <c r="QCI18" s="84"/>
      <c r="QCJ18" s="84"/>
      <c r="QCK18" s="84"/>
      <c r="QCL18" s="84"/>
      <c r="QCM18" s="84"/>
      <c r="QCN18" s="84"/>
      <c r="QCO18" s="84"/>
      <c r="QCP18" s="84"/>
      <c r="QCQ18" s="84"/>
      <c r="QCR18" s="84"/>
      <c r="QCS18" s="84"/>
      <c r="QCT18" s="84"/>
      <c r="QCU18" s="84"/>
      <c r="QCV18" s="84"/>
      <c r="QCW18" s="84"/>
      <c r="QCX18" s="84"/>
      <c r="QCY18" s="84"/>
      <c r="QCZ18" s="84"/>
      <c r="QDA18" s="84"/>
      <c r="QDB18" s="84"/>
      <c r="QDC18" s="84"/>
      <c r="QDD18" s="84"/>
      <c r="QDE18" s="84"/>
      <c r="QDF18" s="84"/>
      <c r="QDG18" s="84"/>
      <c r="QDH18" s="84"/>
      <c r="QDI18" s="84"/>
      <c r="QDJ18" s="84"/>
      <c r="QDK18" s="84"/>
      <c r="QDL18" s="84"/>
      <c r="QDM18" s="84"/>
      <c r="QDN18" s="84"/>
      <c r="QDO18" s="84"/>
      <c r="QDP18" s="84"/>
      <c r="QDQ18" s="84"/>
      <c r="QDR18" s="84"/>
      <c r="QDS18" s="84"/>
      <c r="QDT18" s="84"/>
      <c r="QDU18" s="84"/>
      <c r="QDV18" s="84"/>
      <c r="QDW18" s="84"/>
      <c r="QDX18" s="84"/>
      <c r="QDY18" s="84"/>
      <c r="QDZ18" s="84"/>
      <c r="QEA18" s="84"/>
      <c r="QEB18" s="84"/>
      <c r="QEC18" s="84"/>
      <c r="QED18" s="84"/>
      <c r="QEE18" s="84"/>
      <c r="QEF18" s="84"/>
      <c r="QEG18" s="84"/>
      <c r="QEH18" s="84"/>
      <c r="QEI18" s="84"/>
      <c r="QEJ18" s="84"/>
      <c r="QEK18" s="84"/>
      <c r="QEL18" s="84"/>
      <c r="QEM18" s="84"/>
      <c r="QEN18" s="84"/>
      <c r="QEO18" s="84"/>
      <c r="QEP18" s="84"/>
      <c r="QEQ18" s="84"/>
      <c r="QER18" s="84"/>
      <c r="QES18" s="84"/>
      <c r="QET18" s="84"/>
      <c r="QEU18" s="84"/>
      <c r="QEV18" s="84"/>
      <c r="QEW18" s="84"/>
      <c r="QEX18" s="84"/>
      <c r="QEY18" s="84"/>
      <c r="QEZ18" s="84"/>
      <c r="QFA18" s="84"/>
      <c r="QFB18" s="84"/>
      <c r="QFC18" s="84"/>
      <c r="QFD18" s="84"/>
      <c r="QFE18" s="84"/>
      <c r="QFF18" s="84"/>
      <c r="QFG18" s="84"/>
      <c r="QFH18" s="84"/>
      <c r="QFI18" s="84"/>
      <c r="QFJ18" s="84"/>
      <c r="QFK18" s="84"/>
      <c r="QFL18" s="84"/>
      <c r="QFM18" s="84"/>
      <c r="QFN18" s="84"/>
      <c r="QFO18" s="84"/>
      <c r="QFP18" s="84"/>
      <c r="QFQ18" s="84"/>
      <c r="QFR18" s="84"/>
      <c r="QFS18" s="84"/>
      <c r="QFT18" s="84"/>
      <c r="QFU18" s="84"/>
      <c r="QFV18" s="84"/>
      <c r="QFW18" s="84"/>
      <c r="QFX18" s="84"/>
      <c r="QFY18" s="84"/>
      <c r="QFZ18" s="84"/>
      <c r="QGA18" s="84"/>
      <c r="QGB18" s="84"/>
      <c r="QGC18" s="84"/>
      <c r="QGD18" s="84"/>
      <c r="QGE18" s="84"/>
      <c r="QGF18" s="84"/>
      <c r="QGG18" s="84"/>
      <c r="QGH18" s="84"/>
      <c r="QGI18" s="84"/>
      <c r="QGJ18" s="84"/>
      <c r="QGK18" s="84"/>
      <c r="QGL18" s="84"/>
      <c r="QGM18" s="84"/>
      <c r="QGN18" s="84"/>
      <c r="QGO18" s="84"/>
      <c r="QGP18" s="84"/>
      <c r="QGQ18" s="84"/>
      <c r="QGR18" s="84"/>
      <c r="QGS18" s="84"/>
      <c r="QGT18" s="84"/>
      <c r="QGU18" s="84"/>
      <c r="QGV18" s="84"/>
      <c r="QGW18" s="84"/>
      <c r="QGX18" s="84"/>
      <c r="QGY18" s="84"/>
      <c r="QGZ18" s="84"/>
      <c r="QHA18" s="84"/>
      <c r="QHB18" s="84"/>
      <c r="QHC18" s="84"/>
      <c r="QHD18" s="84"/>
      <c r="QHE18" s="84"/>
      <c r="QHF18" s="84"/>
      <c r="QHG18" s="84"/>
      <c r="QHH18" s="84"/>
      <c r="QHI18" s="84"/>
      <c r="QHJ18" s="84"/>
      <c r="QHK18" s="84"/>
      <c r="QHL18" s="84"/>
      <c r="QHM18" s="84"/>
      <c r="QHN18" s="84"/>
      <c r="QHO18" s="84"/>
      <c r="QHP18" s="84"/>
      <c r="QHQ18" s="84"/>
      <c r="QHR18" s="84"/>
      <c r="QHS18" s="84"/>
      <c r="QHT18" s="84"/>
      <c r="QHU18" s="84"/>
      <c r="QHV18" s="84"/>
      <c r="QHW18" s="84"/>
      <c r="QHX18" s="84"/>
      <c r="QHY18" s="84"/>
      <c r="QHZ18" s="84"/>
      <c r="QIA18" s="84"/>
      <c r="QIB18" s="84"/>
      <c r="QIC18" s="84"/>
      <c r="QID18" s="84"/>
      <c r="QIE18" s="84"/>
      <c r="QIF18" s="84"/>
      <c r="QIG18" s="84"/>
      <c r="QIH18" s="84"/>
      <c r="QII18" s="84"/>
      <c r="QIJ18" s="84"/>
      <c r="QIK18" s="84"/>
      <c r="QIL18" s="84"/>
      <c r="QIM18" s="84"/>
      <c r="QIN18" s="84"/>
      <c r="QIO18" s="84"/>
      <c r="QIP18" s="84"/>
      <c r="QIQ18" s="84"/>
      <c r="QIR18" s="84"/>
      <c r="QIS18" s="84"/>
      <c r="QIT18" s="84"/>
      <c r="QIU18" s="84"/>
      <c r="QIV18" s="84"/>
      <c r="QIW18" s="84"/>
      <c r="QIX18" s="84"/>
      <c r="QIY18" s="84"/>
      <c r="QIZ18" s="84"/>
      <c r="QJA18" s="84"/>
      <c r="QJB18" s="84"/>
      <c r="QJC18" s="84"/>
      <c r="QJD18" s="84"/>
      <c r="QJE18" s="84"/>
      <c r="QJF18" s="84"/>
      <c r="QJG18" s="84"/>
      <c r="QJH18" s="84"/>
      <c r="QJI18" s="84"/>
      <c r="QJJ18" s="84"/>
      <c r="QJK18" s="84"/>
      <c r="QJL18" s="84"/>
      <c r="QJM18" s="84"/>
      <c r="QJN18" s="84"/>
      <c r="QJO18" s="84"/>
      <c r="QJP18" s="84"/>
      <c r="QJQ18" s="84"/>
      <c r="QJR18" s="84"/>
      <c r="QJS18" s="84"/>
      <c r="QJT18" s="84"/>
      <c r="QJU18" s="84"/>
      <c r="QJV18" s="84"/>
      <c r="QJW18" s="84"/>
      <c r="QJX18" s="84"/>
      <c r="QJY18" s="84"/>
      <c r="QJZ18" s="84"/>
      <c r="QKA18" s="84"/>
      <c r="QKB18" s="84"/>
      <c r="QKC18" s="84"/>
      <c r="QKD18" s="84"/>
      <c r="QKE18" s="84"/>
      <c r="QKF18" s="84"/>
      <c r="QKG18" s="84"/>
      <c r="QKH18" s="84"/>
      <c r="QKI18" s="84"/>
      <c r="QKJ18" s="84"/>
      <c r="QKK18" s="84"/>
      <c r="QKL18" s="84"/>
      <c r="QKM18" s="84"/>
      <c r="QKN18" s="84"/>
      <c r="QKO18" s="84"/>
      <c r="QKP18" s="84"/>
      <c r="QKQ18" s="84"/>
      <c r="QKR18" s="84"/>
      <c r="QKS18" s="84"/>
      <c r="QKT18" s="84"/>
      <c r="QKU18" s="84"/>
      <c r="QKV18" s="84"/>
      <c r="QKW18" s="84"/>
      <c r="QKX18" s="84"/>
      <c r="QKY18" s="84"/>
      <c r="QKZ18" s="84"/>
      <c r="QLA18" s="84"/>
      <c r="QLB18" s="84"/>
      <c r="QLC18" s="84"/>
      <c r="QLD18" s="84"/>
      <c r="QLE18" s="84"/>
      <c r="QLF18" s="84"/>
      <c r="QLG18" s="84"/>
      <c r="QLH18" s="84"/>
      <c r="QLI18" s="84"/>
      <c r="QLJ18" s="84"/>
      <c r="QLK18" s="84"/>
      <c r="QLL18" s="84"/>
      <c r="QLM18" s="84"/>
      <c r="QLN18" s="84"/>
      <c r="QLO18" s="84"/>
      <c r="QLP18" s="84"/>
      <c r="QLQ18" s="84"/>
      <c r="QLR18" s="84"/>
      <c r="QLS18" s="84"/>
      <c r="QLT18" s="84"/>
      <c r="QLU18" s="84"/>
      <c r="QLV18" s="84"/>
      <c r="QLW18" s="84"/>
      <c r="QLX18" s="84"/>
      <c r="QLY18" s="84"/>
      <c r="QLZ18" s="84"/>
      <c r="QMA18" s="84"/>
      <c r="QMB18" s="84"/>
      <c r="QMC18" s="84"/>
      <c r="QMD18" s="84"/>
      <c r="QME18" s="84"/>
      <c r="QMF18" s="84"/>
      <c r="QMG18" s="84"/>
      <c r="QMH18" s="84"/>
      <c r="QMI18" s="84"/>
      <c r="QMJ18" s="84"/>
      <c r="QMK18" s="84"/>
      <c r="QML18" s="84"/>
      <c r="QMM18" s="84"/>
      <c r="QMN18" s="84"/>
      <c r="QMO18" s="84"/>
      <c r="QMP18" s="84"/>
      <c r="QMQ18" s="84"/>
      <c r="QMR18" s="84"/>
      <c r="QMS18" s="84"/>
      <c r="QMT18" s="84"/>
      <c r="QMU18" s="84"/>
      <c r="QMV18" s="84"/>
      <c r="QMW18" s="84"/>
      <c r="QMX18" s="84"/>
      <c r="QMY18" s="84"/>
      <c r="QMZ18" s="84"/>
      <c r="QNA18" s="84"/>
      <c r="QNB18" s="84"/>
      <c r="QNC18" s="84"/>
      <c r="QND18" s="84"/>
      <c r="QNE18" s="84"/>
      <c r="QNF18" s="84"/>
      <c r="QNG18" s="84"/>
      <c r="QNH18" s="84"/>
      <c r="QNI18" s="84"/>
      <c r="QNJ18" s="84"/>
      <c r="QNK18" s="84"/>
      <c r="QNL18" s="84"/>
      <c r="QNM18" s="84"/>
      <c r="QNN18" s="84"/>
      <c r="QNO18" s="84"/>
      <c r="QNP18" s="84"/>
      <c r="QNQ18" s="84"/>
      <c r="QNR18" s="84"/>
      <c r="QNS18" s="84"/>
      <c r="QNT18" s="84"/>
      <c r="QNU18" s="84"/>
      <c r="QNV18" s="84"/>
      <c r="QNW18" s="84"/>
      <c r="QNX18" s="84"/>
      <c r="QNY18" s="84"/>
      <c r="QNZ18" s="84"/>
      <c r="QOA18" s="84"/>
      <c r="QOB18" s="84"/>
      <c r="QOC18" s="84"/>
      <c r="QOD18" s="84"/>
      <c r="QOE18" s="84"/>
      <c r="QOF18" s="84"/>
      <c r="QOG18" s="84"/>
      <c r="QOH18" s="84"/>
      <c r="QOI18" s="84"/>
      <c r="QOJ18" s="84"/>
      <c r="QOK18" s="84"/>
      <c r="QOL18" s="84"/>
      <c r="QOM18" s="84"/>
      <c r="QON18" s="84"/>
      <c r="QOO18" s="84"/>
      <c r="QOP18" s="84"/>
      <c r="QOQ18" s="84"/>
      <c r="QOR18" s="84"/>
      <c r="QOS18" s="84"/>
      <c r="QOT18" s="84"/>
      <c r="QOU18" s="84"/>
      <c r="QOV18" s="84"/>
      <c r="QOW18" s="84"/>
      <c r="QOX18" s="84"/>
      <c r="QOY18" s="84"/>
      <c r="QOZ18" s="84"/>
      <c r="QPA18" s="84"/>
      <c r="QPB18" s="84"/>
      <c r="QPC18" s="84"/>
      <c r="QPD18" s="84"/>
      <c r="QPE18" s="84"/>
      <c r="QPF18" s="84"/>
      <c r="QPG18" s="84"/>
      <c r="QPH18" s="84"/>
      <c r="QPI18" s="84"/>
      <c r="QPJ18" s="84"/>
      <c r="QPK18" s="84"/>
      <c r="QPL18" s="84"/>
      <c r="QPM18" s="84"/>
      <c r="QPN18" s="84"/>
      <c r="QPO18" s="84"/>
      <c r="QPP18" s="84"/>
      <c r="QPQ18" s="84"/>
      <c r="QPR18" s="84"/>
      <c r="QPS18" s="84"/>
      <c r="QPT18" s="84"/>
      <c r="QPU18" s="84"/>
      <c r="QPV18" s="84"/>
      <c r="QPW18" s="84"/>
      <c r="QPX18" s="84"/>
      <c r="QPY18" s="84"/>
      <c r="QPZ18" s="84"/>
      <c r="QQA18" s="84"/>
      <c r="QQB18" s="84"/>
      <c r="QQC18" s="84"/>
      <c r="QQD18" s="84"/>
      <c r="QQE18" s="84"/>
      <c r="QQF18" s="84"/>
      <c r="QQG18" s="84"/>
      <c r="QQH18" s="84"/>
      <c r="QQI18" s="84"/>
      <c r="QQJ18" s="84"/>
      <c r="QQK18" s="84"/>
      <c r="QQL18" s="84"/>
      <c r="QQM18" s="84"/>
      <c r="QQN18" s="84"/>
      <c r="QQO18" s="84"/>
      <c r="QQP18" s="84"/>
      <c r="QQQ18" s="84"/>
      <c r="QQR18" s="84"/>
      <c r="QQS18" s="84"/>
      <c r="QQT18" s="84"/>
      <c r="QQU18" s="84"/>
      <c r="QQV18" s="84"/>
      <c r="QQW18" s="84"/>
      <c r="QQX18" s="84"/>
      <c r="QQY18" s="84"/>
      <c r="QQZ18" s="84"/>
      <c r="QRA18" s="84"/>
      <c r="QRB18" s="84"/>
      <c r="QRC18" s="84"/>
      <c r="QRD18" s="84"/>
      <c r="QRE18" s="84"/>
      <c r="QRF18" s="84"/>
      <c r="QRG18" s="84"/>
      <c r="QRH18" s="84"/>
      <c r="QRI18" s="84"/>
      <c r="QRJ18" s="84"/>
      <c r="QRK18" s="84"/>
      <c r="QRL18" s="84"/>
      <c r="QRM18" s="84"/>
      <c r="QRN18" s="84"/>
      <c r="QRO18" s="84"/>
      <c r="QRP18" s="84"/>
      <c r="QRQ18" s="84"/>
      <c r="QRR18" s="84"/>
      <c r="QRS18" s="84"/>
      <c r="QRT18" s="84"/>
      <c r="QRU18" s="84"/>
      <c r="QRV18" s="84"/>
      <c r="QRW18" s="84"/>
      <c r="QRX18" s="84"/>
      <c r="QRY18" s="84"/>
      <c r="QRZ18" s="84"/>
      <c r="QSA18" s="84"/>
      <c r="QSB18" s="84"/>
      <c r="QSC18" s="84"/>
      <c r="QSD18" s="84"/>
      <c r="QSE18" s="84"/>
      <c r="QSF18" s="84"/>
      <c r="QSG18" s="84"/>
      <c r="QSH18" s="84"/>
      <c r="QSI18" s="84"/>
      <c r="QSJ18" s="84"/>
      <c r="QSK18" s="84"/>
      <c r="QSL18" s="84"/>
      <c r="QSM18" s="84"/>
      <c r="QSN18" s="84"/>
      <c r="QSO18" s="84"/>
      <c r="QSP18" s="84"/>
      <c r="QSQ18" s="84"/>
      <c r="QSR18" s="84"/>
      <c r="QSS18" s="84"/>
      <c r="QST18" s="84"/>
      <c r="QSU18" s="84"/>
      <c r="QSV18" s="84"/>
      <c r="QSW18" s="84"/>
      <c r="QSX18" s="84"/>
      <c r="QSY18" s="84"/>
      <c r="QSZ18" s="84"/>
      <c r="QTA18" s="84"/>
      <c r="QTB18" s="84"/>
      <c r="QTC18" s="84"/>
      <c r="QTD18" s="84"/>
      <c r="QTE18" s="84"/>
      <c r="QTF18" s="84"/>
      <c r="QTG18" s="84"/>
      <c r="QTH18" s="84"/>
      <c r="QTI18" s="84"/>
      <c r="QTJ18" s="84"/>
      <c r="QTK18" s="84"/>
      <c r="QTL18" s="84"/>
      <c r="QTM18" s="84"/>
      <c r="QTN18" s="84"/>
      <c r="QTO18" s="84"/>
      <c r="QTP18" s="84"/>
      <c r="QTQ18" s="84"/>
      <c r="QTR18" s="84"/>
      <c r="QTS18" s="84"/>
      <c r="QTT18" s="84"/>
      <c r="QTU18" s="84"/>
      <c r="QTV18" s="84"/>
      <c r="QTW18" s="84"/>
      <c r="QTX18" s="84"/>
      <c r="QTY18" s="84"/>
      <c r="QTZ18" s="84"/>
      <c r="QUA18" s="84"/>
      <c r="QUB18" s="84"/>
      <c r="QUC18" s="84"/>
      <c r="QUD18" s="84"/>
      <c r="QUE18" s="84"/>
      <c r="QUF18" s="84"/>
      <c r="QUG18" s="84"/>
      <c r="QUH18" s="84"/>
      <c r="QUI18" s="84"/>
      <c r="QUJ18" s="84"/>
      <c r="QUK18" s="84"/>
      <c r="QUL18" s="84"/>
      <c r="QUM18" s="84"/>
      <c r="QUN18" s="84"/>
      <c r="QUO18" s="84"/>
      <c r="QUP18" s="84"/>
      <c r="QUQ18" s="84"/>
      <c r="QUR18" s="84"/>
      <c r="QUS18" s="84"/>
      <c r="QUT18" s="84"/>
      <c r="QUU18" s="84"/>
      <c r="QUV18" s="84"/>
      <c r="QUW18" s="84"/>
      <c r="QUX18" s="84"/>
      <c r="QUY18" s="84"/>
      <c r="QUZ18" s="84"/>
      <c r="QVA18" s="84"/>
      <c r="QVB18" s="84"/>
      <c r="QVC18" s="84"/>
      <c r="QVD18" s="84"/>
      <c r="QVE18" s="84"/>
      <c r="QVF18" s="84"/>
      <c r="QVG18" s="84"/>
      <c r="QVH18" s="84"/>
      <c r="QVI18" s="84"/>
      <c r="QVJ18" s="84"/>
      <c r="QVK18" s="84"/>
      <c r="QVL18" s="84"/>
      <c r="QVM18" s="84"/>
      <c r="QVN18" s="84"/>
      <c r="QVO18" s="84"/>
      <c r="QVP18" s="84"/>
      <c r="QVQ18" s="84"/>
      <c r="QVR18" s="84"/>
      <c r="QVS18" s="84"/>
      <c r="QVT18" s="84"/>
      <c r="QVU18" s="84"/>
      <c r="QVV18" s="84"/>
      <c r="QVW18" s="84"/>
      <c r="QVX18" s="84"/>
      <c r="QVY18" s="84"/>
      <c r="QVZ18" s="84"/>
      <c r="QWA18" s="84"/>
      <c r="QWB18" s="84"/>
      <c r="QWC18" s="84"/>
      <c r="QWD18" s="84"/>
      <c r="QWE18" s="84"/>
      <c r="QWF18" s="84"/>
      <c r="QWG18" s="84"/>
      <c r="QWH18" s="84"/>
      <c r="QWI18" s="84"/>
      <c r="QWJ18" s="84"/>
      <c r="QWK18" s="84"/>
      <c r="QWL18" s="84"/>
      <c r="QWM18" s="84"/>
      <c r="QWN18" s="84"/>
      <c r="QWO18" s="84"/>
      <c r="QWP18" s="84"/>
      <c r="QWQ18" s="84"/>
      <c r="QWR18" s="84"/>
      <c r="QWS18" s="84"/>
      <c r="QWT18" s="84"/>
      <c r="QWU18" s="84"/>
      <c r="QWV18" s="84"/>
      <c r="QWW18" s="84"/>
      <c r="QWX18" s="84"/>
      <c r="QWY18" s="84"/>
      <c r="QWZ18" s="84"/>
      <c r="QXA18" s="84"/>
      <c r="QXB18" s="84"/>
      <c r="QXC18" s="84"/>
      <c r="QXD18" s="84"/>
      <c r="QXE18" s="84"/>
      <c r="QXF18" s="84"/>
      <c r="QXG18" s="84"/>
      <c r="QXH18" s="84"/>
      <c r="QXI18" s="84"/>
      <c r="QXJ18" s="84"/>
      <c r="QXK18" s="84"/>
      <c r="QXL18" s="84"/>
      <c r="QXM18" s="84"/>
      <c r="QXN18" s="84"/>
      <c r="QXO18" s="84"/>
      <c r="QXP18" s="84"/>
      <c r="QXQ18" s="84"/>
      <c r="QXR18" s="84"/>
      <c r="QXS18" s="84"/>
      <c r="QXT18" s="84"/>
      <c r="QXU18" s="84"/>
      <c r="QXV18" s="84"/>
      <c r="QXW18" s="84"/>
      <c r="QXX18" s="84"/>
      <c r="QXY18" s="84"/>
      <c r="QXZ18" s="84"/>
      <c r="QYA18" s="84"/>
      <c r="QYB18" s="84"/>
      <c r="QYC18" s="84"/>
      <c r="QYD18" s="84"/>
      <c r="QYE18" s="84"/>
      <c r="QYF18" s="84"/>
      <c r="QYG18" s="84"/>
      <c r="QYH18" s="84"/>
      <c r="QYI18" s="84"/>
      <c r="QYJ18" s="84"/>
      <c r="QYK18" s="84"/>
      <c r="QYL18" s="84"/>
      <c r="QYM18" s="84"/>
      <c r="QYN18" s="84"/>
      <c r="QYO18" s="84"/>
      <c r="QYP18" s="84"/>
      <c r="QYQ18" s="84"/>
      <c r="QYR18" s="84"/>
      <c r="QYS18" s="84"/>
      <c r="QYT18" s="84"/>
      <c r="QYU18" s="84"/>
      <c r="QYV18" s="84"/>
      <c r="QYW18" s="84"/>
      <c r="QYX18" s="84"/>
      <c r="QYY18" s="84"/>
      <c r="QYZ18" s="84"/>
      <c r="QZA18" s="84"/>
      <c r="QZB18" s="84"/>
      <c r="QZC18" s="84"/>
      <c r="QZD18" s="84"/>
      <c r="QZE18" s="84"/>
      <c r="QZF18" s="84"/>
      <c r="QZG18" s="84"/>
      <c r="QZH18" s="84"/>
      <c r="QZI18" s="84"/>
      <c r="QZJ18" s="84"/>
      <c r="QZK18" s="84"/>
      <c r="QZL18" s="84"/>
      <c r="QZM18" s="84"/>
      <c r="QZN18" s="84"/>
      <c r="QZO18" s="84"/>
      <c r="QZP18" s="84"/>
      <c r="QZQ18" s="84"/>
      <c r="QZR18" s="84"/>
      <c r="QZS18" s="84"/>
      <c r="QZT18" s="84"/>
      <c r="QZU18" s="84"/>
      <c r="QZV18" s="84"/>
      <c r="QZW18" s="84"/>
      <c r="QZX18" s="84"/>
      <c r="QZY18" s="84"/>
      <c r="QZZ18" s="84"/>
      <c r="RAA18" s="84"/>
      <c r="RAB18" s="84"/>
      <c r="RAC18" s="84"/>
      <c r="RAD18" s="84"/>
      <c r="RAE18" s="84"/>
      <c r="RAF18" s="84"/>
      <c r="RAG18" s="84"/>
      <c r="RAH18" s="84"/>
      <c r="RAI18" s="84"/>
      <c r="RAJ18" s="84"/>
      <c r="RAK18" s="84"/>
      <c r="RAL18" s="84"/>
      <c r="RAM18" s="84"/>
      <c r="RAN18" s="84"/>
      <c r="RAO18" s="84"/>
      <c r="RAP18" s="84"/>
      <c r="RAQ18" s="84"/>
      <c r="RAR18" s="84"/>
      <c r="RAS18" s="84"/>
      <c r="RAT18" s="84"/>
      <c r="RAU18" s="84"/>
      <c r="RAV18" s="84"/>
      <c r="RAW18" s="84"/>
      <c r="RAX18" s="84"/>
      <c r="RAY18" s="84"/>
      <c r="RAZ18" s="84"/>
      <c r="RBA18" s="84"/>
      <c r="RBB18" s="84"/>
      <c r="RBC18" s="84"/>
      <c r="RBD18" s="84"/>
      <c r="RBE18" s="84"/>
      <c r="RBF18" s="84"/>
      <c r="RBG18" s="84"/>
      <c r="RBH18" s="84"/>
      <c r="RBI18" s="84"/>
      <c r="RBJ18" s="84"/>
      <c r="RBK18" s="84"/>
      <c r="RBL18" s="84"/>
      <c r="RBM18" s="84"/>
      <c r="RBN18" s="84"/>
      <c r="RBO18" s="84"/>
      <c r="RBP18" s="84"/>
      <c r="RBQ18" s="84"/>
      <c r="RBR18" s="84"/>
      <c r="RBS18" s="84"/>
      <c r="RBT18" s="84"/>
      <c r="RBU18" s="84"/>
      <c r="RBV18" s="84"/>
      <c r="RBW18" s="84"/>
      <c r="RBX18" s="84"/>
      <c r="RBY18" s="84"/>
      <c r="RBZ18" s="84"/>
      <c r="RCA18" s="84"/>
      <c r="RCB18" s="84"/>
      <c r="RCC18" s="84"/>
      <c r="RCD18" s="84"/>
      <c r="RCE18" s="84"/>
      <c r="RCF18" s="84"/>
      <c r="RCG18" s="84"/>
      <c r="RCH18" s="84"/>
      <c r="RCI18" s="84"/>
      <c r="RCJ18" s="84"/>
      <c r="RCK18" s="84"/>
      <c r="RCL18" s="84"/>
      <c r="RCM18" s="84"/>
      <c r="RCN18" s="84"/>
      <c r="RCO18" s="84"/>
      <c r="RCP18" s="84"/>
      <c r="RCQ18" s="84"/>
      <c r="RCR18" s="84"/>
      <c r="RCS18" s="84"/>
      <c r="RCT18" s="84"/>
      <c r="RCU18" s="84"/>
      <c r="RCV18" s="84"/>
      <c r="RCW18" s="84"/>
      <c r="RCX18" s="84"/>
      <c r="RCY18" s="84"/>
      <c r="RCZ18" s="84"/>
      <c r="RDA18" s="84"/>
      <c r="RDB18" s="84"/>
      <c r="RDC18" s="84"/>
      <c r="RDD18" s="84"/>
      <c r="RDE18" s="84"/>
      <c r="RDF18" s="84"/>
      <c r="RDG18" s="84"/>
      <c r="RDH18" s="84"/>
      <c r="RDI18" s="84"/>
      <c r="RDJ18" s="84"/>
      <c r="RDK18" s="84"/>
      <c r="RDL18" s="84"/>
      <c r="RDM18" s="84"/>
      <c r="RDN18" s="84"/>
      <c r="RDO18" s="84"/>
      <c r="RDP18" s="84"/>
      <c r="RDQ18" s="84"/>
      <c r="RDR18" s="84"/>
      <c r="RDS18" s="84"/>
      <c r="RDT18" s="84"/>
      <c r="RDU18" s="84"/>
      <c r="RDV18" s="84"/>
      <c r="RDW18" s="84"/>
      <c r="RDX18" s="84"/>
      <c r="RDY18" s="84"/>
      <c r="RDZ18" s="84"/>
      <c r="REA18" s="84"/>
      <c r="REB18" s="84"/>
      <c r="REC18" s="84"/>
      <c r="RED18" s="84"/>
      <c r="REE18" s="84"/>
      <c r="REF18" s="84"/>
      <c r="REG18" s="84"/>
      <c r="REH18" s="84"/>
      <c r="REI18" s="84"/>
      <c r="REJ18" s="84"/>
      <c r="REK18" s="84"/>
      <c r="REL18" s="84"/>
      <c r="REM18" s="84"/>
      <c r="REN18" s="84"/>
      <c r="REO18" s="84"/>
      <c r="REP18" s="84"/>
      <c r="REQ18" s="84"/>
      <c r="RER18" s="84"/>
      <c r="RES18" s="84"/>
      <c r="RET18" s="84"/>
      <c r="REU18" s="84"/>
      <c r="REV18" s="84"/>
      <c r="REW18" s="84"/>
      <c r="REX18" s="84"/>
      <c r="REY18" s="84"/>
      <c r="REZ18" s="84"/>
      <c r="RFA18" s="84"/>
      <c r="RFB18" s="84"/>
      <c r="RFC18" s="84"/>
      <c r="RFD18" s="84"/>
      <c r="RFE18" s="84"/>
      <c r="RFF18" s="84"/>
      <c r="RFG18" s="84"/>
      <c r="RFH18" s="84"/>
      <c r="RFI18" s="84"/>
      <c r="RFJ18" s="84"/>
      <c r="RFK18" s="84"/>
      <c r="RFL18" s="84"/>
      <c r="RFM18" s="84"/>
      <c r="RFN18" s="84"/>
      <c r="RFO18" s="84"/>
      <c r="RFP18" s="84"/>
      <c r="RFQ18" s="84"/>
      <c r="RFR18" s="84"/>
      <c r="RFS18" s="84"/>
      <c r="RFT18" s="84"/>
      <c r="RFU18" s="84"/>
      <c r="RFV18" s="84"/>
      <c r="RFW18" s="84"/>
      <c r="RFX18" s="84"/>
      <c r="RFY18" s="84"/>
      <c r="RFZ18" s="84"/>
      <c r="RGA18" s="84"/>
      <c r="RGB18" s="84"/>
      <c r="RGC18" s="84"/>
      <c r="RGD18" s="84"/>
      <c r="RGE18" s="84"/>
      <c r="RGF18" s="84"/>
      <c r="RGG18" s="84"/>
      <c r="RGH18" s="84"/>
      <c r="RGI18" s="84"/>
      <c r="RGJ18" s="84"/>
      <c r="RGK18" s="84"/>
      <c r="RGL18" s="84"/>
      <c r="RGM18" s="84"/>
      <c r="RGN18" s="84"/>
      <c r="RGO18" s="84"/>
      <c r="RGP18" s="84"/>
      <c r="RGQ18" s="84"/>
      <c r="RGR18" s="84"/>
      <c r="RGS18" s="84"/>
      <c r="RGT18" s="84"/>
      <c r="RGU18" s="84"/>
      <c r="RGV18" s="84"/>
      <c r="RGW18" s="84"/>
      <c r="RGX18" s="84"/>
      <c r="RGY18" s="84"/>
      <c r="RGZ18" s="84"/>
      <c r="RHA18" s="84"/>
      <c r="RHB18" s="84"/>
      <c r="RHC18" s="84"/>
      <c r="RHD18" s="84"/>
      <c r="RHE18" s="84"/>
      <c r="RHF18" s="84"/>
      <c r="RHG18" s="84"/>
      <c r="RHH18" s="84"/>
      <c r="RHI18" s="84"/>
      <c r="RHJ18" s="84"/>
      <c r="RHK18" s="84"/>
      <c r="RHL18" s="84"/>
      <c r="RHM18" s="84"/>
      <c r="RHN18" s="84"/>
      <c r="RHO18" s="84"/>
      <c r="RHP18" s="84"/>
      <c r="RHQ18" s="84"/>
      <c r="RHR18" s="84"/>
      <c r="RHS18" s="84"/>
      <c r="RHT18" s="84"/>
      <c r="RHU18" s="84"/>
      <c r="RHV18" s="84"/>
      <c r="RHW18" s="84"/>
      <c r="RHX18" s="84"/>
      <c r="RHY18" s="84"/>
      <c r="RHZ18" s="84"/>
      <c r="RIA18" s="84"/>
      <c r="RIB18" s="84"/>
      <c r="RIC18" s="84"/>
      <c r="RID18" s="84"/>
      <c r="RIE18" s="84"/>
      <c r="RIF18" s="84"/>
      <c r="RIG18" s="84"/>
      <c r="RIH18" s="84"/>
      <c r="RII18" s="84"/>
      <c r="RIJ18" s="84"/>
      <c r="RIK18" s="84"/>
      <c r="RIL18" s="84"/>
      <c r="RIM18" s="84"/>
      <c r="RIN18" s="84"/>
      <c r="RIO18" s="84"/>
      <c r="RIP18" s="84"/>
      <c r="RIQ18" s="84"/>
      <c r="RIR18" s="84"/>
      <c r="RIS18" s="84"/>
      <c r="RIT18" s="84"/>
      <c r="RIU18" s="84"/>
      <c r="RIV18" s="84"/>
      <c r="RIW18" s="84"/>
      <c r="RIX18" s="84"/>
      <c r="RIY18" s="84"/>
      <c r="RIZ18" s="84"/>
      <c r="RJA18" s="84"/>
      <c r="RJB18" s="84"/>
      <c r="RJC18" s="84"/>
      <c r="RJD18" s="84"/>
      <c r="RJE18" s="84"/>
      <c r="RJF18" s="84"/>
      <c r="RJG18" s="84"/>
      <c r="RJH18" s="84"/>
      <c r="RJI18" s="84"/>
      <c r="RJJ18" s="84"/>
      <c r="RJK18" s="84"/>
      <c r="RJL18" s="84"/>
      <c r="RJM18" s="84"/>
      <c r="RJN18" s="84"/>
      <c r="RJO18" s="84"/>
      <c r="RJP18" s="84"/>
      <c r="RJQ18" s="84"/>
      <c r="RJR18" s="84"/>
      <c r="RJS18" s="84"/>
      <c r="RJT18" s="84"/>
      <c r="RJU18" s="84"/>
      <c r="RJV18" s="84"/>
      <c r="RJW18" s="84"/>
      <c r="RJX18" s="84"/>
      <c r="RJY18" s="84"/>
      <c r="RJZ18" s="84"/>
      <c r="RKA18" s="84"/>
      <c r="RKB18" s="84"/>
      <c r="RKC18" s="84"/>
      <c r="RKD18" s="84"/>
      <c r="RKE18" s="84"/>
      <c r="RKF18" s="84"/>
      <c r="RKG18" s="84"/>
      <c r="RKH18" s="84"/>
      <c r="RKI18" s="84"/>
      <c r="RKJ18" s="84"/>
      <c r="RKK18" s="84"/>
      <c r="RKL18" s="84"/>
      <c r="RKM18" s="84"/>
      <c r="RKN18" s="84"/>
      <c r="RKO18" s="84"/>
      <c r="RKP18" s="84"/>
      <c r="RKQ18" s="84"/>
      <c r="RKR18" s="84"/>
      <c r="RKS18" s="84"/>
      <c r="RKT18" s="84"/>
      <c r="RKU18" s="84"/>
      <c r="RKV18" s="84"/>
      <c r="RKW18" s="84"/>
      <c r="RKX18" s="84"/>
      <c r="RKY18" s="84"/>
      <c r="RKZ18" s="84"/>
      <c r="RLA18" s="84"/>
      <c r="RLB18" s="84"/>
      <c r="RLC18" s="84"/>
      <c r="RLD18" s="84"/>
      <c r="RLE18" s="84"/>
      <c r="RLF18" s="84"/>
      <c r="RLG18" s="84"/>
      <c r="RLH18" s="84"/>
      <c r="RLI18" s="84"/>
      <c r="RLJ18" s="84"/>
      <c r="RLK18" s="84"/>
      <c r="RLL18" s="84"/>
      <c r="RLM18" s="84"/>
      <c r="RLN18" s="84"/>
      <c r="RLO18" s="84"/>
      <c r="RLP18" s="84"/>
      <c r="RLQ18" s="84"/>
      <c r="RLR18" s="84"/>
      <c r="RLS18" s="84"/>
      <c r="RLT18" s="84"/>
      <c r="RLU18" s="84"/>
      <c r="RLV18" s="84"/>
      <c r="RLW18" s="84"/>
      <c r="RLX18" s="84"/>
      <c r="RLY18" s="84"/>
      <c r="RLZ18" s="84"/>
      <c r="RMA18" s="84"/>
      <c r="RMB18" s="84"/>
      <c r="RMC18" s="84"/>
      <c r="RMD18" s="84"/>
      <c r="RME18" s="84"/>
      <c r="RMF18" s="84"/>
      <c r="RMG18" s="84"/>
      <c r="RMH18" s="84"/>
      <c r="RMI18" s="84"/>
      <c r="RMJ18" s="84"/>
      <c r="RMK18" s="84"/>
      <c r="RML18" s="84"/>
      <c r="RMM18" s="84"/>
      <c r="RMN18" s="84"/>
      <c r="RMO18" s="84"/>
      <c r="RMP18" s="84"/>
      <c r="RMQ18" s="84"/>
      <c r="RMR18" s="84"/>
      <c r="RMS18" s="84"/>
      <c r="RMT18" s="84"/>
      <c r="RMU18" s="84"/>
      <c r="RMV18" s="84"/>
      <c r="RMW18" s="84"/>
      <c r="RMX18" s="84"/>
      <c r="RMY18" s="84"/>
      <c r="RMZ18" s="84"/>
      <c r="RNA18" s="84"/>
      <c r="RNB18" s="84"/>
      <c r="RNC18" s="84"/>
      <c r="RND18" s="84"/>
      <c r="RNE18" s="84"/>
      <c r="RNF18" s="84"/>
      <c r="RNG18" s="84"/>
      <c r="RNH18" s="84"/>
      <c r="RNI18" s="84"/>
      <c r="RNJ18" s="84"/>
      <c r="RNK18" s="84"/>
      <c r="RNL18" s="84"/>
      <c r="RNM18" s="84"/>
      <c r="RNN18" s="84"/>
      <c r="RNO18" s="84"/>
      <c r="RNP18" s="84"/>
      <c r="RNQ18" s="84"/>
      <c r="RNR18" s="84"/>
      <c r="RNS18" s="84"/>
      <c r="RNT18" s="84"/>
      <c r="RNU18" s="84"/>
      <c r="RNV18" s="84"/>
      <c r="RNW18" s="84"/>
      <c r="RNX18" s="84"/>
      <c r="RNY18" s="84"/>
      <c r="RNZ18" s="84"/>
      <c r="ROA18" s="84"/>
      <c r="ROB18" s="84"/>
      <c r="ROC18" s="84"/>
      <c r="ROD18" s="84"/>
      <c r="ROE18" s="84"/>
      <c r="ROF18" s="84"/>
      <c r="ROG18" s="84"/>
      <c r="ROH18" s="84"/>
      <c r="ROI18" s="84"/>
      <c r="ROJ18" s="84"/>
      <c r="ROK18" s="84"/>
      <c r="ROL18" s="84"/>
      <c r="ROM18" s="84"/>
      <c r="RON18" s="84"/>
      <c r="ROO18" s="84"/>
      <c r="ROP18" s="84"/>
      <c r="ROQ18" s="84"/>
      <c r="ROR18" s="84"/>
      <c r="ROS18" s="84"/>
      <c r="ROT18" s="84"/>
      <c r="ROU18" s="84"/>
      <c r="ROV18" s="84"/>
      <c r="ROW18" s="84"/>
      <c r="ROX18" s="84"/>
      <c r="ROY18" s="84"/>
      <c r="ROZ18" s="84"/>
      <c r="RPA18" s="84"/>
      <c r="RPB18" s="84"/>
      <c r="RPC18" s="84"/>
      <c r="RPD18" s="84"/>
      <c r="RPE18" s="84"/>
      <c r="RPF18" s="84"/>
      <c r="RPG18" s="84"/>
      <c r="RPH18" s="84"/>
      <c r="RPI18" s="84"/>
      <c r="RPJ18" s="84"/>
      <c r="RPK18" s="84"/>
      <c r="RPL18" s="84"/>
      <c r="RPM18" s="84"/>
      <c r="RPN18" s="84"/>
      <c r="RPO18" s="84"/>
      <c r="RPP18" s="84"/>
      <c r="RPQ18" s="84"/>
      <c r="RPR18" s="84"/>
      <c r="RPS18" s="84"/>
      <c r="RPT18" s="84"/>
      <c r="RPU18" s="84"/>
      <c r="RPV18" s="84"/>
      <c r="RPW18" s="84"/>
      <c r="RPX18" s="84"/>
      <c r="RPY18" s="84"/>
      <c r="RPZ18" s="84"/>
      <c r="RQA18" s="84"/>
      <c r="RQB18" s="84"/>
      <c r="RQC18" s="84"/>
      <c r="RQD18" s="84"/>
      <c r="RQE18" s="84"/>
      <c r="RQF18" s="84"/>
      <c r="RQG18" s="84"/>
      <c r="RQH18" s="84"/>
      <c r="RQI18" s="84"/>
      <c r="RQJ18" s="84"/>
      <c r="RQK18" s="84"/>
      <c r="RQL18" s="84"/>
      <c r="RQM18" s="84"/>
      <c r="RQN18" s="84"/>
      <c r="RQO18" s="84"/>
      <c r="RQP18" s="84"/>
      <c r="RQQ18" s="84"/>
      <c r="RQR18" s="84"/>
      <c r="RQS18" s="84"/>
      <c r="RQT18" s="84"/>
      <c r="RQU18" s="84"/>
      <c r="RQV18" s="84"/>
      <c r="RQW18" s="84"/>
      <c r="RQX18" s="84"/>
      <c r="RQY18" s="84"/>
      <c r="RQZ18" s="84"/>
      <c r="RRA18" s="84"/>
      <c r="RRB18" s="84"/>
      <c r="RRC18" s="84"/>
      <c r="RRD18" s="84"/>
      <c r="RRE18" s="84"/>
      <c r="RRF18" s="84"/>
      <c r="RRG18" s="84"/>
      <c r="RRH18" s="84"/>
      <c r="RRI18" s="84"/>
      <c r="RRJ18" s="84"/>
      <c r="RRK18" s="84"/>
      <c r="RRL18" s="84"/>
      <c r="RRM18" s="84"/>
      <c r="RRN18" s="84"/>
      <c r="RRO18" s="84"/>
      <c r="RRP18" s="84"/>
      <c r="RRQ18" s="84"/>
      <c r="RRR18" s="84"/>
      <c r="RRS18" s="84"/>
      <c r="RRT18" s="84"/>
      <c r="RRU18" s="84"/>
      <c r="RRV18" s="84"/>
      <c r="RRW18" s="84"/>
      <c r="RRX18" s="84"/>
      <c r="RRY18" s="84"/>
      <c r="RRZ18" s="84"/>
      <c r="RSA18" s="84"/>
      <c r="RSB18" s="84"/>
      <c r="RSC18" s="84"/>
      <c r="RSD18" s="84"/>
      <c r="RSE18" s="84"/>
      <c r="RSF18" s="84"/>
      <c r="RSG18" s="84"/>
      <c r="RSH18" s="84"/>
      <c r="RSI18" s="84"/>
      <c r="RSJ18" s="84"/>
      <c r="RSK18" s="84"/>
      <c r="RSL18" s="84"/>
      <c r="RSM18" s="84"/>
      <c r="RSN18" s="84"/>
      <c r="RSO18" s="84"/>
      <c r="RSP18" s="84"/>
      <c r="RSQ18" s="84"/>
      <c r="RSR18" s="84"/>
      <c r="RSS18" s="84"/>
      <c r="RST18" s="84"/>
      <c r="RSU18" s="84"/>
      <c r="RSV18" s="84"/>
      <c r="RSW18" s="84"/>
      <c r="RSX18" s="84"/>
      <c r="RSY18" s="84"/>
      <c r="RSZ18" s="84"/>
      <c r="RTA18" s="84"/>
      <c r="RTB18" s="84"/>
      <c r="RTC18" s="84"/>
      <c r="RTD18" s="84"/>
      <c r="RTE18" s="84"/>
      <c r="RTF18" s="84"/>
      <c r="RTG18" s="84"/>
      <c r="RTH18" s="84"/>
      <c r="RTI18" s="84"/>
      <c r="RTJ18" s="84"/>
      <c r="RTK18" s="84"/>
      <c r="RTL18" s="84"/>
      <c r="RTM18" s="84"/>
      <c r="RTN18" s="84"/>
      <c r="RTO18" s="84"/>
      <c r="RTP18" s="84"/>
      <c r="RTQ18" s="84"/>
      <c r="RTR18" s="84"/>
      <c r="RTS18" s="84"/>
      <c r="RTT18" s="84"/>
      <c r="RTU18" s="84"/>
      <c r="RTV18" s="84"/>
      <c r="RTW18" s="84"/>
      <c r="RTX18" s="84"/>
      <c r="RTY18" s="84"/>
      <c r="RTZ18" s="84"/>
      <c r="RUA18" s="84"/>
      <c r="RUB18" s="84"/>
      <c r="RUC18" s="84"/>
      <c r="RUD18" s="84"/>
      <c r="RUE18" s="84"/>
      <c r="RUF18" s="84"/>
      <c r="RUG18" s="84"/>
      <c r="RUH18" s="84"/>
      <c r="RUI18" s="84"/>
      <c r="RUJ18" s="84"/>
      <c r="RUK18" s="84"/>
      <c r="RUL18" s="84"/>
      <c r="RUM18" s="84"/>
      <c r="RUN18" s="84"/>
      <c r="RUO18" s="84"/>
      <c r="RUP18" s="84"/>
      <c r="RUQ18" s="84"/>
      <c r="RUR18" s="84"/>
      <c r="RUS18" s="84"/>
      <c r="RUT18" s="84"/>
      <c r="RUU18" s="84"/>
      <c r="RUV18" s="84"/>
      <c r="RUW18" s="84"/>
      <c r="RUX18" s="84"/>
      <c r="RUY18" s="84"/>
      <c r="RUZ18" s="84"/>
      <c r="RVA18" s="84"/>
      <c r="RVB18" s="84"/>
      <c r="RVC18" s="84"/>
      <c r="RVD18" s="84"/>
      <c r="RVE18" s="84"/>
      <c r="RVF18" s="84"/>
      <c r="RVG18" s="84"/>
      <c r="RVH18" s="84"/>
      <c r="RVI18" s="84"/>
      <c r="RVJ18" s="84"/>
      <c r="RVK18" s="84"/>
      <c r="RVL18" s="84"/>
      <c r="RVM18" s="84"/>
      <c r="RVN18" s="84"/>
      <c r="RVO18" s="84"/>
      <c r="RVP18" s="84"/>
      <c r="RVQ18" s="84"/>
      <c r="RVR18" s="84"/>
      <c r="RVS18" s="84"/>
      <c r="RVT18" s="84"/>
      <c r="RVU18" s="84"/>
      <c r="RVV18" s="84"/>
      <c r="RVW18" s="84"/>
      <c r="RVX18" s="84"/>
      <c r="RVY18" s="84"/>
      <c r="RVZ18" s="84"/>
      <c r="RWA18" s="84"/>
      <c r="RWB18" s="84"/>
      <c r="RWC18" s="84"/>
      <c r="RWD18" s="84"/>
      <c r="RWE18" s="84"/>
      <c r="RWF18" s="84"/>
      <c r="RWG18" s="84"/>
      <c r="RWH18" s="84"/>
      <c r="RWI18" s="84"/>
      <c r="RWJ18" s="84"/>
      <c r="RWK18" s="84"/>
      <c r="RWL18" s="84"/>
      <c r="RWM18" s="84"/>
      <c r="RWN18" s="84"/>
      <c r="RWO18" s="84"/>
      <c r="RWP18" s="84"/>
      <c r="RWQ18" s="84"/>
      <c r="RWR18" s="84"/>
      <c r="RWS18" s="84"/>
      <c r="RWT18" s="84"/>
      <c r="RWU18" s="84"/>
      <c r="RWV18" s="84"/>
      <c r="RWW18" s="84"/>
      <c r="RWX18" s="84"/>
      <c r="RWY18" s="84"/>
      <c r="RWZ18" s="84"/>
      <c r="RXA18" s="84"/>
      <c r="RXB18" s="84"/>
      <c r="RXC18" s="84"/>
      <c r="RXD18" s="84"/>
      <c r="RXE18" s="84"/>
      <c r="RXF18" s="84"/>
      <c r="RXG18" s="84"/>
      <c r="RXH18" s="84"/>
      <c r="RXI18" s="84"/>
      <c r="RXJ18" s="84"/>
      <c r="RXK18" s="84"/>
      <c r="RXL18" s="84"/>
      <c r="RXM18" s="84"/>
      <c r="RXN18" s="84"/>
      <c r="RXO18" s="84"/>
      <c r="RXP18" s="84"/>
      <c r="RXQ18" s="84"/>
      <c r="RXR18" s="84"/>
      <c r="RXS18" s="84"/>
      <c r="RXT18" s="84"/>
      <c r="RXU18" s="84"/>
      <c r="RXV18" s="84"/>
      <c r="RXW18" s="84"/>
      <c r="RXX18" s="84"/>
      <c r="RXY18" s="84"/>
      <c r="RXZ18" s="84"/>
      <c r="RYA18" s="84"/>
      <c r="RYB18" s="84"/>
      <c r="RYC18" s="84"/>
      <c r="RYD18" s="84"/>
      <c r="RYE18" s="84"/>
      <c r="RYF18" s="84"/>
      <c r="RYG18" s="84"/>
      <c r="RYH18" s="84"/>
      <c r="RYI18" s="84"/>
      <c r="RYJ18" s="84"/>
      <c r="RYK18" s="84"/>
      <c r="RYL18" s="84"/>
      <c r="RYM18" s="84"/>
      <c r="RYN18" s="84"/>
      <c r="RYO18" s="84"/>
      <c r="RYP18" s="84"/>
      <c r="RYQ18" s="84"/>
      <c r="RYR18" s="84"/>
      <c r="RYS18" s="84"/>
      <c r="RYT18" s="84"/>
      <c r="RYU18" s="84"/>
      <c r="RYV18" s="84"/>
      <c r="RYW18" s="84"/>
      <c r="RYX18" s="84"/>
      <c r="RYY18" s="84"/>
      <c r="RYZ18" s="84"/>
      <c r="RZA18" s="84"/>
      <c r="RZB18" s="84"/>
      <c r="RZC18" s="84"/>
      <c r="RZD18" s="84"/>
      <c r="RZE18" s="84"/>
      <c r="RZF18" s="84"/>
      <c r="RZG18" s="84"/>
      <c r="RZH18" s="84"/>
      <c r="RZI18" s="84"/>
      <c r="RZJ18" s="84"/>
      <c r="RZK18" s="84"/>
      <c r="RZL18" s="84"/>
      <c r="RZM18" s="84"/>
      <c r="RZN18" s="84"/>
      <c r="RZO18" s="84"/>
      <c r="RZP18" s="84"/>
      <c r="RZQ18" s="84"/>
      <c r="RZR18" s="84"/>
      <c r="RZS18" s="84"/>
      <c r="RZT18" s="84"/>
      <c r="RZU18" s="84"/>
      <c r="RZV18" s="84"/>
      <c r="RZW18" s="84"/>
      <c r="RZX18" s="84"/>
      <c r="RZY18" s="84"/>
      <c r="RZZ18" s="84"/>
      <c r="SAA18" s="84"/>
      <c r="SAB18" s="84"/>
      <c r="SAC18" s="84"/>
      <c r="SAD18" s="84"/>
      <c r="SAE18" s="84"/>
      <c r="SAF18" s="84"/>
      <c r="SAG18" s="84"/>
      <c r="SAH18" s="84"/>
      <c r="SAI18" s="84"/>
      <c r="SAJ18" s="84"/>
      <c r="SAK18" s="84"/>
      <c r="SAL18" s="84"/>
      <c r="SAM18" s="84"/>
      <c r="SAN18" s="84"/>
      <c r="SAO18" s="84"/>
      <c r="SAP18" s="84"/>
      <c r="SAQ18" s="84"/>
      <c r="SAR18" s="84"/>
      <c r="SAS18" s="84"/>
      <c r="SAT18" s="84"/>
      <c r="SAU18" s="84"/>
      <c r="SAV18" s="84"/>
      <c r="SAW18" s="84"/>
      <c r="SAX18" s="84"/>
      <c r="SAY18" s="84"/>
      <c r="SAZ18" s="84"/>
      <c r="SBA18" s="84"/>
      <c r="SBB18" s="84"/>
      <c r="SBC18" s="84"/>
      <c r="SBD18" s="84"/>
      <c r="SBE18" s="84"/>
      <c r="SBF18" s="84"/>
      <c r="SBG18" s="84"/>
      <c r="SBH18" s="84"/>
      <c r="SBI18" s="84"/>
      <c r="SBJ18" s="84"/>
      <c r="SBK18" s="84"/>
      <c r="SBL18" s="84"/>
      <c r="SBM18" s="84"/>
      <c r="SBN18" s="84"/>
      <c r="SBO18" s="84"/>
      <c r="SBP18" s="84"/>
      <c r="SBQ18" s="84"/>
      <c r="SBR18" s="84"/>
      <c r="SBS18" s="84"/>
      <c r="SBT18" s="84"/>
      <c r="SBU18" s="84"/>
      <c r="SBV18" s="84"/>
      <c r="SBW18" s="84"/>
      <c r="SBX18" s="84"/>
      <c r="SBY18" s="84"/>
      <c r="SBZ18" s="84"/>
      <c r="SCA18" s="84"/>
      <c r="SCB18" s="84"/>
      <c r="SCC18" s="84"/>
      <c r="SCD18" s="84"/>
      <c r="SCE18" s="84"/>
      <c r="SCF18" s="84"/>
      <c r="SCG18" s="84"/>
      <c r="SCH18" s="84"/>
      <c r="SCI18" s="84"/>
      <c r="SCJ18" s="84"/>
      <c r="SCK18" s="84"/>
      <c r="SCL18" s="84"/>
      <c r="SCM18" s="84"/>
      <c r="SCN18" s="84"/>
      <c r="SCO18" s="84"/>
      <c r="SCP18" s="84"/>
      <c r="SCQ18" s="84"/>
      <c r="SCR18" s="84"/>
      <c r="SCS18" s="84"/>
      <c r="SCT18" s="84"/>
      <c r="SCU18" s="84"/>
      <c r="SCV18" s="84"/>
      <c r="SCW18" s="84"/>
      <c r="SCX18" s="84"/>
      <c r="SCY18" s="84"/>
      <c r="SCZ18" s="84"/>
      <c r="SDA18" s="84"/>
      <c r="SDB18" s="84"/>
      <c r="SDC18" s="84"/>
      <c r="SDD18" s="84"/>
      <c r="SDE18" s="84"/>
      <c r="SDF18" s="84"/>
      <c r="SDG18" s="84"/>
      <c r="SDH18" s="84"/>
      <c r="SDI18" s="84"/>
      <c r="SDJ18" s="84"/>
      <c r="SDK18" s="84"/>
      <c r="SDL18" s="84"/>
      <c r="SDM18" s="84"/>
      <c r="SDN18" s="84"/>
      <c r="SDO18" s="84"/>
      <c r="SDP18" s="84"/>
      <c r="SDQ18" s="84"/>
      <c r="SDR18" s="84"/>
      <c r="SDS18" s="84"/>
      <c r="SDT18" s="84"/>
      <c r="SDU18" s="84"/>
      <c r="SDV18" s="84"/>
      <c r="SDW18" s="84"/>
      <c r="SDX18" s="84"/>
      <c r="SDY18" s="84"/>
      <c r="SDZ18" s="84"/>
      <c r="SEA18" s="84"/>
      <c r="SEB18" s="84"/>
      <c r="SEC18" s="84"/>
      <c r="SED18" s="84"/>
      <c r="SEE18" s="84"/>
      <c r="SEF18" s="84"/>
      <c r="SEG18" s="84"/>
      <c r="SEH18" s="84"/>
      <c r="SEI18" s="84"/>
      <c r="SEJ18" s="84"/>
      <c r="SEK18" s="84"/>
      <c r="SEL18" s="84"/>
      <c r="SEM18" s="84"/>
      <c r="SEN18" s="84"/>
      <c r="SEO18" s="84"/>
      <c r="SEP18" s="84"/>
      <c r="SEQ18" s="84"/>
      <c r="SER18" s="84"/>
      <c r="SES18" s="84"/>
      <c r="SET18" s="84"/>
      <c r="SEU18" s="84"/>
      <c r="SEV18" s="84"/>
      <c r="SEW18" s="84"/>
      <c r="SEX18" s="84"/>
      <c r="SEY18" s="84"/>
      <c r="SEZ18" s="84"/>
      <c r="SFA18" s="84"/>
      <c r="SFB18" s="84"/>
      <c r="SFC18" s="84"/>
      <c r="SFD18" s="84"/>
      <c r="SFE18" s="84"/>
      <c r="SFF18" s="84"/>
      <c r="SFG18" s="84"/>
      <c r="SFH18" s="84"/>
      <c r="SFI18" s="84"/>
      <c r="SFJ18" s="84"/>
      <c r="SFK18" s="84"/>
      <c r="SFL18" s="84"/>
      <c r="SFM18" s="84"/>
      <c r="SFN18" s="84"/>
      <c r="SFO18" s="84"/>
      <c r="SFP18" s="84"/>
      <c r="SFQ18" s="84"/>
      <c r="SFR18" s="84"/>
      <c r="SFS18" s="84"/>
      <c r="SFT18" s="84"/>
      <c r="SFU18" s="84"/>
      <c r="SFV18" s="84"/>
      <c r="SFW18" s="84"/>
      <c r="SFX18" s="84"/>
      <c r="SFY18" s="84"/>
      <c r="SFZ18" s="84"/>
      <c r="SGA18" s="84"/>
      <c r="SGB18" s="84"/>
      <c r="SGC18" s="84"/>
      <c r="SGD18" s="84"/>
      <c r="SGE18" s="84"/>
      <c r="SGF18" s="84"/>
      <c r="SGG18" s="84"/>
      <c r="SGH18" s="84"/>
      <c r="SGI18" s="84"/>
      <c r="SGJ18" s="84"/>
      <c r="SGK18" s="84"/>
      <c r="SGL18" s="84"/>
      <c r="SGM18" s="84"/>
      <c r="SGN18" s="84"/>
      <c r="SGO18" s="84"/>
      <c r="SGP18" s="84"/>
      <c r="SGQ18" s="84"/>
      <c r="SGR18" s="84"/>
      <c r="SGS18" s="84"/>
      <c r="SGT18" s="84"/>
      <c r="SGU18" s="84"/>
      <c r="SGV18" s="84"/>
      <c r="SGW18" s="84"/>
      <c r="SGX18" s="84"/>
      <c r="SGY18" s="84"/>
      <c r="SGZ18" s="84"/>
      <c r="SHA18" s="84"/>
      <c r="SHB18" s="84"/>
      <c r="SHC18" s="84"/>
      <c r="SHD18" s="84"/>
      <c r="SHE18" s="84"/>
      <c r="SHF18" s="84"/>
      <c r="SHG18" s="84"/>
      <c r="SHH18" s="84"/>
      <c r="SHI18" s="84"/>
      <c r="SHJ18" s="84"/>
      <c r="SHK18" s="84"/>
      <c r="SHL18" s="84"/>
      <c r="SHM18" s="84"/>
      <c r="SHN18" s="84"/>
      <c r="SHO18" s="84"/>
      <c r="SHP18" s="84"/>
      <c r="SHQ18" s="84"/>
      <c r="SHR18" s="84"/>
      <c r="SHS18" s="84"/>
      <c r="SHT18" s="84"/>
      <c r="SHU18" s="84"/>
      <c r="SHV18" s="84"/>
      <c r="SHW18" s="84"/>
      <c r="SHX18" s="84"/>
      <c r="SHY18" s="84"/>
      <c r="SHZ18" s="84"/>
      <c r="SIA18" s="84"/>
      <c r="SIB18" s="84"/>
      <c r="SIC18" s="84"/>
      <c r="SID18" s="84"/>
      <c r="SIE18" s="84"/>
      <c r="SIF18" s="84"/>
      <c r="SIG18" s="84"/>
      <c r="SIH18" s="84"/>
      <c r="SII18" s="84"/>
      <c r="SIJ18" s="84"/>
      <c r="SIK18" s="84"/>
      <c r="SIL18" s="84"/>
      <c r="SIM18" s="84"/>
      <c r="SIN18" s="84"/>
      <c r="SIO18" s="84"/>
      <c r="SIP18" s="84"/>
      <c r="SIQ18" s="84"/>
      <c r="SIR18" s="84"/>
      <c r="SIS18" s="84"/>
      <c r="SIT18" s="84"/>
      <c r="SIU18" s="84"/>
      <c r="SIV18" s="84"/>
      <c r="SIW18" s="84"/>
      <c r="SIX18" s="84"/>
      <c r="SIY18" s="84"/>
      <c r="SIZ18" s="84"/>
      <c r="SJA18" s="84"/>
      <c r="SJB18" s="84"/>
      <c r="SJC18" s="84"/>
      <c r="SJD18" s="84"/>
      <c r="SJE18" s="84"/>
      <c r="SJF18" s="84"/>
      <c r="SJG18" s="84"/>
      <c r="SJH18" s="84"/>
      <c r="SJI18" s="84"/>
      <c r="SJJ18" s="84"/>
      <c r="SJK18" s="84"/>
      <c r="SJL18" s="84"/>
      <c r="SJM18" s="84"/>
      <c r="SJN18" s="84"/>
      <c r="SJO18" s="84"/>
      <c r="SJP18" s="84"/>
      <c r="SJQ18" s="84"/>
      <c r="SJR18" s="84"/>
      <c r="SJS18" s="84"/>
      <c r="SJT18" s="84"/>
      <c r="SJU18" s="84"/>
      <c r="SJV18" s="84"/>
      <c r="SJW18" s="84"/>
      <c r="SJX18" s="84"/>
      <c r="SJY18" s="84"/>
      <c r="SJZ18" s="84"/>
      <c r="SKA18" s="84"/>
      <c r="SKB18" s="84"/>
      <c r="SKC18" s="84"/>
      <c r="SKD18" s="84"/>
      <c r="SKE18" s="84"/>
      <c r="SKF18" s="84"/>
      <c r="SKG18" s="84"/>
      <c r="SKH18" s="84"/>
      <c r="SKI18" s="84"/>
      <c r="SKJ18" s="84"/>
      <c r="SKK18" s="84"/>
      <c r="SKL18" s="84"/>
      <c r="SKM18" s="84"/>
      <c r="SKN18" s="84"/>
      <c r="SKO18" s="84"/>
      <c r="SKP18" s="84"/>
      <c r="SKQ18" s="84"/>
      <c r="SKR18" s="84"/>
      <c r="SKS18" s="84"/>
      <c r="SKT18" s="84"/>
      <c r="SKU18" s="84"/>
      <c r="SKV18" s="84"/>
      <c r="SKW18" s="84"/>
      <c r="SKX18" s="84"/>
      <c r="SKY18" s="84"/>
      <c r="SKZ18" s="84"/>
      <c r="SLA18" s="84"/>
      <c r="SLB18" s="84"/>
      <c r="SLC18" s="84"/>
      <c r="SLD18" s="84"/>
      <c r="SLE18" s="84"/>
      <c r="SLF18" s="84"/>
      <c r="SLG18" s="84"/>
      <c r="SLH18" s="84"/>
      <c r="SLI18" s="84"/>
      <c r="SLJ18" s="84"/>
      <c r="SLK18" s="84"/>
      <c r="SLL18" s="84"/>
      <c r="SLM18" s="84"/>
      <c r="SLN18" s="84"/>
      <c r="SLO18" s="84"/>
      <c r="SLP18" s="84"/>
      <c r="SLQ18" s="84"/>
      <c r="SLR18" s="84"/>
      <c r="SLS18" s="84"/>
      <c r="SLT18" s="84"/>
      <c r="SLU18" s="84"/>
      <c r="SLV18" s="84"/>
      <c r="SLW18" s="84"/>
      <c r="SLX18" s="84"/>
      <c r="SLY18" s="84"/>
      <c r="SLZ18" s="84"/>
      <c r="SMA18" s="84"/>
      <c r="SMB18" s="84"/>
      <c r="SMC18" s="84"/>
      <c r="SMD18" s="84"/>
      <c r="SME18" s="84"/>
      <c r="SMF18" s="84"/>
      <c r="SMG18" s="84"/>
      <c r="SMH18" s="84"/>
      <c r="SMI18" s="84"/>
      <c r="SMJ18" s="84"/>
      <c r="SMK18" s="84"/>
      <c r="SML18" s="84"/>
      <c r="SMM18" s="84"/>
      <c r="SMN18" s="84"/>
      <c r="SMO18" s="84"/>
      <c r="SMP18" s="84"/>
      <c r="SMQ18" s="84"/>
      <c r="SMR18" s="84"/>
      <c r="SMS18" s="84"/>
      <c r="SMT18" s="84"/>
      <c r="SMU18" s="84"/>
      <c r="SMV18" s="84"/>
      <c r="SMW18" s="84"/>
      <c r="SMX18" s="84"/>
      <c r="SMY18" s="84"/>
      <c r="SMZ18" s="84"/>
      <c r="SNA18" s="84"/>
      <c r="SNB18" s="84"/>
      <c r="SNC18" s="84"/>
      <c r="SND18" s="84"/>
      <c r="SNE18" s="84"/>
      <c r="SNF18" s="84"/>
      <c r="SNG18" s="84"/>
      <c r="SNH18" s="84"/>
      <c r="SNI18" s="84"/>
      <c r="SNJ18" s="84"/>
      <c r="SNK18" s="84"/>
      <c r="SNL18" s="84"/>
      <c r="SNM18" s="84"/>
      <c r="SNN18" s="84"/>
      <c r="SNO18" s="84"/>
      <c r="SNP18" s="84"/>
      <c r="SNQ18" s="84"/>
      <c r="SNR18" s="84"/>
      <c r="SNS18" s="84"/>
      <c r="SNT18" s="84"/>
      <c r="SNU18" s="84"/>
      <c r="SNV18" s="84"/>
      <c r="SNW18" s="84"/>
      <c r="SNX18" s="84"/>
      <c r="SNY18" s="84"/>
      <c r="SNZ18" s="84"/>
      <c r="SOA18" s="84"/>
      <c r="SOB18" s="84"/>
      <c r="SOC18" s="84"/>
      <c r="SOD18" s="84"/>
      <c r="SOE18" s="84"/>
      <c r="SOF18" s="84"/>
      <c r="SOG18" s="84"/>
      <c r="SOH18" s="84"/>
      <c r="SOI18" s="84"/>
      <c r="SOJ18" s="84"/>
      <c r="SOK18" s="84"/>
      <c r="SOL18" s="84"/>
      <c r="SOM18" s="84"/>
      <c r="SON18" s="84"/>
      <c r="SOO18" s="84"/>
      <c r="SOP18" s="84"/>
      <c r="SOQ18" s="84"/>
      <c r="SOR18" s="84"/>
      <c r="SOS18" s="84"/>
      <c r="SOT18" s="84"/>
      <c r="SOU18" s="84"/>
      <c r="SOV18" s="84"/>
      <c r="SOW18" s="84"/>
      <c r="SOX18" s="84"/>
      <c r="SOY18" s="84"/>
      <c r="SOZ18" s="84"/>
      <c r="SPA18" s="84"/>
      <c r="SPB18" s="84"/>
      <c r="SPC18" s="84"/>
      <c r="SPD18" s="84"/>
      <c r="SPE18" s="84"/>
      <c r="SPF18" s="84"/>
      <c r="SPG18" s="84"/>
      <c r="SPH18" s="84"/>
      <c r="SPI18" s="84"/>
      <c r="SPJ18" s="84"/>
      <c r="SPK18" s="84"/>
      <c r="SPL18" s="84"/>
      <c r="SPM18" s="84"/>
      <c r="SPN18" s="84"/>
      <c r="SPO18" s="84"/>
      <c r="SPP18" s="84"/>
      <c r="SPQ18" s="84"/>
      <c r="SPR18" s="84"/>
      <c r="SPS18" s="84"/>
      <c r="SPT18" s="84"/>
      <c r="SPU18" s="84"/>
      <c r="SPV18" s="84"/>
      <c r="SPW18" s="84"/>
      <c r="SPX18" s="84"/>
      <c r="SPY18" s="84"/>
      <c r="SPZ18" s="84"/>
      <c r="SQA18" s="84"/>
      <c r="SQB18" s="84"/>
      <c r="SQC18" s="84"/>
      <c r="SQD18" s="84"/>
      <c r="SQE18" s="84"/>
      <c r="SQF18" s="84"/>
      <c r="SQG18" s="84"/>
      <c r="SQH18" s="84"/>
      <c r="SQI18" s="84"/>
      <c r="SQJ18" s="84"/>
      <c r="SQK18" s="84"/>
      <c r="SQL18" s="84"/>
      <c r="SQM18" s="84"/>
      <c r="SQN18" s="84"/>
      <c r="SQO18" s="84"/>
      <c r="SQP18" s="84"/>
      <c r="SQQ18" s="84"/>
      <c r="SQR18" s="84"/>
      <c r="SQS18" s="84"/>
      <c r="SQT18" s="84"/>
      <c r="SQU18" s="84"/>
      <c r="SQV18" s="84"/>
      <c r="SQW18" s="84"/>
      <c r="SQX18" s="84"/>
      <c r="SQY18" s="84"/>
      <c r="SQZ18" s="84"/>
      <c r="SRA18" s="84"/>
      <c r="SRB18" s="84"/>
      <c r="SRC18" s="84"/>
      <c r="SRD18" s="84"/>
      <c r="SRE18" s="84"/>
      <c r="SRF18" s="84"/>
      <c r="SRG18" s="84"/>
      <c r="SRH18" s="84"/>
      <c r="SRI18" s="84"/>
      <c r="SRJ18" s="84"/>
      <c r="SRK18" s="84"/>
      <c r="SRL18" s="84"/>
      <c r="SRM18" s="84"/>
      <c r="SRN18" s="84"/>
      <c r="SRO18" s="84"/>
      <c r="SRP18" s="84"/>
      <c r="SRQ18" s="84"/>
      <c r="SRR18" s="84"/>
      <c r="SRS18" s="84"/>
      <c r="SRT18" s="84"/>
      <c r="SRU18" s="84"/>
      <c r="SRV18" s="84"/>
      <c r="SRW18" s="84"/>
      <c r="SRX18" s="84"/>
      <c r="SRY18" s="84"/>
      <c r="SRZ18" s="84"/>
      <c r="SSA18" s="84"/>
      <c r="SSB18" s="84"/>
      <c r="SSC18" s="84"/>
      <c r="SSD18" s="84"/>
      <c r="SSE18" s="84"/>
      <c r="SSF18" s="84"/>
      <c r="SSG18" s="84"/>
      <c r="SSH18" s="84"/>
      <c r="SSI18" s="84"/>
      <c r="SSJ18" s="84"/>
      <c r="SSK18" s="84"/>
      <c r="SSL18" s="84"/>
      <c r="SSM18" s="84"/>
      <c r="SSN18" s="84"/>
      <c r="SSO18" s="84"/>
      <c r="SSP18" s="84"/>
      <c r="SSQ18" s="84"/>
      <c r="SSR18" s="84"/>
      <c r="SSS18" s="84"/>
      <c r="SST18" s="84"/>
      <c r="SSU18" s="84"/>
      <c r="SSV18" s="84"/>
      <c r="SSW18" s="84"/>
      <c r="SSX18" s="84"/>
      <c r="SSY18" s="84"/>
      <c r="SSZ18" s="84"/>
      <c r="STA18" s="84"/>
      <c r="STB18" s="84"/>
      <c r="STC18" s="84"/>
      <c r="STD18" s="84"/>
      <c r="STE18" s="84"/>
      <c r="STF18" s="84"/>
      <c r="STG18" s="84"/>
      <c r="STH18" s="84"/>
      <c r="STI18" s="84"/>
      <c r="STJ18" s="84"/>
      <c r="STK18" s="84"/>
      <c r="STL18" s="84"/>
      <c r="STM18" s="84"/>
      <c r="STN18" s="84"/>
      <c r="STO18" s="84"/>
      <c r="STP18" s="84"/>
      <c r="STQ18" s="84"/>
      <c r="STR18" s="84"/>
      <c r="STS18" s="84"/>
      <c r="STT18" s="84"/>
      <c r="STU18" s="84"/>
      <c r="STV18" s="84"/>
      <c r="STW18" s="84"/>
      <c r="STX18" s="84"/>
      <c r="STY18" s="84"/>
      <c r="STZ18" s="84"/>
      <c r="SUA18" s="84"/>
      <c r="SUB18" s="84"/>
      <c r="SUC18" s="84"/>
      <c r="SUD18" s="84"/>
      <c r="SUE18" s="84"/>
      <c r="SUF18" s="84"/>
      <c r="SUG18" s="84"/>
      <c r="SUH18" s="84"/>
      <c r="SUI18" s="84"/>
      <c r="SUJ18" s="84"/>
      <c r="SUK18" s="84"/>
      <c r="SUL18" s="84"/>
      <c r="SUM18" s="84"/>
      <c r="SUN18" s="84"/>
      <c r="SUO18" s="84"/>
      <c r="SUP18" s="84"/>
      <c r="SUQ18" s="84"/>
      <c r="SUR18" s="84"/>
      <c r="SUS18" s="84"/>
      <c r="SUT18" s="84"/>
      <c r="SUU18" s="84"/>
      <c r="SUV18" s="84"/>
      <c r="SUW18" s="84"/>
      <c r="SUX18" s="84"/>
      <c r="SUY18" s="84"/>
      <c r="SUZ18" s="84"/>
      <c r="SVA18" s="84"/>
      <c r="SVB18" s="84"/>
      <c r="SVC18" s="84"/>
      <c r="SVD18" s="84"/>
      <c r="SVE18" s="84"/>
      <c r="SVF18" s="84"/>
      <c r="SVG18" s="84"/>
      <c r="SVH18" s="84"/>
      <c r="SVI18" s="84"/>
      <c r="SVJ18" s="84"/>
      <c r="SVK18" s="84"/>
      <c r="SVL18" s="84"/>
      <c r="SVM18" s="84"/>
      <c r="SVN18" s="84"/>
      <c r="SVO18" s="84"/>
      <c r="SVP18" s="84"/>
      <c r="SVQ18" s="84"/>
      <c r="SVR18" s="84"/>
      <c r="SVS18" s="84"/>
      <c r="SVT18" s="84"/>
      <c r="SVU18" s="84"/>
      <c r="SVV18" s="84"/>
      <c r="SVW18" s="84"/>
      <c r="SVX18" s="84"/>
      <c r="SVY18" s="84"/>
      <c r="SVZ18" s="84"/>
      <c r="SWA18" s="84"/>
      <c r="SWB18" s="84"/>
      <c r="SWC18" s="84"/>
      <c r="SWD18" s="84"/>
      <c r="SWE18" s="84"/>
      <c r="SWF18" s="84"/>
      <c r="SWG18" s="84"/>
      <c r="SWH18" s="84"/>
      <c r="SWI18" s="84"/>
      <c r="SWJ18" s="84"/>
      <c r="SWK18" s="84"/>
      <c r="SWL18" s="84"/>
      <c r="SWM18" s="84"/>
      <c r="SWN18" s="84"/>
      <c r="SWO18" s="84"/>
      <c r="SWP18" s="84"/>
      <c r="SWQ18" s="84"/>
      <c r="SWR18" s="84"/>
      <c r="SWS18" s="84"/>
      <c r="SWT18" s="84"/>
      <c r="SWU18" s="84"/>
      <c r="SWV18" s="84"/>
      <c r="SWW18" s="84"/>
      <c r="SWX18" s="84"/>
      <c r="SWY18" s="84"/>
      <c r="SWZ18" s="84"/>
      <c r="SXA18" s="84"/>
      <c r="SXB18" s="84"/>
      <c r="SXC18" s="84"/>
      <c r="SXD18" s="84"/>
      <c r="SXE18" s="84"/>
      <c r="SXF18" s="84"/>
      <c r="SXG18" s="84"/>
      <c r="SXH18" s="84"/>
      <c r="SXI18" s="84"/>
      <c r="SXJ18" s="84"/>
      <c r="SXK18" s="84"/>
      <c r="SXL18" s="84"/>
      <c r="SXM18" s="84"/>
      <c r="SXN18" s="84"/>
      <c r="SXO18" s="84"/>
      <c r="SXP18" s="84"/>
      <c r="SXQ18" s="84"/>
      <c r="SXR18" s="84"/>
      <c r="SXS18" s="84"/>
      <c r="SXT18" s="84"/>
      <c r="SXU18" s="84"/>
      <c r="SXV18" s="84"/>
      <c r="SXW18" s="84"/>
      <c r="SXX18" s="84"/>
      <c r="SXY18" s="84"/>
      <c r="SXZ18" s="84"/>
      <c r="SYA18" s="84"/>
      <c r="SYB18" s="84"/>
      <c r="SYC18" s="84"/>
      <c r="SYD18" s="84"/>
      <c r="SYE18" s="84"/>
      <c r="SYF18" s="84"/>
      <c r="SYG18" s="84"/>
      <c r="SYH18" s="84"/>
      <c r="SYI18" s="84"/>
      <c r="SYJ18" s="84"/>
      <c r="SYK18" s="84"/>
      <c r="SYL18" s="84"/>
      <c r="SYM18" s="84"/>
      <c r="SYN18" s="84"/>
      <c r="SYO18" s="84"/>
      <c r="SYP18" s="84"/>
      <c r="SYQ18" s="84"/>
      <c r="SYR18" s="84"/>
      <c r="SYS18" s="84"/>
      <c r="SYT18" s="84"/>
      <c r="SYU18" s="84"/>
      <c r="SYV18" s="84"/>
      <c r="SYW18" s="84"/>
      <c r="SYX18" s="84"/>
      <c r="SYY18" s="84"/>
      <c r="SYZ18" s="84"/>
      <c r="SZA18" s="84"/>
      <c r="SZB18" s="84"/>
      <c r="SZC18" s="84"/>
      <c r="SZD18" s="84"/>
      <c r="SZE18" s="84"/>
      <c r="SZF18" s="84"/>
      <c r="SZG18" s="84"/>
      <c r="SZH18" s="84"/>
      <c r="SZI18" s="84"/>
      <c r="SZJ18" s="84"/>
      <c r="SZK18" s="84"/>
      <c r="SZL18" s="84"/>
      <c r="SZM18" s="84"/>
      <c r="SZN18" s="84"/>
      <c r="SZO18" s="84"/>
      <c r="SZP18" s="84"/>
      <c r="SZQ18" s="84"/>
      <c r="SZR18" s="84"/>
      <c r="SZS18" s="84"/>
      <c r="SZT18" s="84"/>
      <c r="SZU18" s="84"/>
      <c r="SZV18" s="84"/>
      <c r="SZW18" s="84"/>
      <c r="SZX18" s="84"/>
      <c r="SZY18" s="84"/>
      <c r="SZZ18" s="84"/>
      <c r="TAA18" s="84"/>
      <c r="TAB18" s="84"/>
      <c r="TAC18" s="84"/>
      <c r="TAD18" s="84"/>
      <c r="TAE18" s="84"/>
      <c r="TAF18" s="84"/>
      <c r="TAG18" s="84"/>
      <c r="TAH18" s="84"/>
      <c r="TAI18" s="84"/>
      <c r="TAJ18" s="84"/>
      <c r="TAK18" s="84"/>
      <c r="TAL18" s="84"/>
      <c r="TAM18" s="84"/>
      <c r="TAN18" s="84"/>
      <c r="TAO18" s="84"/>
      <c r="TAP18" s="84"/>
      <c r="TAQ18" s="84"/>
      <c r="TAR18" s="84"/>
      <c r="TAS18" s="84"/>
      <c r="TAT18" s="84"/>
      <c r="TAU18" s="84"/>
      <c r="TAV18" s="84"/>
      <c r="TAW18" s="84"/>
      <c r="TAX18" s="84"/>
      <c r="TAY18" s="84"/>
      <c r="TAZ18" s="84"/>
      <c r="TBA18" s="84"/>
      <c r="TBB18" s="84"/>
      <c r="TBC18" s="84"/>
      <c r="TBD18" s="84"/>
      <c r="TBE18" s="84"/>
      <c r="TBF18" s="84"/>
      <c r="TBG18" s="84"/>
      <c r="TBH18" s="84"/>
      <c r="TBI18" s="84"/>
      <c r="TBJ18" s="84"/>
      <c r="TBK18" s="84"/>
      <c r="TBL18" s="84"/>
      <c r="TBM18" s="84"/>
      <c r="TBN18" s="84"/>
      <c r="TBO18" s="84"/>
      <c r="TBP18" s="84"/>
      <c r="TBQ18" s="84"/>
      <c r="TBR18" s="84"/>
      <c r="TBS18" s="84"/>
      <c r="TBT18" s="84"/>
      <c r="TBU18" s="84"/>
      <c r="TBV18" s="84"/>
      <c r="TBW18" s="84"/>
      <c r="TBX18" s="84"/>
      <c r="TBY18" s="84"/>
      <c r="TBZ18" s="84"/>
      <c r="TCA18" s="84"/>
      <c r="TCB18" s="84"/>
      <c r="TCC18" s="84"/>
      <c r="TCD18" s="84"/>
      <c r="TCE18" s="84"/>
      <c r="TCF18" s="84"/>
      <c r="TCG18" s="84"/>
      <c r="TCH18" s="84"/>
      <c r="TCI18" s="84"/>
      <c r="TCJ18" s="84"/>
      <c r="TCK18" s="84"/>
      <c r="TCL18" s="84"/>
      <c r="TCM18" s="84"/>
      <c r="TCN18" s="84"/>
      <c r="TCO18" s="84"/>
      <c r="TCP18" s="84"/>
      <c r="TCQ18" s="84"/>
      <c r="TCR18" s="84"/>
      <c r="TCS18" s="84"/>
      <c r="TCT18" s="84"/>
      <c r="TCU18" s="84"/>
      <c r="TCV18" s="84"/>
      <c r="TCW18" s="84"/>
      <c r="TCX18" s="84"/>
      <c r="TCY18" s="84"/>
      <c r="TCZ18" s="84"/>
      <c r="TDA18" s="84"/>
      <c r="TDB18" s="84"/>
      <c r="TDC18" s="84"/>
      <c r="TDD18" s="84"/>
      <c r="TDE18" s="84"/>
      <c r="TDF18" s="84"/>
      <c r="TDG18" s="84"/>
      <c r="TDH18" s="84"/>
      <c r="TDI18" s="84"/>
      <c r="TDJ18" s="84"/>
      <c r="TDK18" s="84"/>
      <c r="TDL18" s="84"/>
      <c r="TDM18" s="84"/>
      <c r="TDN18" s="84"/>
      <c r="TDO18" s="84"/>
      <c r="TDP18" s="84"/>
      <c r="TDQ18" s="84"/>
      <c r="TDR18" s="84"/>
      <c r="TDS18" s="84"/>
      <c r="TDT18" s="84"/>
      <c r="TDU18" s="84"/>
      <c r="TDV18" s="84"/>
      <c r="TDW18" s="84"/>
      <c r="TDX18" s="84"/>
      <c r="TDY18" s="84"/>
      <c r="TDZ18" s="84"/>
      <c r="TEA18" s="84"/>
      <c r="TEB18" s="84"/>
      <c r="TEC18" s="84"/>
      <c r="TED18" s="84"/>
      <c r="TEE18" s="84"/>
      <c r="TEF18" s="84"/>
      <c r="TEG18" s="84"/>
      <c r="TEH18" s="84"/>
      <c r="TEI18" s="84"/>
      <c r="TEJ18" s="84"/>
      <c r="TEK18" s="84"/>
      <c r="TEL18" s="84"/>
      <c r="TEM18" s="84"/>
      <c r="TEN18" s="84"/>
      <c r="TEO18" s="84"/>
      <c r="TEP18" s="84"/>
      <c r="TEQ18" s="84"/>
      <c r="TER18" s="84"/>
      <c r="TES18" s="84"/>
      <c r="TET18" s="84"/>
      <c r="TEU18" s="84"/>
      <c r="TEV18" s="84"/>
      <c r="TEW18" s="84"/>
      <c r="TEX18" s="84"/>
      <c r="TEY18" s="84"/>
      <c r="TEZ18" s="84"/>
      <c r="TFA18" s="84"/>
      <c r="TFB18" s="84"/>
      <c r="TFC18" s="84"/>
      <c r="TFD18" s="84"/>
      <c r="TFE18" s="84"/>
      <c r="TFF18" s="84"/>
      <c r="TFG18" s="84"/>
      <c r="TFH18" s="84"/>
      <c r="TFI18" s="84"/>
      <c r="TFJ18" s="84"/>
      <c r="TFK18" s="84"/>
      <c r="TFL18" s="84"/>
      <c r="TFM18" s="84"/>
      <c r="TFN18" s="84"/>
      <c r="TFO18" s="84"/>
      <c r="TFP18" s="84"/>
      <c r="TFQ18" s="84"/>
      <c r="TFR18" s="84"/>
      <c r="TFS18" s="84"/>
      <c r="TFT18" s="84"/>
      <c r="TFU18" s="84"/>
      <c r="TFV18" s="84"/>
      <c r="TFW18" s="84"/>
      <c r="TFX18" s="84"/>
      <c r="TFY18" s="84"/>
      <c r="TFZ18" s="84"/>
      <c r="TGA18" s="84"/>
      <c r="TGB18" s="84"/>
      <c r="TGC18" s="84"/>
      <c r="TGD18" s="84"/>
      <c r="TGE18" s="84"/>
      <c r="TGF18" s="84"/>
      <c r="TGG18" s="84"/>
      <c r="TGH18" s="84"/>
      <c r="TGI18" s="84"/>
      <c r="TGJ18" s="84"/>
      <c r="TGK18" s="84"/>
      <c r="TGL18" s="84"/>
      <c r="TGM18" s="84"/>
      <c r="TGN18" s="84"/>
      <c r="TGO18" s="84"/>
      <c r="TGP18" s="84"/>
      <c r="TGQ18" s="84"/>
      <c r="TGR18" s="84"/>
      <c r="TGS18" s="84"/>
      <c r="TGT18" s="84"/>
      <c r="TGU18" s="84"/>
      <c r="TGV18" s="84"/>
      <c r="TGW18" s="84"/>
      <c r="TGX18" s="84"/>
      <c r="TGY18" s="84"/>
      <c r="TGZ18" s="84"/>
      <c r="THA18" s="84"/>
      <c r="THB18" s="84"/>
      <c r="THC18" s="84"/>
      <c r="THD18" s="84"/>
      <c r="THE18" s="84"/>
      <c r="THF18" s="84"/>
      <c r="THG18" s="84"/>
      <c r="THH18" s="84"/>
      <c r="THI18" s="84"/>
      <c r="THJ18" s="84"/>
      <c r="THK18" s="84"/>
      <c r="THL18" s="84"/>
      <c r="THM18" s="84"/>
      <c r="THN18" s="84"/>
      <c r="THO18" s="84"/>
      <c r="THP18" s="84"/>
      <c r="THQ18" s="84"/>
      <c r="THR18" s="84"/>
      <c r="THS18" s="84"/>
      <c r="THT18" s="84"/>
      <c r="THU18" s="84"/>
      <c r="THV18" s="84"/>
      <c r="THW18" s="84"/>
      <c r="THX18" s="84"/>
      <c r="THY18" s="84"/>
      <c r="THZ18" s="84"/>
      <c r="TIA18" s="84"/>
      <c r="TIB18" s="84"/>
      <c r="TIC18" s="84"/>
      <c r="TID18" s="84"/>
      <c r="TIE18" s="84"/>
      <c r="TIF18" s="84"/>
      <c r="TIG18" s="84"/>
      <c r="TIH18" s="84"/>
      <c r="TII18" s="84"/>
      <c r="TIJ18" s="84"/>
      <c r="TIK18" s="84"/>
      <c r="TIL18" s="84"/>
      <c r="TIM18" s="84"/>
      <c r="TIN18" s="84"/>
      <c r="TIO18" s="84"/>
      <c r="TIP18" s="84"/>
      <c r="TIQ18" s="84"/>
      <c r="TIR18" s="84"/>
      <c r="TIS18" s="84"/>
      <c r="TIT18" s="84"/>
      <c r="TIU18" s="84"/>
      <c r="TIV18" s="84"/>
      <c r="TIW18" s="84"/>
      <c r="TIX18" s="84"/>
      <c r="TIY18" s="84"/>
      <c r="TIZ18" s="84"/>
      <c r="TJA18" s="84"/>
      <c r="TJB18" s="84"/>
      <c r="TJC18" s="84"/>
      <c r="TJD18" s="84"/>
      <c r="TJE18" s="84"/>
      <c r="TJF18" s="84"/>
      <c r="TJG18" s="84"/>
      <c r="TJH18" s="84"/>
      <c r="TJI18" s="84"/>
      <c r="TJJ18" s="84"/>
      <c r="TJK18" s="84"/>
      <c r="TJL18" s="84"/>
      <c r="TJM18" s="84"/>
      <c r="TJN18" s="84"/>
      <c r="TJO18" s="84"/>
      <c r="TJP18" s="84"/>
      <c r="TJQ18" s="84"/>
      <c r="TJR18" s="84"/>
      <c r="TJS18" s="84"/>
      <c r="TJT18" s="84"/>
      <c r="TJU18" s="84"/>
      <c r="TJV18" s="84"/>
      <c r="TJW18" s="84"/>
      <c r="TJX18" s="84"/>
      <c r="TJY18" s="84"/>
      <c r="TJZ18" s="84"/>
      <c r="TKA18" s="84"/>
      <c r="TKB18" s="84"/>
      <c r="TKC18" s="84"/>
      <c r="TKD18" s="84"/>
      <c r="TKE18" s="84"/>
      <c r="TKF18" s="84"/>
      <c r="TKG18" s="84"/>
      <c r="TKH18" s="84"/>
      <c r="TKI18" s="84"/>
      <c r="TKJ18" s="84"/>
      <c r="TKK18" s="84"/>
      <c r="TKL18" s="84"/>
      <c r="TKM18" s="84"/>
      <c r="TKN18" s="84"/>
      <c r="TKO18" s="84"/>
      <c r="TKP18" s="84"/>
      <c r="TKQ18" s="84"/>
      <c r="TKR18" s="84"/>
      <c r="TKS18" s="84"/>
      <c r="TKT18" s="84"/>
      <c r="TKU18" s="84"/>
      <c r="TKV18" s="84"/>
      <c r="TKW18" s="84"/>
      <c r="TKX18" s="84"/>
      <c r="TKY18" s="84"/>
      <c r="TKZ18" s="84"/>
      <c r="TLA18" s="84"/>
      <c r="TLB18" s="84"/>
      <c r="TLC18" s="84"/>
      <c r="TLD18" s="84"/>
      <c r="TLE18" s="84"/>
      <c r="TLF18" s="84"/>
      <c r="TLG18" s="84"/>
      <c r="TLH18" s="84"/>
      <c r="TLI18" s="84"/>
      <c r="TLJ18" s="84"/>
      <c r="TLK18" s="84"/>
      <c r="TLL18" s="84"/>
      <c r="TLM18" s="84"/>
      <c r="TLN18" s="84"/>
      <c r="TLO18" s="84"/>
      <c r="TLP18" s="84"/>
      <c r="TLQ18" s="84"/>
      <c r="TLR18" s="84"/>
      <c r="TLS18" s="84"/>
      <c r="TLT18" s="84"/>
      <c r="TLU18" s="84"/>
      <c r="TLV18" s="84"/>
      <c r="TLW18" s="84"/>
      <c r="TLX18" s="84"/>
      <c r="TLY18" s="84"/>
      <c r="TLZ18" s="84"/>
      <c r="TMA18" s="84"/>
      <c r="TMB18" s="84"/>
      <c r="TMC18" s="84"/>
      <c r="TMD18" s="84"/>
      <c r="TME18" s="84"/>
      <c r="TMF18" s="84"/>
      <c r="TMG18" s="84"/>
      <c r="TMH18" s="84"/>
      <c r="TMI18" s="84"/>
      <c r="TMJ18" s="84"/>
      <c r="TMK18" s="84"/>
      <c r="TML18" s="84"/>
      <c r="TMM18" s="84"/>
      <c r="TMN18" s="84"/>
      <c r="TMO18" s="84"/>
      <c r="TMP18" s="84"/>
      <c r="TMQ18" s="84"/>
      <c r="TMR18" s="84"/>
      <c r="TMS18" s="84"/>
      <c r="TMT18" s="84"/>
      <c r="TMU18" s="84"/>
      <c r="TMV18" s="84"/>
      <c r="TMW18" s="84"/>
      <c r="TMX18" s="84"/>
      <c r="TMY18" s="84"/>
      <c r="TMZ18" s="84"/>
      <c r="TNA18" s="84"/>
      <c r="TNB18" s="84"/>
      <c r="TNC18" s="84"/>
      <c r="TND18" s="84"/>
      <c r="TNE18" s="84"/>
      <c r="TNF18" s="84"/>
      <c r="TNG18" s="84"/>
      <c r="TNH18" s="84"/>
      <c r="TNI18" s="84"/>
      <c r="TNJ18" s="84"/>
      <c r="TNK18" s="84"/>
      <c r="TNL18" s="84"/>
      <c r="TNM18" s="84"/>
      <c r="TNN18" s="84"/>
      <c r="TNO18" s="84"/>
      <c r="TNP18" s="84"/>
      <c r="TNQ18" s="84"/>
      <c r="TNR18" s="84"/>
      <c r="TNS18" s="84"/>
      <c r="TNT18" s="84"/>
      <c r="TNU18" s="84"/>
      <c r="TNV18" s="84"/>
      <c r="TNW18" s="84"/>
      <c r="TNX18" s="84"/>
      <c r="TNY18" s="84"/>
      <c r="TNZ18" s="84"/>
      <c r="TOA18" s="84"/>
      <c r="TOB18" s="84"/>
      <c r="TOC18" s="84"/>
      <c r="TOD18" s="84"/>
      <c r="TOE18" s="84"/>
      <c r="TOF18" s="84"/>
      <c r="TOG18" s="84"/>
      <c r="TOH18" s="84"/>
      <c r="TOI18" s="84"/>
      <c r="TOJ18" s="84"/>
      <c r="TOK18" s="84"/>
      <c r="TOL18" s="84"/>
      <c r="TOM18" s="84"/>
      <c r="TON18" s="84"/>
      <c r="TOO18" s="84"/>
      <c r="TOP18" s="84"/>
      <c r="TOQ18" s="84"/>
      <c r="TOR18" s="84"/>
      <c r="TOS18" s="84"/>
      <c r="TOT18" s="84"/>
      <c r="TOU18" s="84"/>
      <c r="TOV18" s="84"/>
      <c r="TOW18" s="84"/>
      <c r="TOX18" s="84"/>
      <c r="TOY18" s="84"/>
      <c r="TOZ18" s="84"/>
      <c r="TPA18" s="84"/>
      <c r="TPB18" s="84"/>
      <c r="TPC18" s="84"/>
      <c r="TPD18" s="84"/>
      <c r="TPE18" s="84"/>
      <c r="TPF18" s="84"/>
      <c r="TPG18" s="84"/>
      <c r="TPH18" s="84"/>
      <c r="TPI18" s="84"/>
      <c r="TPJ18" s="84"/>
      <c r="TPK18" s="84"/>
      <c r="TPL18" s="84"/>
      <c r="TPM18" s="84"/>
      <c r="TPN18" s="84"/>
      <c r="TPO18" s="84"/>
      <c r="TPP18" s="84"/>
      <c r="TPQ18" s="84"/>
      <c r="TPR18" s="84"/>
      <c r="TPS18" s="84"/>
      <c r="TPT18" s="84"/>
      <c r="TPU18" s="84"/>
      <c r="TPV18" s="84"/>
      <c r="TPW18" s="84"/>
      <c r="TPX18" s="84"/>
      <c r="TPY18" s="84"/>
      <c r="TPZ18" s="84"/>
      <c r="TQA18" s="84"/>
      <c r="TQB18" s="84"/>
      <c r="TQC18" s="84"/>
      <c r="TQD18" s="84"/>
      <c r="TQE18" s="84"/>
      <c r="TQF18" s="84"/>
      <c r="TQG18" s="84"/>
      <c r="TQH18" s="84"/>
      <c r="TQI18" s="84"/>
      <c r="TQJ18" s="84"/>
      <c r="TQK18" s="84"/>
      <c r="TQL18" s="84"/>
      <c r="TQM18" s="84"/>
      <c r="TQN18" s="84"/>
      <c r="TQO18" s="84"/>
      <c r="TQP18" s="84"/>
      <c r="TQQ18" s="84"/>
      <c r="TQR18" s="84"/>
      <c r="TQS18" s="84"/>
      <c r="TQT18" s="84"/>
      <c r="TQU18" s="84"/>
      <c r="TQV18" s="84"/>
      <c r="TQW18" s="84"/>
      <c r="TQX18" s="84"/>
      <c r="TQY18" s="84"/>
      <c r="TQZ18" s="84"/>
      <c r="TRA18" s="84"/>
      <c r="TRB18" s="84"/>
      <c r="TRC18" s="84"/>
      <c r="TRD18" s="84"/>
      <c r="TRE18" s="84"/>
      <c r="TRF18" s="84"/>
      <c r="TRG18" s="84"/>
      <c r="TRH18" s="84"/>
      <c r="TRI18" s="84"/>
      <c r="TRJ18" s="84"/>
      <c r="TRK18" s="84"/>
      <c r="TRL18" s="84"/>
      <c r="TRM18" s="84"/>
      <c r="TRN18" s="84"/>
      <c r="TRO18" s="84"/>
      <c r="TRP18" s="84"/>
      <c r="TRQ18" s="84"/>
      <c r="TRR18" s="84"/>
      <c r="TRS18" s="84"/>
      <c r="TRT18" s="84"/>
      <c r="TRU18" s="84"/>
      <c r="TRV18" s="84"/>
      <c r="TRW18" s="84"/>
      <c r="TRX18" s="84"/>
      <c r="TRY18" s="84"/>
      <c r="TRZ18" s="84"/>
      <c r="TSA18" s="84"/>
      <c r="TSB18" s="84"/>
      <c r="TSC18" s="84"/>
      <c r="TSD18" s="84"/>
      <c r="TSE18" s="84"/>
      <c r="TSF18" s="84"/>
      <c r="TSG18" s="84"/>
      <c r="TSH18" s="84"/>
      <c r="TSI18" s="84"/>
      <c r="TSJ18" s="84"/>
      <c r="TSK18" s="84"/>
      <c r="TSL18" s="84"/>
      <c r="TSM18" s="84"/>
      <c r="TSN18" s="84"/>
      <c r="TSO18" s="84"/>
      <c r="TSP18" s="84"/>
      <c r="TSQ18" s="84"/>
      <c r="TSR18" s="84"/>
      <c r="TSS18" s="84"/>
      <c r="TST18" s="84"/>
      <c r="TSU18" s="84"/>
      <c r="TSV18" s="84"/>
      <c r="TSW18" s="84"/>
      <c r="TSX18" s="84"/>
      <c r="TSY18" s="84"/>
      <c r="TSZ18" s="84"/>
      <c r="TTA18" s="84"/>
      <c r="TTB18" s="84"/>
      <c r="TTC18" s="84"/>
      <c r="TTD18" s="84"/>
      <c r="TTE18" s="84"/>
      <c r="TTF18" s="84"/>
      <c r="TTG18" s="84"/>
      <c r="TTH18" s="84"/>
      <c r="TTI18" s="84"/>
      <c r="TTJ18" s="84"/>
      <c r="TTK18" s="84"/>
      <c r="TTL18" s="84"/>
      <c r="TTM18" s="84"/>
      <c r="TTN18" s="84"/>
      <c r="TTO18" s="84"/>
      <c r="TTP18" s="84"/>
      <c r="TTQ18" s="84"/>
      <c r="TTR18" s="84"/>
      <c r="TTS18" s="84"/>
      <c r="TTT18" s="84"/>
      <c r="TTU18" s="84"/>
      <c r="TTV18" s="84"/>
      <c r="TTW18" s="84"/>
      <c r="TTX18" s="84"/>
      <c r="TTY18" s="84"/>
      <c r="TTZ18" s="84"/>
      <c r="TUA18" s="84"/>
      <c r="TUB18" s="84"/>
      <c r="TUC18" s="84"/>
      <c r="TUD18" s="84"/>
      <c r="TUE18" s="84"/>
      <c r="TUF18" s="84"/>
      <c r="TUG18" s="84"/>
      <c r="TUH18" s="84"/>
      <c r="TUI18" s="84"/>
      <c r="TUJ18" s="84"/>
      <c r="TUK18" s="84"/>
      <c r="TUL18" s="84"/>
      <c r="TUM18" s="84"/>
      <c r="TUN18" s="84"/>
      <c r="TUO18" s="84"/>
      <c r="TUP18" s="84"/>
      <c r="TUQ18" s="84"/>
      <c r="TUR18" s="84"/>
      <c r="TUS18" s="84"/>
      <c r="TUT18" s="84"/>
      <c r="TUU18" s="84"/>
      <c r="TUV18" s="84"/>
      <c r="TUW18" s="84"/>
      <c r="TUX18" s="84"/>
      <c r="TUY18" s="84"/>
      <c r="TUZ18" s="84"/>
      <c r="TVA18" s="84"/>
      <c r="TVB18" s="84"/>
      <c r="TVC18" s="84"/>
      <c r="TVD18" s="84"/>
      <c r="TVE18" s="84"/>
      <c r="TVF18" s="84"/>
      <c r="TVG18" s="84"/>
      <c r="TVH18" s="84"/>
      <c r="TVI18" s="84"/>
      <c r="TVJ18" s="84"/>
      <c r="TVK18" s="84"/>
      <c r="TVL18" s="84"/>
      <c r="TVM18" s="84"/>
      <c r="TVN18" s="84"/>
      <c r="TVO18" s="84"/>
      <c r="TVP18" s="84"/>
      <c r="TVQ18" s="84"/>
      <c r="TVR18" s="84"/>
      <c r="TVS18" s="84"/>
      <c r="TVT18" s="84"/>
      <c r="TVU18" s="84"/>
      <c r="TVV18" s="84"/>
      <c r="TVW18" s="84"/>
      <c r="TVX18" s="84"/>
      <c r="TVY18" s="84"/>
      <c r="TVZ18" s="84"/>
      <c r="TWA18" s="84"/>
      <c r="TWB18" s="84"/>
      <c r="TWC18" s="84"/>
      <c r="TWD18" s="84"/>
      <c r="TWE18" s="84"/>
      <c r="TWF18" s="84"/>
      <c r="TWG18" s="84"/>
      <c r="TWH18" s="84"/>
      <c r="TWI18" s="84"/>
      <c r="TWJ18" s="84"/>
      <c r="TWK18" s="84"/>
      <c r="TWL18" s="84"/>
      <c r="TWM18" s="84"/>
      <c r="TWN18" s="84"/>
      <c r="TWO18" s="84"/>
      <c r="TWP18" s="84"/>
      <c r="TWQ18" s="84"/>
      <c r="TWR18" s="84"/>
      <c r="TWS18" s="84"/>
      <c r="TWT18" s="84"/>
      <c r="TWU18" s="84"/>
      <c r="TWV18" s="84"/>
      <c r="TWW18" s="84"/>
      <c r="TWX18" s="84"/>
      <c r="TWY18" s="84"/>
      <c r="TWZ18" s="84"/>
      <c r="TXA18" s="84"/>
      <c r="TXB18" s="84"/>
      <c r="TXC18" s="84"/>
      <c r="TXD18" s="84"/>
      <c r="TXE18" s="84"/>
      <c r="TXF18" s="84"/>
      <c r="TXG18" s="84"/>
      <c r="TXH18" s="84"/>
      <c r="TXI18" s="84"/>
      <c r="TXJ18" s="84"/>
      <c r="TXK18" s="84"/>
      <c r="TXL18" s="84"/>
      <c r="TXM18" s="84"/>
      <c r="TXN18" s="84"/>
      <c r="TXO18" s="84"/>
      <c r="TXP18" s="84"/>
      <c r="TXQ18" s="84"/>
      <c r="TXR18" s="84"/>
      <c r="TXS18" s="84"/>
      <c r="TXT18" s="84"/>
      <c r="TXU18" s="84"/>
      <c r="TXV18" s="84"/>
      <c r="TXW18" s="84"/>
      <c r="TXX18" s="84"/>
      <c r="TXY18" s="84"/>
      <c r="TXZ18" s="84"/>
      <c r="TYA18" s="84"/>
      <c r="TYB18" s="84"/>
      <c r="TYC18" s="84"/>
      <c r="TYD18" s="84"/>
      <c r="TYE18" s="84"/>
      <c r="TYF18" s="84"/>
      <c r="TYG18" s="84"/>
      <c r="TYH18" s="84"/>
      <c r="TYI18" s="84"/>
      <c r="TYJ18" s="84"/>
      <c r="TYK18" s="84"/>
      <c r="TYL18" s="84"/>
      <c r="TYM18" s="84"/>
      <c r="TYN18" s="84"/>
      <c r="TYO18" s="84"/>
      <c r="TYP18" s="84"/>
      <c r="TYQ18" s="84"/>
      <c r="TYR18" s="84"/>
      <c r="TYS18" s="84"/>
      <c r="TYT18" s="84"/>
      <c r="TYU18" s="84"/>
      <c r="TYV18" s="84"/>
      <c r="TYW18" s="84"/>
      <c r="TYX18" s="84"/>
      <c r="TYY18" s="84"/>
      <c r="TYZ18" s="84"/>
      <c r="TZA18" s="84"/>
      <c r="TZB18" s="84"/>
      <c r="TZC18" s="84"/>
      <c r="TZD18" s="84"/>
      <c r="TZE18" s="84"/>
      <c r="TZF18" s="84"/>
      <c r="TZG18" s="84"/>
      <c r="TZH18" s="84"/>
      <c r="TZI18" s="84"/>
      <c r="TZJ18" s="84"/>
      <c r="TZK18" s="84"/>
      <c r="TZL18" s="84"/>
      <c r="TZM18" s="84"/>
      <c r="TZN18" s="84"/>
      <c r="TZO18" s="84"/>
      <c r="TZP18" s="84"/>
      <c r="TZQ18" s="84"/>
      <c r="TZR18" s="84"/>
      <c r="TZS18" s="84"/>
      <c r="TZT18" s="84"/>
      <c r="TZU18" s="84"/>
      <c r="TZV18" s="84"/>
      <c r="TZW18" s="84"/>
      <c r="TZX18" s="84"/>
      <c r="TZY18" s="84"/>
      <c r="TZZ18" s="84"/>
      <c r="UAA18" s="84"/>
      <c r="UAB18" s="84"/>
      <c r="UAC18" s="84"/>
      <c r="UAD18" s="84"/>
      <c r="UAE18" s="84"/>
      <c r="UAF18" s="84"/>
      <c r="UAG18" s="84"/>
      <c r="UAH18" s="84"/>
      <c r="UAI18" s="84"/>
      <c r="UAJ18" s="84"/>
      <c r="UAK18" s="84"/>
      <c r="UAL18" s="84"/>
      <c r="UAM18" s="84"/>
      <c r="UAN18" s="84"/>
      <c r="UAO18" s="84"/>
      <c r="UAP18" s="84"/>
      <c r="UAQ18" s="84"/>
      <c r="UAR18" s="84"/>
      <c r="UAS18" s="84"/>
      <c r="UAT18" s="84"/>
      <c r="UAU18" s="84"/>
      <c r="UAV18" s="84"/>
      <c r="UAW18" s="84"/>
      <c r="UAX18" s="84"/>
      <c r="UAY18" s="84"/>
      <c r="UAZ18" s="84"/>
      <c r="UBA18" s="84"/>
      <c r="UBB18" s="84"/>
      <c r="UBC18" s="84"/>
      <c r="UBD18" s="84"/>
      <c r="UBE18" s="84"/>
      <c r="UBF18" s="84"/>
      <c r="UBG18" s="84"/>
      <c r="UBH18" s="84"/>
      <c r="UBI18" s="84"/>
      <c r="UBJ18" s="84"/>
      <c r="UBK18" s="84"/>
      <c r="UBL18" s="84"/>
      <c r="UBM18" s="84"/>
      <c r="UBN18" s="84"/>
      <c r="UBO18" s="84"/>
      <c r="UBP18" s="84"/>
      <c r="UBQ18" s="84"/>
      <c r="UBR18" s="84"/>
      <c r="UBS18" s="84"/>
      <c r="UBT18" s="84"/>
      <c r="UBU18" s="84"/>
      <c r="UBV18" s="84"/>
      <c r="UBW18" s="84"/>
      <c r="UBX18" s="84"/>
      <c r="UBY18" s="84"/>
      <c r="UBZ18" s="84"/>
      <c r="UCA18" s="84"/>
      <c r="UCB18" s="84"/>
      <c r="UCC18" s="84"/>
      <c r="UCD18" s="84"/>
      <c r="UCE18" s="84"/>
      <c r="UCF18" s="84"/>
      <c r="UCG18" s="84"/>
      <c r="UCH18" s="84"/>
      <c r="UCI18" s="84"/>
      <c r="UCJ18" s="84"/>
      <c r="UCK18" s="84"/>
      <c r="UCL18" s="84"/>
      <c r="UCM18" s="84"/>
      <c r="UCN18" s="84"/>
      <c r="UCO18" s="84"/>
      <c r="UCP18" s="84"/>
      <c r="UCQ18" s="84"/>
      <c r="UCR18" s="84"/>
      <c r="UCS18" s="84"/>
      <c r="UCT18" s="84"/>
      <c r="UCU18" s="84"/>
      <c r="UCV18" s="84"/>
      <c r="UCW18" s="84"/>
      <c r="UCX18" s="84"/>
      <c r="UCY18" s="84"/>
      <c r="UCZ18" s="84"/>
      <c r="UDA18" s="84"/>
      <c r="UDB18" s="84"/>
      <c r="UDC18" s="84"/>
      <c r="UDD18" s="84"/>
      <c r="UDE18" s="84"/>
      <c r="UDF18" s="84"/>
      <c r="UDG18" s="84"/>
      <c r="UDH18" s="84"/>
      <c r="UDI18" s="84"/>
      <c r="UDJ18" s="84"/>
      <c r="UDK18" s="84"/>
      <c r="UDL18" s="84"/>
      <c r="UDM18" s="84"/>
      <c r="UDN18" s="84"/>
      <c r="UDO18" s="84"/>
      <c r="UDP18" s="84"/>
      <c r="UDQ18" s="84"/>
      <c r="UDR18" s="84"/>
      <c r="UDS18" s="84"/>
      <c r="UDT18" s="84"/>
      <c r="UDU18" s="84"/>
      <c r="UDV18" s="84"/>
      <c r="UDW18" s="84"/>
      <c r="UDX18" s="84"/>
      <c r="UDY18" s="84"/>
      <c r="UDZ18" s="84"/>
      <c r="UEA18" s="84"/>
      <c r="UEB18" s="84"/>
      <c r="UEC18" s="84"/>
      <c r="UED18" s="84"/>
      <c r="UEE18" s="84"/>
      <c r="UEF18" s="84"/>
      <c r="UEG18" s="84"/>
      <c r="UEH18" s="84"/>
      <c r="UEI18" s="84"/>
      <c r="UEJ18" s="84"/>
      <c r="UEK18" s="84"/>
      <c r="UEL18" s="84"/>
      <c r="UEM18" s="84"/>
      <c r="UEN18" s="84"/>
      <c r="UEO18" s="84"/>
      <c r="UEP18" s="84"/>
      <c r="UEQ18" s="84"/>
      <c r="UER18" s="84"/>
      <c r="UES18" s="84"/>
      <c r="UET18" s="84"/>
      <c r="UEU18" s="84"/>
      <c r="UEV18" s="84"/>
      <c r="UEW18" s="84"/>
      <c r="UEX18" s="84"/>
      <c r="UEY18" s="84"/>
      <c r="UEZ18" s="84"/>
      <c r="UFA18" s="84"/>
      <c r="UFB18" s="84"/>
      <c r="UFC18" s="84"/>
      <c r="UFD18" s="84"/>
      <c r="UFE18" s="84"/>
      <c r="UFF18" s="84"/>
      <c r="UFG18" s="84"/>
      <c r="UFH18" s="84"/>
      <c r="UFI18" s="84"/>
      <c r="UFJ18" s="84"/>
      <c r="UFK18" s="84"/>
      <c r="UFL18" s="84"/>
      <c r="UFM18" s="84"/>
      <c r="UFN18" s="84"/>
      <c r="UFO18" s="84"/>
      <c r="UFP18" s="84"/>
      <c r="UFQ18" s="84"/>
      <c r="UFR18" s="84"/>
      <c r="UFS18" s="84"/>
      <c r="UFT18" s="84"/>
      <c r="UFU18" s="84"/>
      <c r="UFV18" s="84"/>
      <c r="UFW18" s="84"/>
      <c r="UFX18" s="84"/>
      <c r="UFY18" s="84"/>
      <c r="UFZ18" s="84"/>
      <c r="UGA18" s="84"/>
      <c r="UGB18" s="84"/>
      <c r="UGC18" s="84"/>
      <c r="UGD18" s="84"/>
      <c r="UGE18" s="84"/>
      <c r="UGF18" s="84"/>
      <c r="UGG18" s="84"/>
      <c r="UGH18" s="84"/>
      <c r="UGI18" s="84"/>
      <c r="UGJ18" s="84"/>
      <c r="UGK18" s="84"/>
      <c r="UGL18" s="84"/>
      <c r="UGM18" s="84"/>
      <c r="UGN18" s="84"/>
      <c r="UGO18" s="84"/>
      <c r="UGP18" s="84"/>
      <c r="UGQ18" s="84"/>
      <c r="UGR18" s="84"/>
      <c r="UGS18" s="84"/>
      <c r="UGT18" s="84"/>
      <c r="UGU18" s="84"/>
      <c r="UGV18" s="84"/>
      <c r="UGW18" s="84"/>
      <c r="UGX18" s="84"/>
      <c r="UGY18" s="84"/>
      <c r="UGZ18" s="84"/>
      <c r="UHA18" s="84"/>
      <c r="UHB18" s="84"/>
      <c r="UHC18" s="84"/>
      <c r="UHD18" s="84"/>
      <c r="UHE18" s="84"/>
      <c r="UHF18" s="84"/>
      <c r="UHG18" s="84"/>
      <c r="UHH18" s="84"/>
      <c r="UHI18" s="84"/>
      <c r="UHJ18" s="84"/>
      <c r="UHK18" s="84"/>
      <c r="UHL18" s="84"/>
      <c r="UHM18" s="84"/>
      <c r="UHN18" s="84"/>
      <c r="UHO18" s="84"/>
      <c r="UHP18" s="84"/>
      <c r="UHQ18" s="84"/>
      <c r="UHR18" s="84"/>
      <c r="UHS18" s="84"/>
      <c r="UHT18" s="84"/>
      <c r="UHU18" s="84"/>
      <c r="UHV18" s="84"/>
      <c r="UHW18" s="84"/>
      <c r="UHX18" s="84"/>
      <c r="UHY18" s="84"/>
      <c r="UHZ18" s="84"/>
      <c r="UIA18" s="84"/>
      <c r="UIB18" s="84"/>
      <c r="UIC18" s="84"/>
      <c r="UID18" s="84"/>
      <c r="UIE18" s="84"/>
      <c r="UIF18" s="84"/>
      <c r="UIG18" s="84"/>
      <c r="UIH18" s="84"/>
      <c r="UII18" s="84"/>
      <c r="UIJ18" s="84"/>
      <c r="UIK18" s="84"/>
      <c r="UIL18" s="84"/>
      <c r="UIM18" s="84"/>
      <c r="UIN18" s="84"/>
      <c r="UIO18" s="84"/>
      <c r="UIP18" s="84"/>
      <c r="UIQ18" s="84"/>
      <c r="UIR18" s="84"/>
      <c r="UIS18" s="84"/>
      <c r="UIT18" s="84"/>
      <c r="UIU18" s="84"/>
      <c r="UIV18" s="84"/>
      <c r="UIW18" s="84"/>
      <c r="UIX18" s="84"/>
      <c r="UIY18" s="84"/>
      <c r="UIZ18" s="84"/>
      <c r="UJA18" s="84"/>
      <c r="UJB18" s="84"/>
      <c r="UJC18" s="84"/>
      <c r="UJD18" s="84"/>
      <c r="UJE18" s="84"/>
      <c r="UJF18" s="84"/>
      <c r="UJG18" s="84"/>
      <c r="UJH18" s="84"/>
      <c r="UJI18" s="84"/>
      <c r="UJJ18" s="84"/>
      <c r="UJK18" s="84"/>
      <c r="UJL18" s="84"/>
      <c r="UJM18" s="84"/>
      <c r="UJN18" s="84"/>
      <c r="UJO18" s="84"/>
      <c r="UJP18" s="84"/>
      <c r="UJQ18" s="84"/>
      <c r="UJR18" s="84"/>
      <c r="UJS18" s="84"/>
      <c r="UJT18" s="84"/>
      <c r="UJU18" s="84"/>
      <c r="UJV18" s="84"/>
      <c r="UJW18" s="84"/>
      <c r="UJX18" s="84"/>
      <c r="UJY18" s="84"/>
      <c r="UJZ18" s="84"/>
      <c r="UKA18" s="84"/>
      <c r="UKB18" s="84"/>
      <c r="UKC18" s="84"/>
      <c r="UKD18" s="84"/>
      <c r="UKE18" s="84"/>
      <c r="UKF18" s="84"/>
      <c r="UKG18" s="84"/>
      <c r="UKH18" s="84"/>
      <c r="UKI18" s="84"/>
      <c r="UKJ18" s="84"/>
      <c r="UKK18" s="84"/>
      <c r="UKL18" s="84"/>
      <c r="UKM18" s="84"/>
      <c r="UKN18" s="84"/>
      <c r="UKO18" s="84"/>
      <c r="UKP18" s="84"/>
      <c r="UKQ18" s="84"/>
      <c r="UKR18" s="84"/>
      <c r="UKS18" s="84"/>
      <c r="UKT18" s="84"/>
      <c r="UKU18" s="84"/>
      <c r="UKV18" s="84"/>
      <c r="UKW18" s="84"/>
      <c r="UKX18" s="84"/>
      <c r="UKY18" s="84"/>
      <c r="UKZ18" s="84"/>
      <c r="ULA18" s="84"/>
      <c r="ULB18" s="84"/>
      <c r="ULC18" s="84"/>
      <c r="ULD18" s="84"/>
      <c r="ULE18" s="84"/>
      <c r="ULF18" s="84"/>
      <c r="ULG18" s="84"/>
      <c r="ULH18" s="84"/>
      <c r="ULI18" s="84"/>
      <c r="ULJ18" s="84"/>
      <c r="ULK18" s="84"/>
      <c r="ULL18" s="84"/>
      <c r="ULM18" s="84"/>
      <c r="ULN18" s="84"/>
      <c r="ULO18" s="84"/>
      <c r="ULP18" s="84"/>
      <c r="ULQ18" s="84"/>
      <c r="ULR18" s="84"/>
      <c r="ULS18" s="84"/>
      <c r="ULT18" s="84"/>
      <c r="ULU18" s="84"/>
      <c r="ULV18" s="84"/>
      <c r="ULW18" s="84"/>
      <c r="ULX18" s="84"/>
      <c r="ULY18" s="84"/>
      <c r="ULZ18" s="84"/>
      <c r="UMA18" s="84"/>
      <c r="UMB18" s="84"/>
      <c r="UMC18" s="84"/>
      <c r="UMD18" s="84"/>
      <c r="UME18" s="84"/>
      <c r="UMF18" s="84"/>
      <c r="UMG18" s="84"/>
      <c r="UMH18" s="84"/>
      <c r="UMI18" s="84"/>
      <c r="UMJ18" s="84"/>
      <c r="UMK18" s="84"/>
      <c r="UML18" s="84"/>
      <c r="UMM18" s="84"/>
      <c r="UMN18" s="84"/>
      <c r="UMO18" s="84"/>
      <c r="UMP18" s="84"/>
      <c r="UMQ18" s="84"/>
      <c r="UMR18" s="84"/>
      <c r="UMS18" s="84"/>
      <c r="UMT18" s="84"/>
      <c r="UMU18" s="84"/>
      <c r="UMV18" s="84"/>
      <c r="UMW18" s="84"/>
      <c r="UMX18" s="84"/>
      <c r="UMY18" s="84"/>
      <c r="UMZ18" s="84"/>
      <c r="UNA18" s="84"/>
      <c r="UNB18" s="84"/>
      <c r="UNC18" s="84"/>
      <c r="UND18" s="84"/>
      <c r="UNE18" s="84"/>
      <c r="UNF18" s="84"/>
      <c r="UNG18" s="84"/>
      <c r="UNH18" s="84"/>
      <c r="UNI18" s="84"/>
      <c r="UNJ18" s="84"/>
      <c r="UNK18" s="84"/>
      <c r="UNL18" s="84"/>
      <c r="UNM18" s="84"/>
      <c r="UNN18" s="84"/>
      <c r="UNO18" s="84"/>
      <c r="UNP18" s="84"/>
      <c r="UNQ18" s="84"/>
      <c r="UNR18" s="84"/>
      <c r="UNS18" s="84"/>
      <c r="UNT18" s="84"/>
      <c r="UNU18" s="84"/>
      <c r="UNV18" s="84"/>
      <c r="UNW18" s="84"/>
      <c r="UNX18" s="84"/>
      <c r="UNY18" s="84"/>
      <c r="UNZ18" s="84"/>
      <c r="UOA18" s="84"/>
      <c r="UOB18" s="84"/>
      <c r="UOC18" s="84"/>
      <c r="UOD18" s="84"/>
      <c r="UOE18" s="84"/>
      <c r="UOF18" s="84"/>
      <c r="UOG18" s="84"/>
      <c r="UOH18" s="84"/>
      <c r="UOI18" s="84"/>
      <c r="UOJ18" s="84"/>
      <c r="UOK18" s="84"/>
      <c r="UOL18" s="84"/>
      <c r="UOM18" s="84"/>
      <c r="UON18" s="84"/>
      <c r="UOO18" s="84"/>
      <c r="UOP18" s="84"/>
      <c r="UOQ18" s="84"/>
      <c r="UOR18" s="84"/>
      <c r="UOS18" s="84"/>
      <c r="UOT18" s="84"/>
      <c r="UOU18" s="84"/>
      <c r="UOV18" s="84"/>
      <c r="UOW18" s="84"/>
      <c r="UOX18" s="84"/>
      <c r="UOY18" s="84"/>
      <c r="UOZ18" s="84"/>
      <c r="UPA18" s="84"/>
      <c r="UPB18" s="84"/>
      <c r="UPC18" s="84"/>
      <c r="UPD18" s="84"/>
      <c r="UPE18" s="84"/>
      <c r="UPF18" s="84"/>
      <c r="UPG18" s="84"/>
      <c r="UPH18" s="84"/>
      <c r="UPI18" s="84"/>
      <c r="UPJ18" s="84"/>
      <c r="UPK18" s="84"/>
      <c r="UPL18" s="84"/>
      <c r="UPM18" s="84"/>
      <c r="UPN18" s="84"/>
      <c r="UPO18" s="84"/>
      <c r="UPP18" s="84"/>
      <c r="UPQ18" s="84"/>
      <c r="UPR18" s="84"/>
      <c r="UPS18" s="84"/>
      <c r="UPT18" s="84"/>
      <c r="UPU18" s="84"/>
      <c r="UPV18" s="84"/>
      <c r="UPW18" s="84"/>
      <c r="UPX18" s="84"/>
      <c r="UPY18" s="84"/>
      <c r="UPZ18" s="84"/>
      <c r="UQA18" s="84"/>
      <c r="UQB18" s="84"/>
      <c r="UQC18" s="84"/>
      <c r="UQD18" s="84"/>
      <c r="UQE18" s="84"/>
      <c r="UQF18" s="84"/>
      <c r="UQG18" s="84"/>
      <c r="UQH18" s="84"/>
      <c r="UQI18" s="84"/>
      <c r="UQJ18" s="84"/>
      <c r="UQK18" s="84"/>
      <c r="UQL18" s="84"/>
      <c r="UQM18" s="84"/>
      <c r="UQN18" s="84"/>
      <c r="UQO18" s="84"/>
      <c r="UQP18" s="84"/>
      <c r="UQQ18" s="84"/>
      <c r="UQR18" s="84"/>
      <c r="UQS18" s="84"/>
      <c r="UQT18" s="84"/>
      <c r="UQU18" s="84"/>
      <c r="UQV18" s="84"/>
      <c r="UQW18" s="84"/>
      <c r="UQX18" s="84"/>
      <c r="UQY18" s="84"/>
      <c r="UQZ18" s="84"/>
      <c r="URA18" s="84"/>
      <c r="URB18" s="84"/>
      <c r="URC18" s="84"/>
      <c r="URD18" s="84"/>
      <c r="URE18" s="84"/>
      <c r="URF18" s="84"/>
      <c r="URG18" s="84"/>
      <c r="URH18" s="84"/>
      <c r="URI18" s="84"/>
      <c r="URJ18" s="84"/>
      <c r="URK18" s="84"/>
      <c r="URL18" s="84"/>
      <c r="URM18" s="84"/>
      <c r="URN18" s="84"/>
      <c r="URO18" s="84"/>
      <c r="URP18" s="84"/>
      <c r="URQ18" s="84"/>
      <c r="URR18" s="84"/>
      <c r="URS18" s="84"/>
      <c r="URT18" s="84"/>
      <c r="URU18" s="84"/>
      <c r="URV18" s="84"/>
      <c r="URW18" s="84"/>
      <c r="URX18" s="84"/>
      <c r="URY18" s="84"/>
      <c r="URZ18" s="84"/>
      <c r="USA18" s="84"/>
      <c r="USB18" s="84"/>
      <c r="USC18" s="84"/>
      <c r="USD18" s="84"/>
      <c r="USE18" s="84"/>
      <c r="USF18" s="84"/>
      <c r="USG18" s="84"/>
      <c r="USH18" s="84"/>
      <c r="USI18" s="84"/>
      <c r="USJ18" s="84"/>
      <c r="USK18" s="84"/>
      <c r="USL18" s="84"/>
      <c r="USM18" s="84"/>
      <c r="USN18" s="84"/>
      <c r="USO18" s="84"/>
      <c r="USP18" s="84"/>
      <c r="USQ18" s="84"/>
      <c r="USR18" s="84"/>
      <c r="USS18" s="84"/>
      <c r="UST18" s="84"/>
      <c r="USU18" s="84"/>
      <c r="USV18" s="84"/>
      <c r="USW18" s="84"/>
      <c r="USX18" s="84"/>
      <c r="USY18" s="84"/>
      <c r="USZ18" s="84"/>
      <c r="UTA18" s="84"/>
      <c r="UTB18" s="84"/>
      <c r="UTC18" s="84"/>
      <c r="UTD18" s="84"/>
      <c r="UTE18" s="84"/>
      <c r="UTF18" s="84"/>
      <c r="UTG18" s="84"/>
      <c r="UTH18" s="84"/>
      <c r="UTI18" s="84"/>
      <c r="UTJ18" s="84"/>
      <c r="UTK18" s="84"/>
      <c r="UTL18" s="84"/>
      <c r="UTM18" s="84"/>
      <c r="UTN18" s="84"/>
      <c r="UTO18" s="84"/>
      <c r="UTP18" s="84"/>
      <c r="UTQ18" s="84"/>
      <c r="UTR18" s="84"/>
      <c r="UTS18" s="84"/>
      <c r="UTT18" s="84"/>
      <c r="UTU18" s="84"/>
      <c r="UTV18" s="84"/>
      <c r="UTW18" s="84"/>
      <c r="UTX18" s="84"/>
      <c r="UTY18" s="84"/>
      <c r="UTZ18" s="84"/>
      <c r="UUA18" s="84"/>
      <c r="UUB18" s="84"/>
      <c r="UUC18" s="84"/>
      <c r="UUD18" s="84"/>
      <c r="UUE18" s="84"/>
      <c r="UUF18" s="84"/>
      <c r="UUG18" s="84"/>
      <c r="UUH18" s="84"/>
      <c r="UUI18" s="84"/>
      <c r="UUJ18" s="84"/>
      <c r="UUK18" s="84"/>
      <c r="UUL18" s="84"/>
      <c r="UUM18" s="84"/>
      <c r="UUN18" s="84"/>
      <c r="UUO18" s="84"/>
      <c r="UUP18" s="84"/>
      <c r="UUQ18" s="84"/>
      <c r="UUR18" s="84"/>
      <c r="UUS18" s="84"/>
      <c r="UUT18" s="84"/>
      <c r="UUU18" s="84"/>
      <c r="UUV18" s="84"/>
      <c r="UUW18" s="84"/>
      <c r="UUX18" s="84"/>
      <c r="UUY18" s="84"/>
      <c r="UUZ18" s="84"/>
      <c r="UVA18" s="84"/>
      <c r="UVB18" s="84"/>
      <c r="UVC18" s="84"/>
      <c r="UVD18" s="84"/>
      <c r="UVE18" s="84"/>
      <c r="UVF18" s="84"/>
      <c r="UVG18" s="84"/>
      <c r="UVH18" s="84"/>
      <c r="UVI18" s="84"/>
      <c r="UVJ18" s="84"/>
      <c r="UVK18" s="84"/>
      <c r="UVL18" s="84"/>
      <c r="UVM18" s="84"/>
      <c r="UVN18" s="84"/>
      <c r="UVO18" s="84"/>
      <c r="UVP18" s="84"/>
      <c r="UVQ18" s="84"/>
      <c r="UVR18" s="84"/>
      <c r="UVS18" s="84"/>
      <c r="UVT18" s="84"/>
      <c r="UVU18" s="84"/>
      <c r="UVV18" s="84"/>
      <c r="UVW18" s="84"/>
      <c r="UVX18" s="84"/>
      <c r="UVY18" s="84"/>
      <c r="UVZ18" s="84"/>
      <c r="UWA18" s="84"/>
      <c r="UWB18" s="84"/>
      <c r="UWC18" s="84"/>
      <c r="UWD18" s="84"/>
      <c r="UWE18" s="84"/>
      <c r="UWF18" s="84"/>
      <c r="UWG18" s="84"/>
      <c r="UWH18" s="84"/>
      <c r="UWI18" s="84"/>
      <c r="UWJ18" s="84"/>
      <c r="UWK18" s="84"/>
      <c r="UWL18" s="84"/>
      <c r="UWM18" s="84"/>
      <c r="UWN18" s="84"/>
      <c r="UWO18" s="84"/>
      <c r="UWP18" s="84"/>
      <c r="UWQ18" s="84"/>
      <c r="UWR18" s="84"/>
      <c r="UWS18" s="84"/>
      <c r="UWT18" s="84"/>
      <c r="UWU18" s="84"/>
      <c r="UWV18" s="84"/>
      <c r="UWW18" s="84"/>
      <c r="UWX18" s="84"/>
      <c r="UWY18" s="84"/>
      <c r="UWZ18" s="84"/>
      <c r="UXA18" s="84"/>
      <c r="UXB18" s="84"/>
      <c r="UXC18" s="84"/>
      <c r="UXD18" s="84"/>
      <c r="UXE18" s="84"/>
      <c r="UXF18" s="84"/>
      <c r="UXG18" s="84"/>
      <c r="UXH18" s="84"/>
      <c r="UXI18" s="84"/>
      <c r="UXJ18" s="84"/>
      <c r="UXK18" s="84"/>
      <c r="UXL18" s="84"/>
      <c r="UXM18" s="84"/>
      <c r="UXN18" s="84"/>
      <c r="UXO18" s="84"/>
      <c r="UXP18" s="84"/>
      <c r="UXQ18" s="84"/>
      <c r="UXR18" s="84"/>
      <c r="UXS18" s="84"/>
      <c r="UXT18" s="84"/>
      <c r="UXU18" s="84"/>
      <c r="UXV18" s="84"/>
      <c r="UXW18" s="84"/>
      <c r="UXX18" s="84"/>
      <c r="UXY18" s="84"/>
      <c r="UXZ18" s="84"/>
      <c r="UYA18" s="84"/>
      <c r="UYB18" s="84"/>
      <c r="UYC18" s="84"/>
      <c r="UYD18" s="84"/>
      <c r="UYE18" s="84"/>
      <c r="UYF18" s="84"/>
      <c r="UYG18" s="84"/>
      <c r="UYH18" s="84"/>
      <c r="UYI18" s="84"/>
      <c r="UYJ18" s="84"/>
      <c r="UYK18" s="84"/>
      <c r="UYL18" s="84"/>
      <c r="UYM18" s="84"/>
      <c r="UYN18" s="84"/>
      <c r="UYO18" s="84"/>
      <c r="UYP18" s="84"/>
      <c r="UYQ18" s="84"/>
      <c r="UYR18" s="84"/>
      <c r="UYS18" s="84"/>
      <c r="UYT18" s="84"/>
      <c r="UYU18" s="84"/>
      <c r="UYV18" s="84"/>
      <c r="UYW18" s="84"/>
      <c r="UYX18" s="84"/>
      <c r="UYY18" s="84"/>
      <c r="UYZ18" s="84"/>
      <c r="UZA18" s="84"/>
      <c r="UZB18" s="84"/>
      <c r="UZC18" s="84"/>
      <c r="UZD18" s="84"/>
      <c r="UZE18" s="84"/>
      <c r="UZF18" s="84"/>
      <c r="UZG18" s="84"/>
      <c r="UZH18" s="84"/>
      <c r="UZI18" s="84"/>
      <c r="UZJ18" s="84"/>
      <c r="UZK18" s="84"/>
      <c r="UZL18" s="84"/>
      <c r="UZM18" s="84"/>
      <c r="UZN18" s="84"/>
      <c r="UZO18" s="84"/>
      <c r="UZP18" s="84"/>
      <c r="UZQ18" s="84"/>
      <c r="UZR18" s="84"/>
      <c r="UZS18" s="84"/>
      <c r="UZT18" s="84"/>
      <c r="UZU18" s="84"/>
      <c r="UZV18" s="84"/>
      <c r="UZW18" s="84"/>
      <c r="UZX18" s="84"/>
      <c r="UZY18" s="84"/>
      <c r="UZZ18" s="84"/>
      <c r="VAA18" s="84"/>
      <c r="VAB18" s="84"/>
      <c r="VAC18" s="84"/>
      <c r="VAD18" s="84"/>
      <c r="VAE18" s="84"/>
      <c r="VAF18" s="84"/>
      <c r="VAG18" s="84"/>
      <c r="VAH18" s="84"/>
      <c r="VAI18" s="84"/>
      <c r="VAJ18" s="84"/>
      <c r="VAK18" s="84"/>
      <c r="VAL18" s="84"/>
      <c r="VAM18" s="84"/>
      <c r="VAN18" s="84"/>
      <c r="VAO18" s="84"/>
      <c r="VAP18" s="84"/>
      <c r="VAQ18" s="84"/>
      <c r="VAR18" s="84"/>
      <c r="VAS18" s="84"/>
      <c r="VAT18" s="84"/>
      <c r="VAU18" s="84"/>
      <c r="VAV18" s="84"/>
      <c r="VAW18" s="84"/>
      <c r="VAX18" s="84"/>
      <c r="VAY18" s="84"/>
      <c r="VAZ18" s="84"/>
      <c r="VBA18" s="84"/>
      <c r="VBB18" s="84"/>
      <c r="VBC18" s="84"/>
      <c r="VBD18" s="84"/>
      <c r="VBE18" s="84"/>
      <c r="VBF18" s="84"/>
      <c r="VBG18" s="84"/>
      <c r="VBH18" s="84"/>
      <c r="VBI18" s="84"/>
      <c r="VBJ18" s="84"/>
      <c r="VBK18" s="84"/>
      <c r="VBL18" s="84"/>
      <c r="VBM18" s="84"/>
      <c r="VBN18" s="84"/>
      <c r="VBO18" s="84"/>
      <c r="VBP18" s="84"/>
      <c r="VBQ18" s="84"/>
      <c r="VBR18" s="84"/>
      <c r="VBS18" s="84"/>
      <c r="VBT18" s="84"/>
      <c r="VBU18" s="84"/>
      <c r="VBV18" s="84"/>
      <c r="VBW18" s="84"/>
      <c r="VBX18" s="84"/>
      <c r="VBY18" s="84"/>
      <c r="VBZ18" s="84"/>
      <c r="VCA18" s="84"/>
      <c r="VCB18" s="84"/>
      <c r="VCC18" s="84"/>
      <c r="VCD18" s="84"/>
      <c r="VCE18" s="84"/>
      <c r="VCF18" s="84"/>
      <c r="VCG18" s="84"/>
      <c r="VCH18" s="84"/>
      <c r="VCI18" s="84"/>
      <c r="VCJ18" s="84"/>
      <c r="VCK18" s="84"/>
      <c r="VCL18" s="84"/>
      <c r="VCM18" s="84"/>
      <c r="VCN18" s="84"/>
      <c r="VCO18" s="84"/>
      <c r="VCP18" s="84"/>
      <c r="VCQ18" s="84"/>
      <c r="VCR18" s="84"/>
      <c r="VCS18" s="84"/>
      <c r="VCT18" s="84"/>
      <c r="VCU18" s="84"/>
      <c r="VCV18" s="84"/>
      <c r="VCW18" s="84"/>
      <c r="VCX18" s="84"/>
      <c r="VCY18" s="84"/>
      <c r="VCZ18" s="84"/>
      <c r="VDA18" s="84"/>
      <c r="VDB18" s="84"/>
      <c r="VDC18" s="84"/>
      <c r="VDD18" s="84"/>
      <c r="VDE18" s="84"/>
      <c r="VDF18" s="84"/>
      <c r="VDG18" s="84"/>
      <c r="VDH18" s="84"/>
      <c r="VDI18" s="84"/>
      <c r="VDJ18" s="84"/>
      <c r="VDK18" s="84"/>
      <c r="VDL18" s="84"/>
      <c r="VDM18" s="84"/>
      <c r="VDN18" s="84"/>
      <c r="VDO18" s="84"/>
      <c r="VDP18" s="84"/>
      <c r="VDQ18" s="84"/>
      <c r="VDR18" s="84"/>
      <c r="VDS18" s="84"/>
      <c r="VDT18" s="84"/>
      <c r="VDU18" s="84"/>
      <c r="VDV18" s="84"/>
      <c r="VDW18" s="84"/>
      <c r="VDX18" s="84"/>
      <c r="VDY18" s="84"/>
      <c r="VDZ18" s="84"/>
      <c r="VEA18" s="84"/>
      <c r="VEB18" s="84"/>
      <c r="VEC18" s="84"/>
      <c r="VED18" s="84"/>
      <c r="VEE18" s="84"/>
      <c r="VEF18" s="84"/>
      <c r="VEG18" s="84"/>
      <c r="VEH18" s="84"/>
      <c r="VEI18" s="84"/>
      <c r="VEJ18" s="84"/>
      <c r="VEK18" s="84"/>
      <c r="VEL18" s="84"/>
      <c r="VEM18" s="84"/>
      <c r="VEN18" s="84"/>
      <c r="VEO18" s="84"/>
      <c r="VEP18" s="84"/>
      <c r="VEQ18" s="84"/>
      <c r="VER18" s="84"/>
      <c r="VES18" s="84"/>
      <c r="VET18" s="84"/>
      <c r="VEU18" s="84"/>
      <c r="VEV18" s="84"/>
      <c r="VEW18" s="84"/>
      <c r="VEX18" s="84"/>
      <c r="VEY18" s="84"/>
      <c r="VEZ18" s="84"/>
      <c r="VFA18" s="84"/>
      <c r="VFB18" s="84"/>
      <c r="VFC18" s="84"/>
      <c r="VFD18" s="84"/>
      <c r="VFE18" s="84"/>
      <c r="VFF18" s="84"/>
      <c r="VFG18" s="84"/>
      <c r="VFH18" s="84"/>
      <c r="VFI18" s="84"/>
      <c r="VFJ18" s="84"/>
      <c r="VFK18" s="84"/>
      <c r="VFL18" s="84"/>
      <c r="VFM18" s="84"/>
      <c r="VFN18" s="84"/>
      <c r="VFO18" s="84"/>
      <c r="VFP18" s="84"/>
      <c r="VFQ18" s="84"/>
      <c r="VFR18" s="84"/>
      <c r="VFS18" s="84"/>
      <c r="VFT18" s="84"/>
      <c r="VFU18" s="84"/>
      <c r="VFV18" s="84"/>
      <c r="VFW18" s="84"/>
      <c r="VFX18" s="84"/>
      <c r="VFY18" s="84"/>
      <c r="VFZ18" s="84"/>
      <c r="VGA18" s="84"/>
      <c r="VGB18" s="84"/>
      <c r="VGC18" s="84"/>
      <c r="VGD18" s="84"/>
      <c r="VGE18" s="84"/>
      <c r="VGF18" s="84"/>
      <c r="VGG18" s="84"/>
      <c r="VGH18" s="84"/>
      <c r="VGI18" s="84"/>
      <c r="VGJ18" s="84"/>
      <c r="VGK18" s="84"/>
      <c r="VGL18" s="84"/>
      <c r="VGM18" s="84"/>
      <c r="VGN18" s="84"/>
      <c r="VGO18" s="84"/>
      <c r="VGP18" s="84"/>
      <c r="VGQ18" s="84"/>
      <c r="VGR18" s="84"/>
      <c r="VGS18" s="84"/>
      <c r="VGT18" s="84"/>
      <c r="VGU18" s="84"/>
      <c r="VGV18" s="84"/>
      <c r="VGW18" s="84"/>
      <c r="VGX18" s="84"/>
      <c r="VGY18" s="84"/>
      <c r="VGZ18" s="84"/>
      <c r="VHA18" s="84"/>
      <c r="VHB18" s="84"/>
      <c r="VHC18" s="84"/>
      <c r="VHD18" s="84"/>
      <c r="VHE18" s="84"/>
      <c r="VHF18" s="84"/>
      <c r="VHG18" s="84"/>
      <c r="VHH18" s="84"/>
      <c r="VHI18" s="84"/>
      <c r="VHJ18" s="84"/>
      <c r="VHK18" s="84"/>
      <c r="VHL18" s="84"/>
      <c r="VHM18" s="84"/>
      <c r="VHN18" s="84"/>
      <c r="VHO18" s="84"/>
      <c r="VHP18" s="84"/>
      <c r="VHQ18" s="84"/>
      <c r="VHR18" s="84"/>
      <c r="VHS18" s="84"/>
      <c r="VHT18" s="84"/>
      <c r="VHU18" s="84"/>
      <c r="VHV18" s="84"/>
      <c r="VHW18" s="84"/>
      <c r="VHX18" s="84"/>
      <c r="VHY18" s="84"/>
      <c r="VHZ18" s="84"/>
      <c r="VIA18" s="84"/>
      <c r="VIB18" s="84"/>
      <c r="VIC18" s="84"/>
      <c r="VID18" s="84"/>
      <c r="VIE18" s="84"/>
      <c r="VIF18" s="84"/>
      <c r="VIG18" s="84"/>
      <c r="VIH18" s="84"/>
      <c r="VII18" s="84"/>
      <c r="VIJ18" s="84"/>
      <c r="VIK18" s="84"/>
      <c r="VIL18" s="84"/>
      <c r="VIM18" s="84"/>
      <c r="VIN18" s="84"/>
      <c r="VIO18" s="84"/>
      <c r="VIP18" s="84"/>
      <c r="VIQ18" s="84"/>
      <c r="VIR18" s="84"/>
      <c r="VIS18" s="84"/>
      <c r="VIT18" s="84"/>
      <c r="VIU18" s="84"/>
      <c r="VIV18" s="84"/>
      <c r="VIW18" s="84"/>
      <c r="VIX18" s="84"/>
      <c r="VIY18" s="84"/>
      <c r="VIZ18" s="84"/>
      <c r="VJA18" s="84"/>
      <c r="VJB18" s="84"/>
      <c r="VJC18" s="84"/>
      <c r="VJD18" s="84"/>
      <c r="VJE18" s="84"/>
      <c r="VJF18" s="84"/>
      <c r="VJG18" s="84"/>
      <c r="VJH18" s="84"/>
      <c r="VJI18" s="84"/>
      <c r="VJJ18" s="84"/>
      <c r="VJK18" s="84"/>
      <c r="VJL18" s="84"/>
      <c r="VJM18" s="84"/>
      <c r="VJN18" s="84"/>
      <c r="VJO18" s="84"/>
      <c r="VJP18" s="84"/>
      <c r="VJQ18" s="84"/>
      <c r="VJR18" s="84"/>
      <c r="VJS18" s="84"/>
      <c r="VJT18" s="84"/>
      <c r="VJU18" s="84"/>
      <c r="VJV18" s="84"/>
      <c r="VJW18" s="84"/>
      <c r="VJX18" s="84"/>
      <c r="VJY18" s="84"/>
      <c r="VJZ18" s="84"/>
      <c r="VKA18" s="84"/>
      <c r="VKB18" s="84"/>
      <c r="VKC18" s="84"/>
      <c r="VKD18" s="84"/>
      <c r="VKE18" s="84"/>
      <c r="VKF18" s="84"/>
      <c r="VKG18" s="84"/>
      <c r="VKH18" s="84"/>
      <c r="VKI18" s="84"/>
      <c r="VKJ18" s="84"/>
      <c r="VKK18" s="84"/>
      <c r="VKL18" s="84"/>
      <c r="VKM18" s="84"/>
      <c r="VKN18" s="84"/>
      <c r="VKO18" s="84"/>
      <c r="VKP18" s="84"/>
      <c r="VKQ18" s="84"/>
      <c r="VKR18" s="84"/>
      <c r="VKS18" s="84"/>
      <c r="VKT18" s="84"/>
      <c r="VKU18" s="84"/>
      <c r="VKV18" s="84"/>
      <c r="VKW18" s="84"/>
      <c r="VKX18" s="84"/>
      <c r="VKY18" s="84"/>
      <c r="VKZ18" s="84"/>
      <c r="VLA18" s="84"/>
      <c r="VLB18" s="84"/>
      <c r="VLC18" s="84"/>
      <c r="VLD18" s="84"/>
      <c r="VLE18" s="84"/>
      <c r="VLF18" s="84"/>
      <c r="VLG18" s="84"/>
      <c r="VLH18" s="84"/>
      <c r="VLI18" s="84"/>
      <c r="VLJ18" s="84"/>
      <c r="VLK18" s="84"/>
      <c r="VLL18" s="84"/>
      <c r="VLM18" s="84"/>
      <c r="VLN18" s="84"/>
      <c r="VLO18" s="84"/>
      <c r="VLP18" s="84"/>
      <c r="VLQ18" s="84"/>
      <c r="VLR18" s="84"/>
      <c r="VLS18" s="84"/>
      <c r="VLT18" s="84"/>
      <c r="VLU18" s="84"/>
      <c r="VLV18" s="84"/>
      <c r="VLW18" s="84"/>
      <c r="VLX18" s="84"/>
      <c r="VLY18" s="84"/>
      <c r="VLZ18" s="84"/>
      <c r="VMA18" s="84"/>
      <c r="VMB18" s="84"/>
      <c r="VMC18" s="84"/>
      <c r="VMD18" s="84"/>
      <c r="VME18" s="84"/>
      <c r="VMF18" s="84"/>
      <c r="VMG18" s="84"/>
      <c r="VMH18" s="84"/>
      <c r="VMI18" s="84"/>
      <c r="VMJ18" s="84"/>
      <c r="VMK18" s="84"/>
      <c r="VML18" s="84"/>
      <c r="VMM18" s="84"/>
      <c r="VMN18" s="84"/>
      <c r="VMO18" s="84"/>
      <c r="VMP18" s="84"/>
      <c r="VMQ18" s="84"/>
      <c r="VMR18" s="84"/>
      <c r="VMS18" s="84"/>
      <c r="VMT18" s="84"/>
      <c r="VMU18" s="84"/>
      <c r="VMV18" s="84"/>
      <c r="VMW18" s="84"/>
      <c r="VMX18" s="84"/>
      <c r="VMY18" s="84"/>
      <c r="VMZ18" s="84"/>
      <c r="VNA18" s="84"/>
      <c r="VNB18" s="84"/>
      <c r="VNC18" s="84"/>
      <c r="VND18" s="84"/>
      <c r="VNE18" s="84"/>
      <c r="VNF18" s="84"/>
      <c r="VNG18" s="84"/>
      <c r="VNH18" s="84"/>
      <c r="VNI18" s="84"/>
      <c r="VNJ18" s="84"/>
      <c r="VNK18" s="84"/>
      <c r="VNL18" s="84"/>
      <c r="VNM18" s="84"/>
      <c r="VNN18" s="84"/>
      <c r="VNO18" s="84"/>
      <c r="VNP18" s="84"/>
      <c r="VNQ18" s="84"/>
      <c r="VNR18" s="84"/>
      <c r="VNS18" s="84"/>
      <c r="VNT18" s="84"/>
      <c r="VNU18" s="84"/>
      <c r="VNV18" s="84"/>
      <c r="VNW18" s="84"/>
      <c r="VNX18" s="84"/>
      <c r="VNY18" s="84"/>
      <c r="VNZ18" s="84"/>
      <c r="VOA18" s="84"/>
      <c r="VOB18" s="84"/>
      <c r="VOC18" s="84"/>
      <c r="VOD18" s="84"/>
      <c r="VOE18" s="84"/>
      <c r="VOF18" s="84"/>
      <c r="VOG18" s="84"/>
      <c r="VOH18" s="84"/>
      <c r="VOI18" s="84"/>
      <c r="VOJ18" s="84"/>
      <c r="VOK18" s="84"/>
      <c r="VOL18" s="84"/>
      <c r="VOM18" s="84"/>
      <c r="VON18" s="84"/>
      <c r="VOO18" s="84"/>
      <c r="VOP18" s="84"/>
      <c r="VOQ18" s="84"/>
      <c r="VOR18" s="84"/>
      <c r="VOS18" s="84"/>
      <c r="VOT18" s="84"/>
      <c r="VOU18" s="84"/>
      <c r="VOV18" s="84"/>
      <c r="VOW18" s="84"/>
      <c r="VOX18" s="84"/>
      <c r="VOY18" s="84"/>
      <c r="VOZ18" s="84"/>
      <c r="VPA18" s="84"/>
      <c r="VPB18" s="84"/>
      <c r="VPC18" s="84"/>
      <c r="VPD18" s="84"/>
      <c r="VPE18" s="84"/>
      <c r="VPF18" s="84"/>
      <c r="VPG18" s="84"/>
      <c r="VPH18" s="84"/>
      <c r="VPI18" s="84"/>
      <c r="VPJ18" s="84"/>
      <c r="VPK18" s="84"/>
      <c r="VPL18" s="84"/>
      <c r="VPM18" s="84"/>
      <c r="VPN18" s="84"/>
      <c r="VPO18" s="84"/>
      <c r="VPP18" s="84"/>
      <c r="VPQ18" s="84"/>
      <c r="VPR18" s="84"/>
      <c r="VPS18" s="84"/>
      <c r="VPT18" s="84"/>
      <c r="VPU18" s="84"/>
      <c r="VPV18" s="84"/>
      <c r="VPW18" s="84"/>
      <c r="VPX18" s="84"/>
      <c r="VPY18" s="84"/>
      <c r="VPZ18" s="84"/>
      <c r="VQA18" s="84"/>
      <c r="VQB18" s="84"/>
      <c r="VQC18" s="84"/>
      <c r="VQD18" s="84"/>
      <c r="VQE18" s="84"/>
      <c r="VQF18" s="84"/>
      <c r="VQG18" s="84"/>
      <c r="VQH18" s="84"/>
      <c r="VQI18" s="84"/>
      <c r="VQJ18" s="84"/>
      <c r="VQK18" s="84"/>
      <c r="VQL18" s="84"/>
      <c r="VQM18" s="84"/>
      <c r="VQN18" s="84"/>
      <c r="VQO18" s="84"/>
      <c r="VQP18" s="84"/>
      <c r="VQQ18" s="84"/>
      <c r="VQR18" s="84"/>
      <c r="VQS18" s="84"/>
      <c r="VQT18" s="84"/>
      <c r="VQU18" s="84"/>
      <c r="VQV18" s="84"/>
      <c r="VQW18" s="84"/>
      <c r="VQX18" s="84"/>
      <c r="VQY18" s="84"/>
      <c r="VQZ18" s="84"/>
      <c r="VRA18" s="84"/>
      <c r="VRB18" s="84"/>
      <c r="VRC18" s="84"/>
      <c r="VRD18" s="84"/>
      <c r="VRE18" s="84"/>
      <c r="VRF18" s="84"/>
      <c r="VRG18" s="84"/>
      <c r="VRH18" s="84"/>
      <c r="VRI18" s="84"/>
      <c r="VRJ18" s="84"/>
      <c r="VRK18" s="84"/>
      <c r="VRL18" s="84"/>
      <c r="VRM18" s="84"/>
      <c r="VRN18" s="84"/>
      <c r="VRO18" s="84"/>
      <c r="VRP18" s="84"/>
      <c r="VRQ18" s="84"/>
      <c r="VRR18" s="84"/>
      <c r="VRS18" s="84"/>
      <c r="VRT18" s="84"/>
      <c r="VRU18" s="84"/>
      <c r="VRV18" s="84"/>
      <c r="VRW18" s="84"/>
      <c r="VRX18" s="84"/>
      <c r="VRY18" s="84"/>
      <c r="VRZ18" s="84"/>
      <c r="VSA18" s="84"/>
      <c r="VSB18" s="84"/>
      <c r="VSC18" s="84"/>
      <c r="VSD18" s="84"/>
      <c r="VSE18" s="84"/>
      <c r="VSF18" s="84"/>
      <c r="VSG18" s="84"/>
      <c r="VSH18" s="84"/>
      <c r="VSI18" s="84"/>
      <c r="VSJ18" s="84"/>
      <c r="VSK18" s="84"/>
      <c r="VSL18" s="84"/>
      <c r="VSM18" s="84"/>
      <c r="VSN18" s="84"/>
      <c r="VSO18" s="84"/>
      <c r="VSP18" s="84"/>
      <c r="VSQ18" s="84"/>
      <c r="VSR18" s="84"/>
      <c r="VSS18" s="84"/>
      <c r="VST18" s="84"/>
      <c r="VSU18" s="84"/>
      <c r="VSV18" s="84"/>
      <c r="VSW18" s="84"/>
      <c r="VSX18" s="84"/>
      <c r="VSY18" s="84"/>
      <c r="VSZ18" s="84"/>
      <c r="VTA18" s="84"/>
      <c r="VTB18" s="84"/>
      <c r="VTC18" s="84"/>
      <c r="VTD18" s="84"/>
      <c r="VTE18" s="84"/>
      <c r="VTF18" s="84"/>
      <c r="VTG18" s="84"/>
      <c r="VTH18" s="84"/>
      <c r="VTI18" s="84"/>
      <c r="VTJ18" s="84"/>
      <c r="VTK18" s="84"/>
      <c r="VTL18" s="84"/>
      <c r="VTM18" s="84"/>
      <c r="VTN18" s="84"/>
      <c r="VTO18" s="84"/>
      <c r="VTP18" s="84"/>
      <c r="VTQ18" s="84"/>
      <c r="VTR18" s="84"/>
      <c r="VTS18" s="84"/>
      <c r="VTT18" s="84"/>
      <c r="VTU18" s="84"/>
      <c r="VTV18" s="84"/>
      <c r="VTW18" s="84"/>
      <c r="VTX18" s="84"/>
      <c r="VTY18" s="84"/>
      <c r="VTZ18" s="84"/>
      <c r="VUA18" s="84"/>
      <c r="VUB18" s="84"/>
      <c r="VUC18" s="84"/>
      <c r="VUD18" s="84"/>
      <c r="VUE18" s="84"/>
      <c r="VUF18" s="84"/>
      <c r="VUG18" s="84"/>
      <c r="VUH18" s="84"/>
      <c r="VUI18" s="84"/>
      <c r="VUJ18" s="84"/>
      <c r="VUK18" s="84"/>
      <c r="VUL18" s="84"/>
      <c r="VUM18" s="84"/>
      <c r="VUN18" s="84"/>
      <c r="VUO18" s="84"/>
      <c r="VUP18" s="84"/>
      <c r="VUQ18" s="84"/>
      <c r="VUR18" s="84"/>
      <c r="VUS18" s="84"/>
      <c r="VUT18" s="84"/>
      <c r="VUU18" s="84"/>
      <c r="VUV18" s="84"/>
      <c r="VUW18" s="84"/>
      <c r="VUX18" s="84"/>
      <c r="VUY18" s="84"/>
      <c r="VUZ18" s="84"/>
      <c r="VVA18" s="84"/>
      <c r="VVB18" s="84"/>
      <c r="VVC18" s="84"/>
      <c r="VVD18" s="84"/>
      <c r="VVE18" s="84"/>
      <c r="VVF18" s="84"/>
      <c r="VVG18" s="84"/>
      <c r="VVH18" s="84"/>
      <c r="VVI18" s="84"/>
      <c r="VVJ18" s="84"/>
      <c r="VVK18" s="84"/>
      <c r="VVL18" s="84"/>
      <c r="VVM18" s="84"/>
      <c r="VVN18" s="84"/>
      <c r="VVO18" s="84"/>
      <c r="VVP18" s="84"/>
      <c r="VVQ18" s="84"/>
      <c r="VVR18" s="84"/>
      <c r="VVS18" s="84"/>
      <c r="VVT18" s="84"/>
      <c r="VVU18" s="84"/>
      <c r="VVV18" s="84"/>
      <c r="VVW18" s="84"/>
      <c r="VVX18" s="84"/>
      <c r="VVY18" s="84"/>
      <c r="VVZ18" s="84"/>
      <c r="VWA18" s="84"/>
      <c r="VWB18" s="84"/>
      <c r="VWC18" s="84"/>
      <c r="VWD18" s="84"/>
      <c r="VWE18" s="84"/>
      <c r="VWF18" s="84"/>
      <c r="VWG18" s="84"/>
      <c r="VWH18" s="84"/>
      <c r="VWI18" s="84"/>
      <c r="VWJ18" s="84"/>
      <c r="VWK18" s="84"/>
      <c r="VWL18" s="84"/>
      <c r="VWM18" s="84"/>
      <c r="VWN18" s="84"/>
      <c r="VWO18" s="84"/>
      <c r="VWP18" s="84"/>
      <c r="VWQ18" s="84"/>
      <c r="VWR18" s="84"/>
      <c r="VWS18" s="84"/>
      <c r="VWT18" s="84"/>
      <c r="VWU18" s="84"/>
      <c r="VWV18" s="84"/>
      <c r="VWW18" s="84"/>
      <c r="VWX18" s="84"/>
      <c r="VWY18" s="84"/>
      <c r="VWZ18" s="84"/>
      <c r="VXA18" s="84"/>
      <c r="VXB18" s="84"/>
      <c r="VXC18" s="84"/>
      <c r="VXD18" s="84"/>
      <c r="VXE18" s="84"/>
      <c r="VXF18" s="84"/>
      <c r="VXG18" s="84"/>
      <c r="VXH18" s="84"/>
      <c r="VXI18" s="84"/>
      <c r="VXJ18" s="84"/>
      <c r="VXK18" s="84"/>
      <c r="VXL18" s="84"/>
      <c r="VXM18" s="84"/>
      <c r="VXN18" s="84"/>
      <c r="VXO18" s="84"/>
      <c r="VXP18" s="84"/>
      <c r="VXQ18" s="84"/>
      <c r="VXR18" s="84"/>
      <c r="VXS18" s="84"/>
      <c r="VXT18" s="84"/>
      <c r="VXU18" s="84"/>
      <c r="VXV18" s="84"/>
      <c r="VXW18" s="84"/>
      <c r="VXX18" s="84"/>
      <c r="VXY18" s="84"/>
      <c r="VXZ18" s="84"/>
      <c r="VYA18" s="84"/>
      <c r="VYB18" s="84"/>
      <c r="VYC18" s="84"/>
      <c r="VYD18" s="84"/>
      <c r="VYE18" s="84"/>
      <c r="VYF18" s="84"/>
      <c r="VYG18" s="84"/>
      <c r="VYH18" s="84"/>
      <c r="VYI18" s="84"/>
      <c r="VYJ18" s="84"/>
      <c r="VYK18" s="84"/>
      <c r="VYL18" s="84"/>
      <c r="VYM18" s="84"/>
      <c r="VYN18" s="84"/>
      <c r="VYO18" s="84"/>
      <c r="VYP18" s="84"/>
      <c r="VYQ18" s="84"/>
      <c r="VYR18" s="84"/>
      <c r="VYS18" s="84"/>
      <c r="VYT18" s="84"/>
      <c r="VYU18" s="84"/>
      <c r="VYV18" s="84"/>
      <c r="VYW18" s="84"/>
      <c r="VYX18" s="84"/>
      <c r="VYY18" s="84"/>
      <c r="VYZ18" s="84"/>
      <c r="VZA18" s="84"/>
      <c r="VZB18" s="84"/>
      <c r="VZC18" s="84"/>
      <c r="VZD18" s="84"/>
      <c r="VZE18" s="84"/>
      <c r="VZF18" s="84"/>
      <c r="VZG18" s="84"/>
      <c r="VZH18" s="84"/>
      <c r="VZI18" s="84"/>
      <c r="VZJ18" s="84"/>
      <c r="VZK18" s="84"/>
      <c r="VZL18" s="84"/>
      <c r="VZM18" s="84"/>
      <c r="VZN18" s="84"/>
      <c r="VZO18" s="84"/>
      <c r="VZP18" s="84"/>
      <c r="VZQ18" s="84"/>
      <c r="VZR18" s="84"/>
      <c r="VZS18" s="84"/>
      <c r="VZT18" s="84"/>
      <c r="VZU18" s="84"/>
      <c r="VZV18" s="84"/>
      <c r="VZW18" s="84"/>
      <c r="VZX18" s="84"/>
      <c r="VZY18" s="84"/>
      <c r="VZZ18" s="84"/>
      <c r="WAA18" s="84"/>
      <c r="WAB18" s="84"/>
      <c r="WAC18" s="84"/>
      <c r="WAD18" s="84"/>
      <c r="WAE18" s="84"/>
      <c r="WAF18" s="84"/>
      <c r="WAG18" s="84"/>
      <c r="WAH18" s="84"/>
      <c r="WAI18" s="84"/>
      <c r="WAJ18" s="84"/>
      <c r="WAK18" s="84"/>
      <c r="WAL18" s="84"/>
      <c r="WAM18" s="84"/>
      <c r="WAN18" s="84"/>
      <c r="WAO18" s="84"/>
      <c r="WAP18" s="84"/>
      <c r="WAQ18" s="84"/>
      <c r="WAR18" s="84"/>
      <c r="WAS18" s="84"/>
      <c r="WAT18" s="84"/>
      <c r="WAU18" s="84"/>
      <c r="WAV18" s="84"/>
      <c r="WAW18" s="84"/>
      <c r="WAX18" s="84"/>
      <c r="WAY18" s="84"/>
      <c r="WAZ18" s="84"/>
      <c r="WBA18" s="84"/>
      <c r="WBB18" s="84"/>
      <c r="WBC18" s="84"/>
      <c r="WBD18" s="84"/>
      <c r="WBE18" s="84"/>
      <c r="WBF18" s="84"/>
      <c r="WBG18" s="84"/>
      <c r="WBH18" s="84"/>
      <c r="WBI18" s="84"/>
      <c r="WBJ18" s="84"/>
      <c r="WBK18" s="84"/>
      <c r="WBL18" s="84"/>
      <c r="WBM18" s="84"/>
      <c r="WBN18" s="84"/>
      <c r="WBO18" s="84"/>
      <c r="WBP18" s="84"/>
      <c r="WBQ18" s="84"/>
      <c r="WBR18" s="84"/>
      <c r="WBS18" s="84"/>
      <c r="WBT18" s="84"/>
      <c r="WBU18" s="84"/>
      <c r="WBV18" s="84"/>
      <c r="WBW18" s="84"/>
      <c r="WBX18" s="84"/>
      <c r="WBY18" s="84"/>
      <c r="WBZ18" s="84"/>
      <c r="WCA18" s="84"/>
      <c r="WCB18" s="84"/>
      <c r="WCC18" s="84"/>
      <c r="WCD18" s="84"/>
      <c r="WCE18" s="84"/>
      <c r="WCF18" s="84"/>
      <c r="WCG18" s="84"/>
      <c r="WCH18" s="84"/>
      <c r="WCI18" s="84"/>
      <c r="WCJ18" s="84"/>
      <c r="WCK18" s="84"/>
      <c r="WCL18" s="84"/>
      <c r="WCM18" s="84"/>
      <c r="WCN18" s="84"/>
      <c r="WCO18" s="84"/>
      <c r="WCP18" s="84"/>
      <c r="WCQ18" s="84"/>
      <c r="WCR18" s="84"/>
      <c r="WCS18" s="84"/>
      <c r="WCT18" s="84"/>
      <c r="WCU18" s="84"/>
      <c r="WCV18" s="84"/>
      <c r="WCW18" s="84"/>
      <c r="WCX18" s="84"/>
      <c r="WCY18" s="84"/>
      <c r="WCZ18" s="84"/>
      <c r="WDA18" s="84"/>
      <c r="WDB18" s="84"/>
      <c r="WDC18" s="84"/>
      <c r="WDD18" s="84"/>
      <c r="WDE18" s="84"/>
      <c r="WDF18" s="84"/>
      <c r="WDG18" s="84"/>
      <c r="WDH18" s="84"/>
      <c r="WDI18" s="84"/>
      <c r="WDJ18" s="84"/>
      <c r="WDK18" s="84"/>
      <c r="WDL18" s="84"/>
      <c r="WDM18" s="84"/>
      <c r="WDN18" s="84"/>
      <c r="WDO18" s="84"/>
      <c r="WDP18" s="84"/>
      <c r="WDQ18" s="84"/>
      <c r="WDR18" s="84"/>
      <c r="WDS18" s="84"/>
      <c r="WDT18" s="84"/>
      <c r="WDU18" s="84"/>
      <c r="WDV18" s="84"/>
      <c r="WDW18" s="84"/>
      <c r="WDX18" s="84"/>
      <c r="WDY18" s="84"/>
      <c r="WDZ18" s="84"/>
      <c r="WEA18" s="84"/>
      <c r="WEB18" s="84"/>
      <c r="WEC18" s="84"/>
      <c r="WED18" s="84"/>
      <c r="WEE18" s="84"/>
      <c r="WEF18" s="84"/>
      <c r="WEG18" s="84"/>
      <c r="WEH18" s="84"/>
      <c r="WEI18" s="84"/>
      <c r="WEJ18" s="84"/>
      <c r="WEK18" s="84"/>
      <c r="WEL18" s="84"/>
      <c r="WEM18" s="84"/>
      <c r="WEN18" s="84"/>
      <c r="WEO18" s="84"/>
      <c r="WEP18" s="84"/>
      <c r="WEQ18" s="84"/>
      <c r="WER18" s="84"/>
      <c r="WES18" s="84"/>
      <c r="WET18" s="84"/>
      <c r="WEU18" s="84"/>
      <c r="WEV18" s="84"/>
      <c r="WEW18" s="84"/>
      <c r="WEX18" s="84"/>
      <c r="WEY18" s="84"/>
      <c r="WEZ18" s="84"/>
      <c r="WFA18" s="84"/>
      <c r="WFB18" s="84"/>
      <c r="WFC18" s="84"/>
      <c r="WFD18" s="84"/>
      <c r="WFE18" s="84"/>
      <c r="WFF18" s="84"/>
      <c r="WFG18" s="84"/>
      <c r="WFH18" s="84"/>
      <c r="WFI18" s="84"/>
      <c r="WFJ18" s="84"/>
      <c r="WFK18" s="84"/>
      <c r="WFL18" s="84"/>
      <c r="WFM18" s="84"/>
      <c r="WFN18" s="84"/>
      <c r="WFO18" s="84"/>
      <c r="WFP18" s="84"/>
      <c r="WFQ18" s="84"/>
      <c r="WFR18" s="84"/>
      <c r="WFS18" s="84"/>
      <c r="WFT18" s="84"/>
      <c r="WFU18" s="84"/>
      <c r="WFV18" s="84"/>
      <c r="WFW18" s="84"/>
      <c r="WFX18" s="84"/>
      <c r="WFY18" s="84"/>
      <c r="WFZ18" s="84"/>
      <c r="WGA18" s="84"/>
      <c r="WGB18" s="84"/>
      <c r="WGC18" s="84"/>
      <c r="WGD18" s="84"/>
      <c r="WGE18" s="84"/>
      <c r="WGF18" s="84"/>
      <c r="WGG18" s="84"/>
      <c r="WGH18" s="84"/>
      <c r="WGI18" s="84"/>
      <c r="WGJ18" s="84"/>
      <c r="WGK18" s="84"/>
      <c r="WGL18" s="84"/>
      <c r="WGM18" s="84"/>
      <c r="WGN18" s="84"/>
      <c r="WGO18" s="84"/>
      <c r="WGP18" s="84"/>
      <c r="WGQ18" s="84"/>
      <c r="WGR18" s="84"/>
      <c r="WGS18" s="84"/>
      <c r="WGT18" s="84"/>
      <c r="WGU18" s="84"/>
      <c r="WGV18" s="84"/>
      <c r="WGW18" s="84"/>
      <c r="WGX18" s="84"/>
      <c r="WGY18" s="84"/>
      <c r="WGZ18" s="84"/>
      <c r="WHA18" s="84"/>
      <c r="WHB18" s="84"/>
      <c r="WHC18" s="84"/>
      <c r="WHD18" s="84"/>
      <c r="WHE18" s="84"/>
      <c r="WHF18" s="84"/>
      <c r="WHG18" s="84"/>
      <c r="WHH18" s="84"/>
      <c r="WHI18" s="84"/>
      <c r="WHJ18" s="84"/>
      <c r="WHK18" s="84"/>
      <c r="WHL18" s="84"/>
      <c r="WHM18" s="84"/>
      <c r="WHN18" s="84"/>
      <c r="WHO18" s="84"/>
      <c r="WHP18" s="84"/>
      <c r="WHQ18" s="84"/>
      <c r="WHR18" s="84"/>
      <c r="WHS18" s="84"/>
      <c r="WHT18" s="84"/>
      <c r="WHU18" s="84"/>
      <c r="WHV18" s="84"/>
      <c r="WHW18" s="84"/>
      <c r="WHX18" s="84"/>
      <c r="WHY18" s="84"/>
      <c r="WHZ18" s="84"/>
      <c r="WIA18" s="84"/>
      <c r="WIB18" s="84"/>
      <c r="WIC18" s="84"/>
      <c r="WID18" s="84"/>
      <c r="WIE18" s="84"/>
      <c r="WIF18" s="84"/>
      <c r="WIG18" s="84"/>
      <c r="WIH18" s="84"/>
      <c r="WII18" s="84"/>
      <c r="WIJ18" s="84"/>
      <c r="WIK18" s="84"/>
      <c r="WIL18" s="84"/>
      <c r="WIM18" s="84"/>
      <c r="WIN18" s="84"/>
      <c r="WIO18" s="84"/>
      <c r="WIP18" s="84"/>
      <c r="WIQ18" s="84"/>
      <c r="WIR18" s="84"/>
      <c r="WIS18" s="84"/>
      <c r="WIT18" s="84"/>
      <c r="WIU18" s="84"/>
      <c r="WIV18" s="84"/>
      <c r="WIW18" s="84"/>
      <c r="WIX18" s="84"/>
      <c r="WIY18" s="84"/>
      <c r="WIZ18" s="84"/>
      <c r="WJA18" s="84"/>
      <c r="WJB18" s="84"/>
      <c r="WJC18" s="84"/>
      <c r="WJD18" s="84"/>
      <c r="WJE18" s="84"/>
      <c r="WJF18" s="84"/>
      <c r="WJG18" s="84"/>
      <c r="WJH18" s="84"/>
      <c r="WJI18" s="84"/>
      <c r="WJJ18" s="84"/>
      <c r="WJK18" s="84"/>
      <c r="WJL18" s="84"/>
      <c r="WJM18" s="84"/>
      <c r="WJN18" s="84"/>
      <c r="WJO18" s="84"/>
      <c r="WJP18" s="84"/>
      <c r="WJQ18" s="84"/>
      <c r="WJR18" s="84"/>
      <c r="WJS18" s="84"/>
      <c r="WJT18" s="84"/>
      <c r="WJU18" s="84"/>
      <c r="WJV18" s="84"/>
      <c r="WJW18" s="84"/>
      <c r="WJX18" s="84"/>
      <c r="WJY18" s="84"/>
      <c r="WJZ18" s="84"/>
      <c r="WKA18" s="84"/>
      <c r="WKB18" s="84"/>
      <c r="WKC18" s="84"/>
      <c r="WKD18" s="84"/>
      <c r="WKE18" s="84"/>
      <c r="WKF18" s="84"/>
      <c r="WKG18" s="84"/>
      <c r="WKH18" s="84"/>
      <c r="WKI18" s="84"/>
      <c r="WKJ18" s="84"/>
      <c r="WKK18" s="84"/>
      <c r="WKL18" s="84"/>
      <c r="WKM18" s="84"/>
      <c r="WKN18" s="84"/>
      <c r="WKO18" s="84"/>
      <c r="WKP18" s="84"/>
      <c r="WKQ18" s="84"/>
      <c r="WKR18" s="84"/>
      <c r="WKS18" s="84"/>
      <c r="WKT18" s="84"/>
      <c r="WKU18" s="84"/>
      <c r="WKV18" s="84"/>
      <c r="WKW18" s="84"/>
      <c r="WKX18" s="84"/>
      <c r="WKY18" s="84"/>
      <c r="WKZ18" s="84"/>
      <c r="WLA18" s="84"/>
      <c r="WLB18" s="84"/>
      <c r="WLC18" s="84"/>
      <c r="WLD18" s="84"/>
      <c r="WLE18" s="84"/>
      <c r="WLF18" s="84"/>
      <c r="WLG18" s="84"/>
      <c r="WLH18" s="84"/>
      <c r="WLI18" s="84"/>
      <c r="WLJ18" s="84"/>
      <c r="WLK18" s="84"/>
      <c r="WLL18" s="84"/>
      <c r="WLM18" s="84"/>
      <c r="WLN18" s="84"/>
      <c r="WLO18" s="84"/>
      <c r="WLP18" s="84"/>
      <c r="WLQ18" s="84"/>
      <c r="WLR18" s="84"/>
      <c r="WLS18" s="84"/>
      <c r="WLT18" s="84"/>
      <c r="WLU18" s="84"/>
      <c r="WLV18" s="84"/>
      <c r="WLW18" s="84"/>
      <c r="WLX18" s="84"/>
      <c r="WLY18" s="84"/>
      <c r="WLZ18" s="84"/>
      <c r="WMA18" s="84"/>
      <c r="WMB18" s="84"/>
      <c r="WMC18" s="84"/>
      <c r="WMD18" s="84"/>
      <c r="WME18" s="84"/>
      <c r="WMF18" s="84"/>
      <c r="WMG18" s="84"/>
      <c r="WMH18" s="84"/>
      <c r="WMI18" s="84"/>
      <c r="WMJ18" s="84"/>
      <c r="WMK18" s="84"/>
      <c r="WML18" s="84"/>
      <c r="WMM18" s="84"/>
      <c r="WMN18" s="84"/>
      <c r="WMO18" s="84"/>
      <c r="WMP18" s="84"/>
      <c r="WMQ18" s="84"/>
      <c r="WMR18" s="84"/>
      <c r="WMS18" s="84"/>
      <c r="WMT18" s="84"/>
      <c r="WMU18" s="84"/>
      <c r="WMV18" s="84"/>
      <c r="WMW18" s="84"/>
      <c r="WMX18" s="84"/>
      <c r="WMY18" s="84"/>
      <c r="WMZ18" s="84"/>
      <c r="WNA18" s="84"/>
      <c r="WNB18" s="84"/>
      <c r="WNC18" s="84"/>
      <c r="WND18" s="84"/>
      <c r="WNE18" s="84"/>
      <c r="WNF18" s="84"/>
      <c r="WNG18" s="84"/>
      <c r="WNH18" s="84"/>
      <c r="WNI18" s="84"/>
      <c r="WNJ18" s="84"/>
      <c r="WNK18" s="84"/>
      <c r="WNL18" s="84"/>
      <c r="WNM18" s="84"/>
      <c r="WNN18" s="84"/>
      <c r="WNO18" s="84"/>
      <c r="WNP18" s="84"/>
      <c r="WNQ18" s="84"/>
      <c r="WNR18" s="84"/>
      <c r="WNS18" s="84"/>
      <c r="WNT18" s="84"/>
      <c r="WNU18" s="84"/>
      <c r="WNV18" s="84"/>
      <c r="WNW18" s="84"/>
      <c r="WNX18" s="84"/>
      <c r="WNY18" s="84"/>
      <c r="WNZ18" s="84"/>
      <c r="WOA18" s="84"/>
      <c r="WOB18" s="84"/>
      <c r="WOC18" s="84"/>
      <c r="WOD18" s="84"/>
      <c r="WOE18" s="84"/>
      <c r="WOF18" s="84"/>
      <c r="WOG18" s="84"/>
      <c r="WOH18" s="84"/>
      <c r="WOI18" s="84"/>
      <c r="WOJ18" s="84"/>
      <c r="WOK18" s="84"/>
      <c r="WOL18" s="84"/>
      <c r="WOM18" s="84"/>
      <c r="WON18" s="84"/>
      <c r="WOO18" s="84"/>
      <c r="WOP18" s="84"/>
      <c r="WOQ18" s="84"/>
      <c r="WOR18" s="84"/>
      <c r="WOS18" s="84"/>
      <c r="WOT18" s="84"/>
      <c r="WOU18" s="84"/>
      <c r="WOV18" s="84"/>
      <c r="WOW18" s="84"/>
      <c r="WOX18" s="84"/>
      <c r="WOY18" s="84"/>
      <c r="WOZ18" s="84"/>
      <c r="WPA18" s="84"/>
      <c r="WPB18" s="84"/>
      <c r="WPC18" s="84"/>
      <c r="WPD18" s="84"/>
      <c r="WPE18" s="84"/>
      <c r="WPF18" s="84"/>
      <c r="WPG18" s="84"/>
      <c r="WPH18" s="84"/>
      <c r="WPI18" s="84"/>
      <c r="WPJ18" s="84"/>
      <c r="WPK18" s="84"/>
      <c r="WPL18" s="84"/>
      <c r="WPM18" s="84"/>
      <c r="WPN18" s="84"/>
      <c r="WPO18" s="84"/>
      <c r="WPP18" s="84"/>
      <c r="WPQ18" s="84"/>
      <c r="WPR18" s="84"/>
      <c r="WPS18" s="84"/>
      <c r="WPT18" s="84"/>
      <c r="WPU18" s="84"/>
      <c r="WPV18" s="84"/>
      <c r="WPW18" s="84"/>
      <c r="WPX18" s="84"/>
      <c r="WPY18" s="84"/>
      <c r="WPZ18" s="84"/>
      <c r="WQA18" s="84"/>
      <c r="WQB18" s="84"/>
      <c r="WQC18" s="84"/>
      <c r="WQD18" s="84"/>
      <c r="WQE18" s="84"/>
      <c r="WQF18" s="84"/>
      <c r="WQG18" s="84"/>
      <c r="WQH18" s="84"/>
      <c r="WQI18" s="84"/>
      <c r="WQJ18" s="84"/>
      <c r="WQK18" s="84"/>
      <c r="WQL18" s="84"/>
      <c r="WQM18" s="84"/>
      <c r="WQN18" s="84"/>
      <c r="WQO18" s="84"/>
      <c r="WQP18" s="84"/>
      <c r="WQQ18" s="84"/>
      <c r="WQR18" s="84"/>
      <c r="WQS18" s="84"/>
      <c r="WQT18" s="84"/>
      <c r="WQU18" s="84"/>
      <c r="WQV18" s="84"/>
      <c r="WQW18" s="84"/>
      <c r="WQX18" s="84"/>
      <c r="WQY18" s="84"/>
      <c r="WQZ18" s="84"/>
      <c r="WRA18" s="84"/>
      <c r="WRB18" s="84"/>
      <c r="WRC18" s="84"/>
      <c r="WRD18" s="84"/>
      <c r="WRE18" s="84"/>
      <c r="WRF18" s="84"/>
      <c r="WRG18" s="84"/>
      <c r="WRH18" s="84"/>
      <c r="WRI18" s="84"/>
      <c r="WRJ18" s="84"/>
      <c r="WRK18" s="84"/>
      <c r="WRL18" s="84"/>
      <c r="WRM18" s="84"/>
      <c r="WRN18" s="84"/>
      <c r="WRO18" s="84"/>
      <c r="WRP18" s="84"/>
      <c r="WRQ18" s="84"/>
      <c r="WRR18" s="84"/>
      <c r="WRS18" s="84"/>
      <c r="WRT18" s="84"/>
      <c r="WRU18" s="84"/>
      <c r="WRV18" s="84"/>
      <c r="WRW18" s="84"/>
      <c r="WRX18" s="84"/>
      <c r="WRY18" s="84"/>
      <c r="WRZ18" s="84"/>
      <c r="WSA18" s="84"/>
      <c r="WSB18" s="84"/>
      <c r="WSC18" s="84"/>
      <c r="WSD18" s="84"/>
      <c r="WSE18" s="84"/>
      <c r="WSF18" s="84"/>
      <c r="WSG18" s="84"/>
      <c r="WSH18" s="84"/>
      <c r="WSI18" s="84"/>
      <c r="WSJ18" s="84"/>
      <c r="WSK18" s="84"/>
      <c r="WSL18" s="84"/>
      <c r="WSM18" s="84"/>
      <c r="WSN18" s="84"/>
      <c r="WSO18" s="84"/>
      <c r="WSP18" s="84"/>
      <c r="WSQ18" s="84"/>
      <c r="WSR18" s="84"/>
      <c r="WSS18" s="84"/>
      <c r="WST18" s="84"/>
      <c r="WSU18" s="84"/>
      <c r="WSV18" s="84"/>
      <c r="WSW18" s="84"/>
      <c r="WSX18" s="84"/>
      <c r="WSY18" s="84"/>
      <c r="WSZ18" s="84"/>
      <c r="WTA18" s="84"/>
      <c r="WTB18" s="84"/>
      <c r="WTC18" s="84"/>
      <c r="WTD18" s="84"/>
      <c r="WTE18" s="84"/>
      <c r="WTF18" s="84"/>
      <c r="WTG18" s="84"/>
      <c r="WTH18" s="84"/>
      <c r="WTI18" s="84"/>
      <c r="WTJ18" s="84"/>
      <c r="WTK18" s="84"/>
      <c r="WTL18" s="84"/>
      <c r="WTM18" s="84"/>
      <c r="WTN18" s="84"/>
      <c r="WTO18" s="84"/>
      <c r="WTP18" s="84"/>
      <c r="WTQ18" s="84"/>
      <c r="WTR18" s="84"/>
      <c r="WTS18" s="84"/>
      <c r="WTT18" s="84"/>
      <c r="WTU18" s="84"/>
      <c r="WTV18" s="84"/>
      <c r="WTW18" s="84"/>
      <c r="WTX18" s="84"/>
      <c r="WTY18" s="84"/>
      <c r="WTZ18" s="84"/>
      <c r="WUA18" s="84"/>
      <c r="WUB18" s="84"/>
      <c r="WUC18" s="84"/>
      <c r="WUD18" s="84"/>
      <c r="WUE18" s="84"/>
      <c r="WUF18" s="84"/>
      <c r="WUG18" s="84"/>
      <c r="WUH18" s="84"/>
      <c r="WUI18" s="84"/>
      <c r="WUJ18" s="84"/>
      <c r="WUK18" s="84"/>
      <c r="WUL18" s="84"/>
      <c r="WUM18" s="84"/>
      <c r="WUN18" s="84"/>
      <c r="WUO18" s="84"/>
      <c r="WUP18" s="84"/>
      <c r="WUQ18" s="84"/>
      <c r="WUR18" s="84"/>
      <c r="WUS18" s="84"/>
      <c r="WUT18" s="84"/>
      <c r="WUU18" s="84"/>
      <c r="WUV18" s="84"/>
      <c r="WUW18" s="84"/>
      <c r="WUX18" s="84"/>
      <c r="WUY18" s="84"/>
      <c r="WUZ18" s="84"/>
      <c r="WVA18" s="84"/>
      <c r="WVB18" s="84"/>
      <c r="WVC18" s="84"/>
      <c r="WVD18" s="84"/>
      <c r="WVE18" s="84"/>
      <c r="WVF18" s="84"/>
      <c r="WVG18" s="84"/>
      <c r="WVH18" s="84"/>
      <c r="WVI18" s="84"/>
      <c r="WVJ18" s="84"/>
      <c r="WVK18" s="84"/>
      <c r="WVL18" s="84"/>
      <c r="WVM18" s="84"/>
      <c r="WVN18" s="84"/>
      <c r="WVO18" s="84"/>
      <c r="WVP18" s="84"/>
      <c r="WVQ18" s="84"/>
      <c r="WVR18" s="84"/>
      <c r="WVS18" s="84"/>
      <c r="WVT18" s="84"/>
      <c r="WVU18" s="84"/>
      <c r="WVV18" s="84"/>
      <c r="WVW18" s="84"/>
      <c r="WVX18" s="84"/>
      <c r="WVY18" s="84"/>
      <c r="WVZ18" s="84"/>
      <c r="WWA18" s="84"/>
      <c r="WWB18" s="84"/>
      <c r="WWC18" s="84"/>
      <c r="WWD18" s="84"/>
      <c r="WWE18" s="84"/>
      <c r="WWF18" s="84"/>
      <c r="WWG18" s="84"/>
      <c r="WWH18" s="84"/>
      <c r="WWI18" s="84"/>
      <c r="WWJ18" s="84"/>
      <c r="WWK18" s="84"/>
      <c r="WWL18" s="84"/>
      <c r="WWM18" s="84"/>
      <c r="WWN18" s="84"/>
      <c r="WWO18" s="84"/>
      <c r="WWP18" s="84"/>
      <c r="WWQ18" s="84"/>
      <c r="WWR18" s="84"/>
      <c r="WWS18" s="84"/>
      <c r="WWT18" s="84"/>
      <c r="WWU18" s="84"/>
      <c r="WWV18" s="84"/>
      <c r="WWW18" s="84"/>
      <c r="WWX18" s="84"/>
      <c r="WWY18" s="84"/>
      <c r="WWZ18" s="84"/>
      <c r="WXA18" s="84"/>
      <c r="WXB18" s="84"/>
      <c r="WXC18" s="84"/>
      <c r="WXD18" s="84"/>
      <c r="WXE18" s="84"/>
      <c r="WXF18" s="84"/>
      <c r="WXG18" s="84"/>
      <c r="WXH18" s="84"/>
      <c r="WXI18" s="84"/>
      <c r="WXJ18" s="84"/>
      <c r="WXK18" s="84"/>
      <c r="WXL18" s="84"/>
      <c r="WXM18" s="84"/>
      <c r="WXN18" s="84"/>
      <c r="WXO18" s="84"/>
      <c r="WXP18" s="84"/>
      <c r="WXQ18" s="84"/>
      <c r="WXR18" s="84"/>
      <c r="WXS18" s="84"/>
      <c r="WXT18" s="84"/>
      <c r="WXU18" s="84"/>
      <c r="WXV18" s="84"/>
      <c r="WXW18" s="84"/>
      <c r="WXX18" s="84"/>
      <c r="WXY18" s="84"/>
      <c r="WXZ18" s="84"/>
      <c r="WYA18" s="84"/>
      <c r="WYB18" s="84"/>
      <c r="WYC18" s="84"/>
      <c r="WYD18" s="84"/>
      <c r="WYE18" s="84"/>
      <c r="WYF18" s="84"/>
      <c r="WYG18" s="84"/>
      <c r="WYH18" s="84"/>
      <c r="WYI18" s="84"/>
      <c r="WYJ18" s="84"/>
      <c r="WYK18" s="84"/>
      <c r="WYL18" s="84"/>
      <c r="WYM18" s="84"/>
      <c r="WYN18" s="84"/>
      <c r="WYO18" s="84"/>
      <c r="WYP18" s="84"/>
      <c r="WYQ18" s="84"/>
      <c r="WYR18" s="84"/>
      <c r="WYS18" s="84"/>
      <c r="WYT18" s="84"/>
      <c r="WYU18" s="84"/>
      <c r="WYV18" s="84"/>
      <c r="WYW18" s="84"/>
      <c r="WYX18" s="84"/>
      <c r="WYY18" s="84"/>
      <c r="WYZ18" s="84"/>
      <c r="WZA18" s="84"/>
      <c r="WZB18" s="84"/>
      <c r="WZC18" s="84"/>
      <c r="WZD18" s="84"/>
      <c r="WZE18" s="84"/>
      <c r="WZF18" s="84"/>
      <c r="WZG18" s="84"/>
      <c r="WZH18" s="84"/>
      <c r="WZI18" s="84"/>
      <c r="WZJ18" s="84"/>
      <c r="WZK18" s="84"/>
      <c r="WZL18" s="84"/>
      <c r="WZM18" s="84"/>
      <c r="WZN18" s="84"/>
      <c r="WZO18" s="84"/>
      <c r="WZP18" s="84"/>
      <c r="WZQ18" s="84"/>
      <c r="WZR18" s="84"/>
      <c r="WZS18" s="84"/>
      <c r="WZT18" s="84"/>
      <c r="WZU18" s="84"/>
      <c r="WZV18" s="84"/>
      <c r="WZW18" s="84"/>
      <c r="WZX18" s="84"/>
      <c r="WZY18" s="84"/>
      <c r="WZZ18" s="84"/>
      <c r="XAA18" s="84"/>
      <c r="XAB18" s="84"/>
      <c r="XAC18" s="84"/>
      <c r="XAD18" s="84"/>
      <c r="XAE18" s="84"/>
      <c r="XAF18" s="84"/>
      <c r="XAG18" s="84"/>
      <c r="XAH18" s="84"/>
      <c r="XAI18" s="84"/>
      <c r="XAJ18" s="84"/>
      <c r="XAK18" s="84"/>
      <c r="XAL18" s="84"/>
      <c r="XAM18" s="84"/>
      <c r="XAN18" s="84"/>
      <c r="XAO18" s="84"/>
      <c r="XAP18" s="84"/>
      <c r="XAQ18" s="84"/>
      <c r="XAR18" s="84"/>
      <c r="XAS18" s="84"/>
      <c r="XAT18" s="84"/>
      <c r="XAU18" s="84"/>
      <c r="XAV18" s="84"/>
      <c r="XAW18" s="84"/>
      <c r="XAX18" s="84"/>
      <c r="XAY18" s="84"/>
      <c r="XAZ18" s="84"/>
      <c r="XBA18" s="84"/>
      <c r="XBB18" s="84"/>
      <c r="XBC18" s="84"/>
      <c r="XBD18" s="84"/>
      <c r="XBE18" s="84"/>
      <c r="XBF18" s="84"/>
      <c r="XBG18" s="84"/>
      <c r="XBH18" s="84"/>
      <c r="XBI18" s="84"/>
      <c r="XBJ18" s="84"/>
      <c r="XBK18" s="84"/>
      <c r="XBL18" s="84"/>
      <c r="XBM18" s="84"/>
      <c r="XBN18" s="84"/>
      <c r="XBO18" s="84"/>
      <c r="XBP18" s="84"/>
      <c r="XBQ18" s="84"/>
      <c r="XBR18" s="84"/>
      <c r="XBS18" s="84"/>
      <c r="XBT18" s="84"/>
      <c r="XBU18" s="84"/>
      <c r="XBV18" s="84"/>
      <c r="XBW18" s="84"/>
      <c r="XBX18" s="84"/>
      <c r="XBY18" s="84"/>
      <c r="XBZ18" s="84"/>
      <c r="XCA18" s="84"/>
      <c r="XCB18" s="84"/>
      <c r="XCC18" s="84"/>
      <c r="XCD18" s="84"/>
      <c r="XCE18" s="84"/>
      <c r="XCF18" s="84"/>
      <c r="XCG18" s="84"/>
      <c r="XCH18" s="84"/>
      <c r="XCI18" s="84"/>
      <c r="XCJ18" s="84"/>
      <c r="XCK18" s="84"/>
      <c r="XCL18" s="84"/>
      <c r="XCM18" s="84"/>
      <c r="XCN18" s="84"/>
      <c r="XCO18" s="84"/>
      <c r="XCP18" s="84"/>
      <c r="XCQ18" s="84"/>
      <c r="XCR18" s="84"/>
      <c r="XCS18" s="84"/>
      <c r="XCT18" s="84"/>
      <c r="XCU18" s="84"/>
      <c r="XCV18" s="84"/>
      <c r="XCW18" s="84"/>
      <c r="XCX18" s="84"/>
      <c r="XCY18" s="84"/>
      <c r="XCZ18" s="84"/>
      <c r="XDA18" s="84"/>
      <c r="XDB18" s="84"/>
      <c r="XDC18" s="84"/>
      <c r="XDD18" s="84"/>
      <c r="XDE18" s="84"/>
      <c r="XDF18" s="84"/>
      <c r="XDG18" s="84"/>
      <c r="XDH18" s="84"/>
      <c r="XDI18" s="84"/>
      <c r="XDJ18" s="84"/>
      <c r="XDK18" s="84"/>
      <c r="XDL18" s="84"/>
      <c r="XDM18" s="84"/>
      <c r="XDN18" s="84"/>
      <c r="XDO18" s="84"/>
      <c r="XDP18" s="84"/>
      <c r="XDQ18" s="84"/>
      <c r="XDR18" s="84"/>
      <c r="XDS18" s="84"/>
      <c r="XDT18" s="84"/>
      <c r="XDU18" s="84"/>
      <c r="XDV18" s="84"/>
      <c r="XDW18" s="84"/>
      <c r="XDX18" s="84"/>
      <c r="XDY18" s="84"/>
      <c r="XDZ18" s="84"/>
      <c r="XEA18" s="84"/>
      <c r="XEB18" s="84"/>
      <c r="XEC18" s="84"/>
      <c r="XED18" s="84"/>
      <c r="XEE18" s="84"/>
      <c r="XEF18" s="84"/>
      <c r="XEG18" s="84"/>
      <c r="XEH18" s="84"/>
      <c r="XEI18" s="84"/>
      <c r="XEJ18" s="84"/>
      <c r="XEK18" s="84"/>
      <c r="XEL18" s="84"/>
      <c r="XEM18" s="84"/>
      <c r="XEN18" s="84"/>
      <c r="XEO18" s="84"/>
      <c r="XEP18" s="84"/>
      <c r="XEQ18" s="84"/>
      <c r="XER18" s="84"/>
      <c r="XES18" s="84"/>
      <c r="XET18" s="84"/>
      <c r="XEU18" s="84"/>
      <c r="XEV18" s="84"/>
      <c r="XEW18" s="84"/>
      <c r="XEX18" s="84"/>
      <c r="XEY18" s="84"/>
      <c r="XEZ18" s="84"/>
    </row>
    <row r="19" spans="1:16380" ht="72" x14ac:dyDescent="0.25">
      <c r="A19" s="84"/>
      <c r="B19" s="91">
        <v>16215</v>
      </c>
      <c r="C19" s="87" t="s">
        <v>107</v>
      </c>
      <c r="D19" s="88" t="s">
        <v>13</v>
      </c>
      <c r="E19" s="185">
        <v>2013</v>
      </c>
      <c r="F19" s="87" t="s">
        <v>80</v>
      </c>
      <c r="G19" s="87" t="s">
        <v>108</v>
      </c>
      <c r="H19" s="281">
        <v>1</v>
      </c>
      <c r="I19" s="89">
        <v>42109</v>
      </c>
      <c r="J19" s="89">
        <v>42206</v>
      </c>
      <c r="K19" s="282">
        <f t="shared" si="3"/>
        <v>0.80723292000000013</v>
      </c>
      <c r="L19" s="89">
        <f>+I19</f>
        <v>42109</v>
      </c>
      <c r="M19" s="89">
        <f>+J19</f>
        <v>42206</v>
      </c>
      <c r="N19" s="264">
        <f t="shared" ca="1" si="0"/>
        <v>44224</v>
      </c>
      <c r="O19" s="276">
        <f t="shared" ca="1" si="2"/>
        <v>2018</v>
      </c>
      <c r="P19" s="90">
        <v>1500000</v>
      </c>
      <c r="Q19" s="90">
        <f>862997.55+347851.83</f>
        <v>1210849.3800000001</v>
      </c>
      <c r="R19" s="90">
        <f t="shared" si="1"/>
        <v>289150.61999999988</v>
      </c>
      <c r="S19" s="105" t="s">
        <v>60</v>
      </c>
      <c r="T19" s="105"/>
      <c r="U19" s="105"/>
      <c r="V19" s="105" t="s">
        <v>62</v>
      </c>
      <c r="W19" s="105"/>
      <c r="X19" s="105" t="s">
        <v>67</v>
      </c>
      <c r="Y19" s="83" t="s">
        <v>109</v>
      </c>
      <c r="Z19" s="83" t="s">
        <v>110</v>
      </c>
      <c r="AA19" s="83"/>
      <c r="AB19" s="277" t="s">
        <v>65</v>
      </c>
      <c r="AC19" s="293" t="s">
        <v>60</v>
      </c>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c r="IW19" s="84"/>
      <c r="IX19" s="84"/>
      <c r="IY19" s="84"/>
      <c r="IZ19" s="84"/>
      <c r="JA19" s="84"/>
      <c r="JB19" s="84"/>
      <c r="JC19" s="84"/>
      <c r="JD19" s="84"/>
      <c r="JE19" s="84"/>
      <c r="JF19" s="84"/>
      <c r="JG19" s="84"/>
      <c r="JH19" s="84"/>
      <c r="JI19" s="84"/>
      <c r="JJ19" s="84"/>
      <c r="JK19" s="84"/>
      <c r="JL19" s="84"/>
      <c r="JM19" s="84"/>
      <c r="JN19" s="84"/>
      <c r="JO19" s="84"/>
      <c r="JP19" s="84"/>
      <c r="JQ19" s="84"/>
      <c r="JR19" s="84"/>
      <c r="JS19" s="84"/>
      <c r="JT19" s="84"/>
      <c r="JU19" s="84"/>
      <c r="JV19" s="84"/>
      <c r="JW19" s="84"/>
      <c r="JX19" s="84"/>
      <c r="JY19" s="84"/>
      <c r="JZ19" s="84"/>
      <c r="KA19" s="84"/>
      <c r="KB19" s="84"/>
      <c r="KC19" s="84"/>
      <c r="KD19" s="84"/>
      <c r="KE19" s="84"/>
      <c r="KF19" s="84"/>
      <c r="KG19" s="84"/>
      <c r="KH19" s="84"/>
      <c r="KI19" s="84"/>
      <c r="KJ19" s="84"/>
      <c r="KK19" s="84"/>
      <c r="KL19" s="84"/>
      <c r="KM19" s="84"/>
      <c r="KN19" s="84"/>
      <c r="KO19" s="84"/>
      <c r="KP19" s="84"/>
      <c r="KQ19" s="84"/>
      <c r="KR19" s="84"/>
      <c r="KS19" s="84"/>
      <c r="KT19" s="84"/>
      <c r="KU19" s="84"/>
      <c r="KV19" s="84"/>
      <c r="KW19" s="84"/>
      <c r="KX19" s="84"/>
      <c r="KY19" s="84"/>
      <c r="KZ19" s="84"/>
      <c r="LA19" s="84"/>
      <c r="LB19" s="84"/>
      <c r="LC19" s="84"/>
      <c r="LD19" s="84"/>
      <c r="LE19" s="84"/>
      <c r="LF19" s="84"/>
      <c r="LG19" s="84"/>
      <c r="LH19" s="84"/>
      <c r="LI19" s="84"/>
      <c r="LJ19" s="84"/>
      <c r="LK19" s="84"/>
      <c r="LL19" s="84"/>
      <c r="LM19" s="84"/>
      <c r="LN19" s="84"/>
      <c r="LO19" s="84"/>
      <c r="LP19" s="84"/>
      <c r="LQ19" s="84"/>
      <c r="LR19" s="84"/>
      <c r="LS19" s="84"/>
      <c r="LT19" s="84"/>
      <c r="LU19" s="84"/>
      <c r="LV19" s="84"/>
      <c r="LW19" s="84"/>
      <c r="LX19" s="84"/>
      <c r="LY19" s="84"/>
      <c r="LZ19" s="84"/>
      <c r="MA19" s="84"/>
      <c r="MB19" s="84"/>
      <c r="MC19" s="84"/>
      <c r="MD19" s="84"/>
      <c r="ME19" s="84"/>
      <c r="MF19" s="84"/>
      <c r="MG19" s="84"/>
      <c r="MH19" s="84"/>
      <c r="MI19" s="84"/>
      <c r="MJ19" s="84"/>
      <c r="MK19" s="84"/>
      <c r="ML19" s="84"/>
      <c r="MM19" s="84"/>
      <c r="MN19" s="84"/>
      <c r="MO19" s="84"/>
      <c r="MP19" s="84"/>
      <c r="MQ19" s="84"/>
      <c r="MR19" s="84"/>
      <c r="MS19" s="84"/>
      <c r="MT19" s="84"/>
      <c r="MU19" s="84"/>
      <c r="MV19" s="84"/>
      <c r="MW19" s="84"/>
      <c r="MX19" s="84"/>
      <c r="MY19" s="84"/>
      <c r="MZ19" s="84"/>
      <c r="NA19" s="84"/>
      <c r="NB19" s="84"/>
      <c r="NC19" s="84"/>
      <c r="ND19" s="84"/>
      <c r="NE19" s="84"/>
      <c r="NF19" s="84"/>
      <c r="NG19" s="84"/>
      <c r="NH19" s="84"/>
      <c r="NI19" s="84"/>
      <c r="NJ19" s="84"/>
      <c r="NK19" s="84"/>
      <c r="NL19" s="84"/>
      <c r="NM19" s="84"/>
      <c r="NN19" s="84"/>
      <c r="NO19" s="84"/>
      <c r="NP19" s="84"/>
      <c r="NQ19" s="84"/>
      <c r="NR19" s="84"/>
      <c r="NS19" s="84"/>
      <c r="NT19" s="84"/>
      <c r="NU19" s="84"/>
      <c r="NV19" s="84"/>
      <c r="NW19" s="84"/>
      <c r="NX19" s="84"/>
      <c r="NY19" s="84"/>
      <c r="NZ19" s="84"/>
      <c r="OA19" s="84"/>
      <c r="OB19" s="84"/>
      <c r="OC19" s="84"/>
      <c r="OD19" s="84"/>
      <c r="OE19" s="84"/>
      <c r="OF19" s="84"/>
      <c r="OG19" s="84"/>
      <c r="OH19" s="84"/>
      <c r="OI19" s="84"/>
      <c r="OJ19" s="84"/>
      <c r="OK19" s="84"/>
      <c r="OL19" s="84"/>
      <c r="OM19" s="84"/>
      <c r="ON19" s="84"/>
      <c r="OO19" s="84"/>
      <c r="OP19" s="84"/>
      <c r="OQ19" s="84"/>
      <c r="OR19" s="84"/>
      <c r="OS19" s="84"/>
      <c r="OT19" s="84"/>
      <c r="OU19" s="84"/>
      <c r="OV19" s="84"/>
      <c r="OW19" s="84"/>
      <c r="OX19" s="84"/>
      <c r="OY19" s="84"/>
      <c r="OZ19" s="84"/>
      <c r="PA19" s="84"/>
      <c r="PB19" s="84"/>
      <c r="PC19" s="84"/>
      <c r="PD19" s="84"/>
      <c r="PE19" s="84"/>
      <c r="PF19" s="84"/>
      <c r="PG19" s="84"/>
      <c r="PH19" s="84"/>
      <c r="PI19" s="84"/>
      <c r="PJ19" s="84"/>
      <c r="PK19" s="84"/>
      <c r="PL19" s="84"/>
      <c r="PM19" s="84"/>
      <c r="PN19" s="84"/>
      <c r="PO19" s="84"/>
      <c r="PP19" s="84"/>
      <c r="PQ19" s="84"/>
      <c r="PR19" s="84"/>
      <c r="PS19" s="84"/>
      <c r="PT19" s="84"/>
      <c r="PU19" s="84"/>
      <c r="PV19" s="84"/>
      <c r="PW19" s="84"/>
      <c r="PX19" s="84"/>
      <c r="PY19" s="84"/>
      <c r="PZ19" s="84"/>
      <c r="QA19" s="84"/>
      <c r="QB19" s="84"/>
      <c r="QC19" s="84"/>
      <c r="QD19" s="84"/>
      <c r="QE19" s="84"/>
      <c r="QF19" s="84"/>
      <c r="QG19" s="84"/>
      <c r="QH19" s="84"/>
      <c r="QI19" s="84"/>
      <c r="QJ19" s="84"/>
      <c r="QK19" s="84"/>
      <c r="QL19" s="84"/>
      <c r="QM19" s="84"/>
      <c r="QN19" s="84"/>
      <c r="QO19" s="84"/>
      <c r="QP19" s="84"/>
      <c r="QQ19" s="84"/>
      <c r="QR19" s="84"/>
      <c r="QS19" s="84"/>
      <c r="QT19" s="84"/>
      <c r="QU19" s="84"/>
      <c r="QV19" s="84"/>
      <c r="QW19" s="84"/>
      <c r="QX19" s="84"/>
      <c r="QY19" s="84"/>
      <c r="QZ19" s="84"/>
      <c r="RA19" s="84"/>
      <c r="RB19" s="84"/>
      <c r="RC19" s="84"/>
      <c r="RD19" s="84"/>
      <c r="RE19" s="84"/>
      <c r="RF19" s="84"/>
      <c r="RG19" s="84"/>
      <c r="RH19" s="84"/>
      <c r="RI19" s="84"/>
      <c r="RJ19" s="84"/>
      <c r="RK19" s="84"/>
      <c r="RL19" s="84"/>
      <c r="RM19" s="84"/>
      <c r="RN19" s="84"/>
      <c r="RO19" s="84"/>
      <c r="RP19" s="84"/>
      <c r="RQ19" s="84"/>
      <c r="RR19" s="84"/>
      <c r="RS19" s="84"/>
      <c r="RT19" s="84"/>
      <c r="RU19" s="84"/>
      <c r="RV19" s="84"/>
      <c r="RW19" s="84"/>
      <c r="RX19" s="84"/>
      <c r="RY19" s="84"/>
      <c r="RZ19" s="84"/>
      <c r="SA19" s="84"/>
      <c r="SB19" s="84"/>
      <c r="SC19" s="84"/>
      <c r="SD19" s="84"/>
      <c r="SE19" s="84"/>
      <c r="SF19" s="84"/>
      <c r="SG19" s="84"/>
      <c r="SH19" s="84"/>
      <c r="SI19" s="84"/>
      <c r="SJ19" s="84"/>
      <c r="SK19" s="84"/>
      <c r="SL19" s="84"/>
      <c r="SM19" s="84"/>
      <c r="SN19" s="84"/>
      <c r="SO19" s="84"/>
      <c r="SP19" s="84"/>
      <c r="SQ19" s="84"/>
      <c r="SR19" s="84"/>
      <c r="SS19" s="84"/>
      <c r="ST19" s="84"/>
      <c r="SU19" s="84"/>
      <c r="SV19" s="84"/>
      <c r="SW19" s="84"/>
      <c r="SX19" s="84"/>
      <c r="SY19" s="84"/>
      <c r="SZ19" s="84"/>
      <c r="TA19" s="84"/>
      <c r="TB19" s="84"/>
      <c r="TC19" s="84"/>
      <c r="TD19" s="84"/>
      <c r="TE19" s="84"/>
      <c r="TF19" s="84"/>
      <c r="TG19" s="84"/>
      <c r="TH19" s="84"/>
      <c r="TI19" s="84"/>
      <c r="TJ19" s="84"/>
      <c r="TK19" s="84"/>
      <c r="TL19" s="84"/>
      <c r="TM19" s="84"/>
      <c r="TN19" s="84"/>
      <c r="TO19" s="84"/>
      <c r="TP19" s="84"/>
      <c r="TQ19" s="84"/>
      <c r="TR19" s="84"/>
      <c r="TS19" s="84"/>
      <c r="TT19" s="84"/>
      <c r="TU19" s="84"/>
      <c r="TV19" s="84"/>
      <c r="TW19" s="84"/>
      <c r="TX19" s="84"/>
      <c r="TY19" s="84"/>
      <c r="TZ19" s="84"/>
      <c r="UA19" s="84"/>
      <c r="UB19" s="84"/>
      <c r="UC19" s="84"/>
      <c r="UD19" s="84"/>
      <c r="UE19" s="84"/>
      <c r="UF19" s="84"/>
      <c r="UG19" s="84"/>
      <c r="UH19" s="84"/>
      <c r="UI19" s="84"/>
      <c r="UJ19" s="84"/>
      <c r="UK19" s="84"/>
      <c r="UL19" s="84"/>
      <c r="UM19" s="84"/>
      <c r="UN19" s="84"/>
      <c r="UO19" s="84"/>
      <c r="UP19" s="84"/>
      <c r="UQ19" s="84"/>
      <c r="UR19" s="84"/>
      <c r="US19" s="84"/>
      <c r="UT19" s="84"/>
      <c r="UU19" s="84"/>
      <c r="UV19" s="84"/>
      <c r="UW19" s="84"/>
      <c r="UX19" s="84"/>
      <c r="UY19" s="84"/>
      <c r="UZ19" s="84"/>
      <c r="VA19" s="84"/>
      <c r="VB19" s="84"/>
      <c r="VC19" s="84"/>
      <c r="VD19" s="84"/>
      <c r="VE19" s="84"/>
      <c r="VF19" s="84"/>
      <c r="VG19" s="84"/>
      <c r="VH19" s="84"/>
      <c r="VI19" s="84"/>
      <c r="VJ19" s="84"/>
      <c r="VK19" s="84"/>
      <c r="VL19" s="84"/>
      <c r="VM19" s="84"/>
      <c r="VN19" s="84"/>
      <c r="VO19" s="84"/>
      <c r="VP19" s="84"/>
      <c r="VQ19" s="84"/>
      <c r="VR19" s="84"/>
      <c r="VS19" s="84"/>
      <c r="VT19" s="84"/>
      <c r="VU19" s="84"/>
      <c r="VV19" s="84"/>
      <c r="VW19" s="84"/>
      <c r="VX19" s="84"/>
      <c r="VY19" s="84"/>
      <c r="VZ19" s="84"/>
      <c r="WA19" s="84"/>
      <c r="WB19" s="84"/>
      <c r="WC19" s="84"/>
      <c r="WD19" s="84"/>
      <c r="WE19" s="84"/>
      <c r="WF19" s="84"/>
      <c r="WG19" s="84"/>
      <c r="WH19" s="84"/>
      <c r="WI19" s="84"/>
      <c r="WJ19" s="84"/>
      <c r="WK19" s="84"/>
      <c r="WL19" s="84"/>
      <c r="WM19" s="84"/>
      <c r="WN19" s="84"/>
      <c r="WO19" s="84"/>
      <c r="WP19" s="84"/>
      <c r="WQ19" s="84"/>
      <c r="WR19" s="84"/>
      <c r="WS19" s="84"/>
      <c r="WT19" s="84"/>
      <c r="WU19" s="84"/>
      <c r="WV19" s="84"/>
      <c r="WW19" s="84"/>
      <c r="WX19" s="84"/>
      <c r="WY19" s="84"/>
      <c r="WZ19" s="84"/>
      <c r="XA19" s="84"/>
      <c r="XB19" s="84"/>
      <c r="XC19" s="84"/>
      <c r="XD19" s="84"/>
      <c r="XE19" s="84"/>
      <c r="XF19" s="84"/>
      <c r="XG19" s="84"/>
      <c r="XH19" s="84"/>
      <c r="XI19" s="84"/>
      <c r="XJ19" s="84"/>
      <c r="XK19" s="84"/>
      <c r="XL19" s="84"/>
      <c r="XM19" s="84"/>
      <c r="XN19" s="84"/>
      <c r="XO19" s="84"/>
      <c r="XP19" s="84"/>
      <c r="XQ19" s="84"/>
      <c r="XR19" s="84"/>
      <c r="XS19" s="84"/>
      <c r="XT19" s="84"/>
      <c r="XU19" s="84"/>
      <c r="XV19" s="84"/>
      <c r="XW19" s="84"/>
      <c r="XX19" s="84"/>
      <c r="XY19" s="84"/>
      <c r="XZ19" s="84"/>
      <c r="YA19" s="84"/>
      <c r="YB19" s="84"/>
      <c r="YC19" s="84"/>
      <c r="YD19" s="84"/>
      <c r="YE19" s="84"/>
      <c r="YF19" s="84"/>
      <c r="YG19" s="84"/>
      <c r="YH19" s="84"/>
      <c r="YI19" s="84"/>
      <c r="YJ19" s="84"/>
      <c r="YK19" s="84"/>
      <c r="YL19" s="84"/>
      <c r="YM19" s="84"/>
      <c r="YN19" s="84"/>
      <c r="YO19" s="84"/>
      <c r="YP19" s="84"/>
      <c r="YQ19" s="84"/>
      <c r="YR19" s="84"/>
      <c r="YS19" s="84"/>
      <c r="YT19" s="84"/>
      <c r="YU19" s="84"/>
      <c r="YV19" s="84"/>
      <c r="YW19" s="84"/>
      <c r="YX19" s="84"/>
      <c r="YY19" s="84"/>
      <c r="YZ19" s="84"/>
      <c r="ZA19" s="84"/>
      <c r="ZB19" s="84"/>
      <c r="ZC19" s="84"/>
      <c r="ZD19" s="84"/>
      <c r="ZE19" s="84"/>
      <c r="ZF19" s="84"/>
      <c r="ZG19" s="84"/>
      <c r="ZH19" s="84"/>
      <c r="ZI19" s="84"/>
      <c r="ZJ19" s="84"/>
      <c r="ZK19" s="84"/>
      <c r="ZL19" s="84"/>
      <c r="ZM19" s="84"/>
      <c r="ZN19" s="84"/>
      <c r="ZO19" s="84"/>
      <c r="ZP19" s="84"/>
      <c r="ZQ19" s="84"/>
      <c r="ZR19" s="84"/>
      <c r="ZS19" s="84"/>
      <c r="ZT19" s="84"/>
      <c r="ZU19" s="84"/>
      <c r="ZV19" s="84"/>
      <c r="ZW19" s="84"/>
      <c r="ZX19" s="84"/>
      <c r="ZY19" s="84"/>
      <c r="ZZ19" s="84"/>
      <c r="AAA19" s="84"/>
      <c r="AAB19" s="84"/>
      <c r="AAC19" s="84"/>
      <c r="AAD19" s="84"/>
      <c r="AAE19" s="84"/>
      <c r="AAF19" s="84"/>
      <c r="AAG19" s="84"/>
      <c r="AAH19" s="84"/>
      <c r="AAI19" s="84"/>
      <c r="AAJ19" s="84"/>
      <c r="AAK19" s="84"/>
      <c r="AAL19" s="84"/>
      <c r="AAM19" s="84"/>
      <c r="AAN19" s="84"/>
      <c r="AAO19" s="84"/>
      <c r="AAP19" s="84"/>
      <c r="AAQ19" s="84"/>
      <c r="AAR19" s="84"/>
      <c r="AAS19" s="84"/>
      <c r="AAT19" s="84"/>
      <c r="AAU19" s="84"/>
      <c r="AAV19" s="84"/>
      <c r="AAW19" s="84"/>
      <c r="AAX19" s="84"/>
      <c r="AAY19" s="84"/>
      <c r="AAZ19" s="84"/>
      <c r="ABA19" s="84"/>
      <c r="ABB19" s="84"/>
      <c r="ABC19" s="84"/>
      <c r="ABD19" s="84"/>
      <c r="ABE19" s="84"/>
      <c r="ABF19" s="84"/>
      <c r="ABG19" s="84"/>
      <c r="ABH19" s="84"/>
      <c r="ABI19" s="84"/>
      <c r="ABJ19" s="84"/>
      <c r="ABK19" s="84"/>
      <c r="ABL19" s="84"/>
      <c r="ABM19" s="84"/>
      <c r="ABN19" s="84"/>
      <c r="ABO19" s="84"/>
      <c r="ABP19" s="84"/>
      <c r="ABQ19" s="84"/>
      <c r="ABR19" s="84"/>
      <c r="ABS19" s="84"/>
      <c r="ABT19" s="84"/>
      <c r="ABU19" s="84"/>
      <c r="ABV19" s="84"/>
      <c r="ABW19" s="84"/>
      <c r="ABX19" s="84"/>
      <c r="ABY19" s="84"/>
      <c r="ABZ19" s="84"/>
      <c r="ACA19" s="84"/>
      <c r="ACB19" s="84"/>
      <c r="ACC19" s="84"/>
      <c r="ACD19" s="84"/>
      <c r="ACE19" s="84"/>
      <c r="ACF19" s="84"/>
      <c r="ACG19" s="84"/>
      <c r="ACH19" s="84"/>
      <c r="ACI19" s="84"/>
      <c r="ACJ19" s="84"/>
      <c r="ACK19" s="84"/>
      <c r="ACL19" s="84"/>
      <c r="ACM19" s="84"/>
      <c r="ACN19" s="84"/>
      <c r="ACO19" s="84"/>
      <c r="ACP19" s="84"/>
      <c r="ACQ19" s="84"/>
      <c r="ACR19" s="84"/>
      <c r="ACS19" s="84"/>
      <c r="ACT19" s="84"/>
      <c r="ACU19" s="84"/>
      <c r="ACV19" s="84"/>
      <c r="ACW19" s="84"/>
      <c r="ACX19" s="84"/>
      <c r="ACY19" s="84"/>
      <c r="ACZ19" s="84"/>
      <c r="ADA19" s="84"/>
      <c r="ADB19" s="84"/>
      <c r="ADC19" s="84"/>
      <c r="ADD19" s="84"/>
      <c r="ADE19" s="84"/>
      <c r="ADF19" s="84"/>
      <c r="ADG19" s="84"/>
      <c r="ADH19" s="84"/>
      <c r="ADI19" s="84"/>
      <c r="ADJ19" s="84"/>
      <c r="ADK19" s="84"/>
      <c r="ADL19" s="84"/>
      <c r="ADM19" s="84"/>
      <c r="ADN19" s="84"/>
      <c r="ADO19" s="84"/>
      <c r="ADP19" s="84"/>
      <c r="ADQ19" s="84"/>
      <c r="ADR19" s="84"/>
      <c r="ADS19" s="84"/>
      <c r="ADT19" s="84"/>
      <c r="ADU19" s="84"/>
      <c r="ADV19" s="84"/>
      <c r="ADW19" s="84"/>
      <c r="ADX19" s="84"/>
      <c r="ADY19" s="84"/>
      <c r="ADZ19" s="84"/>
      <c r="AEA19" s="84"/>
      <c r="AEB19" s="84"/>
      <c r="AEC19" s="84"/>
      <c r="AED19" s="84"/>
      <c r="AEE19" s="84"/>
      <c r="AEF19" s="84"/>
      <c r="AEG19" s="84"/>
      <c r="AEH19" s="84"/>
      <c r="AEI19" s="84"/>
      <c r="AEJ19" s="84"/>
      <c r="AEK19" s="84"/>
      <c r="AEL19" s="84"/>
      <c r="AEM19" s="84"/>
      <c r="AEN19" s="84"/>
      <c r="AEO19" s="84"/>
      <c r="AEP19" s="84"/>
      <c r="AEQ19" s="84"/>
      <c r="AER19" s="84"/>
      <c r="AES19" s="84"/>
      <c r="AET19" s="84"/>
      <c r="AEU19" s="84"/>
      <c r="AEV19" s="84"/>
      <c r="AEW19" s="84"/>
      <c r="AEX19" s="84"/>
      <c r="AEY19" s="84"/>
      <c r="AEZ19" s="84"/>
      <c r="AFA19" s="84"/>
      <c r="AFB19" s="84"/>
      <c r="AFC19" s="84"/>
      <c r="AFD19" s="84"/>
      <c r="AFE19" s="84"/>
      <c r="AFF19" s="84"/>
      <c r="AFG19" s="84"/>
      <c r="AFH19" s="84"/>
      <c r="AFI19" s="84"/>
      <c r="AFJ19" s="84"/>
      <c r="AFK19" s="84"/>
      <c r="AFL19" s="84"/>
      <c r="AFM19" s="84"/>
      <c r="AFN19" s="84"/>
      <c r="AFO19" s="84"/>
      <c r="AFP19" s="84"/>
      <c r="AFQ19" s="84"/>
      <c r="AFR19" s="84"/>
      <c r="AFS19" s="84"/>
      <c r="AFT19" s="84"/>
      <c r="AFU19" s="84"/>
      <c r="AFV19" s="84"/>
      <c r="AFW19" s="84"/>
      <c r="AFX19" s="84"/>
      <c r="AFY19" s="84"/>
      <c r="AFZ19" s="84"/>
      <c r="AGA19" s="84"/>
      <c r="AGB19" s="84"/>
      <c r="AGC19" s="84"/>
      <c r="AGD19" s="84"/>
      <c r="AGE19" s="84"/>
      <c r="AGF19" s="84"/>
      <c r="AGG19" s="84"/>
      <c r="AGH19" s="84"/>
      <c r="AGI19" s="84"/>
      <c r="AGJ19" s="84"/>
      <c r="AGK19" s="84"/>
      <c r="AGL19" s="84"/>
      <c r="AGM19" s="84"/>
      <c r="AGN19" s="84"/>
      <c r="AGO19" s="84"/>
      <c r="AGP19" s="84"/>
      <c r="AGQ19" s="84"/>
      <c r="AGR19" s="84"/>
      <c r="AGS19" s="84"/>
      <c r="AGT19" s="84"/>
      <c r="AGU19" s="84"/>
      <c r="AGV19" s="84"/>
      <c r="AGW19" s="84"/>
      <c r="AGX19" s="84"/>
      <c r="AGY19" s="84"/>
      <c r="AGZ19" s="84"/>
      <c r="AHA19" s="84"/>
      <c r="AHB19" s="84"/>
      <c r="AHC19" s="84"/>
      <c r="AHD19" s="84"/>
      <c r="AHE19" s="84"/>
      <c r="AHF19" s="84"/>
      <c r="AHG19" s="84"/>
      <c r="AHH19" s="84"/>
      <c r="AHI19" s="84"/>
      <c r="AHJ19" s="84"/>
      <c r="AHK19" s="84"/>
      <c r="AHL19" s="84"/>
      <c r="AHM19" s="84"/>
      <c r="AHN19" s="84"/>
      <c r="AHO19" s="84"/>
      <c r="AHP19" s="84"/>
      <c r="AHQ19" s="84"/>
      <c r="AHR19" s="84"/>
      <c r="AHS19" s="84"/>
      <c r="AHT19" s="84"/>
      <c r="AHU19" s="84"/>
      <c r="AHV19" s="84"/>
      <c r="AHW19" s="84"/>
      <c r="AHX19" s="84"/>
      <c r="AHY19" s="84"/>
      <c r="AHZ19" s="84"/>
      <c r="AIA19" s="84"/>
      <c r="AIB19" s="84"/>
      <c r="AIC19" s="84"/>
      <c r="AID19" s="84"/>
      <c r="AIE19" s="84"/>
      <c r="AIF19" s="84"/>
      <c r="AIG19" s="84"/>
      <c r="AIH19" s="84"/>
      <c r="AII19" s="84"/>
      <c r="AIJ19" s="84"/>
      <c r="AIK19" s="84"/>
      <c r="AIL19" s="84"/>
      <c r="AIM19" s="84"/>
      <c r="AIN19" s="84"/>
      <c r="AIO19" s="84"/>
      <c r="AIP19" s="84"/>
      <c r="AIQ19" s="84"/>
      <c r="AIR19" s="84"/>
      <c r="AIS19" s="84"/>
      <c r="AIT19" s="84"/>
      <c r="AIU19" s="84"/>
      <c r="AIV19" s="84"/>
      <c r="AIW19" s="84"/>
      <c r="AIX19" s="84"/>
      <c r="AIY19" s="84"/>
      <c r="AIZ19" s="84"/>
      <c r="AJA19" s="84"/>
      <c r="AJB19" s="84"/>
      <c r="AJC19" s="84"/>
      <c r="AJD19" s="84"/>
      <c r="AJE19" s="84"/>
      <c r="AJF19" s="84"/>
      <c r="AJG19" s="84"/>
      <c r="AJH19" s="84"/>
      <c r="AJI19" s="84"/>
      <c r="AJJ19" s="84"/>
      <c r="AJK19" s="84"/>
      <c r="AJL19" s="84"/>
      <c r="AJM19" s="84"/>
      <c r="AJN19" s="84"/>
      <c r="AJO19" s="84"/>
      <c r="AJP19" s="84"/>
      <c r="AJQ19" s="84"/>
      <c r="AJR19" s="84"/>
      <c r="AJS19" s="84"/>
      <c r="AJT19" s="84"/>
      <c r="AJU19" s="84"/>
      <c r="AJV19" s="84"/>
      <c r="AJW19" s="84"/>
      <c r="AJX19" s="84"/>
      <c r="AJY19" s="84"/>
      <c r="AJZ19" s="84"/>
      <c r="AKA19" s="84"/>
      <c r="AKB19" s="84"/>
      <c r="AKC19" s="84"/>
      <c r="AKD19" s="84"/>
      <c r="AKE19" s="84"/>
      <c r="AKF19" s="84"/>
      <c r="AKG19" s="84"/>
      <c r="AKH19" s="84"/>
      <c r="AKI19" s="84"/>
      <c r="AKJ19" s="84"/>
      <c r="AKK19" s="84"/>
      <c r="AKL19" s="84"/>
      <c r="AKM19" s="84"/>
      <c r="AKN19" s="84"/>
      <c r="AKO19" s="84"/>
      <c r="AKP19" s="84"/>
      <c r="AKQ19" s="84"/>
      <c r="AKR19" s="84"/>
      <c r="AKS19" s="84"/>
      <c r="AKT19" s="84"/>
      <c r="AKU19" s="84"/>
      <c r="AKV19" s="84"/>
      <c r="AKW19" s="84"/>
      <c r="AKX19" s="84"/>
      <c r="AKY19" s="84"/>
      <c r="AKZ19" s="84"/>
      <c r="ALA19" s="84"/>
      <c r="ALB19" s="84"/>
      <c r="ALC19" s="84"/>
      <c r="ALD19" s="84"/>
      <c r="ALE19" s="84"/>
      <c r="ALF19" s="84"/>
      <c r="ALG19" s="84"/>
      <c r="ALH19" s="84"/>
      <c r="ALI19" s="84"/>
      <c r="ALJ19" s="84"/>
      <c r="ALK19" s="84"/>
      <c r="ALL19" s="84"/>
      <c r="ALM19" s="84"/>
      <c r="ALN19" s="84"/>
      <c r="ALO19" s="84"/>
      <c r="ALP19" s="84"/>
      <c r="ALQ19" s="84"/>
      <c r="ALR19" s="84"/>
      <c r="ALS19" s="84"/>
      <c r="ALT19" s="84"/>
      <c r="ALU19" s="84"/>
      <c r="ALV19" s="84"/>
      <c r="ALW19" s="84"/>
      <c r="ALX19" s="84"/>
      <c r="ALY19" s="84"/>
      <c r="ALZ19" s="84"/>
      <c r="AMA19" s="84"/>
      <c r="AMB19" s="84"/>
      <c r="AMC19" s="84"/>
      <c r="AMD19" s="84"/>
      <c r="AME19" s="84"/>
      <c r="AMF19" s="84"/>
      <c r="AMG19" s="84"/>
      <c r="AMH19" s="84"/>
      <c r="AMI19" s="84"/>
      <c r="AMJ19" s="84"/>
      <c r="AMK19" s="84"/>
      <c r="AML19" s="84"/>
      <c r="AMM19" s="84"/>
      <c r="AMN19" s="84"/>
      <c r="AMO19" s="84"/>
      <c r="AMP19" s="84"/>
      <c r="AMQ19" s="84"/>
      <c r="AMR19" s="84"/>
      <c r="AMS19" s="84"/>
      <c r="AMT19" s="84"/>
      <c r="AMU19" s="84"/>
      <c r="AMV19" s="84"/>
      <c r="AMW19" s="84"/>
      <c r="AMX19" s="84"/>
      <c r="AMY19" s="84"/>
      <c r="AMZ19" s="84"/>
      <c r="ANA19" s="84"/>
      <c r="ANB19" s="84"/>
      <c r="ANC19" s="84"/>
      <c r="AND19" s="84"/>
      <c r="ANE19" s="84"/>
      <c r="ANF19" s="84"/>
      <c r="ANG19" s="84"/>
      <c r="ANH19" s="84"/>
      <c r="ANI19" s="84"/>
      <c r="ANJ19" s="84"/>
      <c r="ANK19" s="84"/>
      <c r="ANL19" s="84"/>
      <c r="ANM19" s="84"/>
      <c r="ANN19" s="84"/>
      <c r="ANO19" s="84"/>
      <c r="ANP19" s="84"/>
      <c r="ANQ19" s="84"/>
      <c r="ANR19" s="84"/>
      <c r="ANS19" s="84"/>
      <c r="ANT19" s="84"/>
      <c r="ANU19" s="84"/>
      <c r="ANV19" s="84"/>
      <c r="ANW19" s="84"/>
      <c r="ANX19" s="84"/>
      <c r="ANY19" s="84"/>
      <c r="ANZ19" s="84"/>
      <c r="AOA19" s="84"/>
      <c r="AOB19" s="84"/>
      <c r="AOC19" s="84"/>
      <c r="AOD19" s="84"/>
      <c r="AOE19" s="84"/>
      <c r="AOF19" s="84"/>
      <c r="AOG19" s="84"/>
      <c r="AOH19" s="84"/>
      <c r="AOI19" s="84"/>
      <c r="AOJ19" s="84"/>
      <c r="AOK19" s="84"/>
      <c r="AOL19" s="84"/>
      <c r="AOM19" s="84"/>
      <c r="AON19" s="84"/>
      <c r="AOO19" s="84"/>
      <c r="AOP19" s="84"/>
      <c r="AOQ19" s="84"/>
      <c r="AOR19" s="84"/>
      <c r="AOS19" s="84"/>
      <c r="AOT19" s="84"/>
      <c r="AOU19" s="84"/>
      <c r="AOV19" s="84"/>
      <c r="AOW19" s="84"/>
      <c r="AOX19" s="84"/>
      <c r="AOY19" s="84"/>
      <c r="AOZ19" s="84"/>
      <c r="APA19" s="84"/>
      <c r="APB19" s="84"/>
      <c r="APC19" s="84"/>
      <c r="APD19" s="84"/>
      <c r="APE19" s="84"/>
      <c r="APF19" s="84"/>
      <c r="APG19" s="84"/>
      <c r="APH19" s="84"/>
      <c r="API19" s="84"/>
      <c r="APJ19" s="84"/>
      <c r="APK19" s="84"/>
      <c r="APL19" s="84"/>
      <c r="APM19" s="84"/>
      <c r="APN19" s="84"/>
      <c r="APO19" s="84"/>
      <c r="APP19" s="84"/>
      <c r="APQ19" s="84"/>
      <c r="APR19" s="84"/>
      <c r="APS19" s="84"/>
      <c r="APT19" s="84"/>
      <c r="APU19" s="84"/>
      <c r="APV19" s="84"/>
      <c r="APW19" s="84"/>
      <c r="APX19" s="84"/>
      <c r="APY19" s="84"/>
      <c r="APZ19" s="84"/>
      <c r="AQA19" s="84"/>
      <c r="AQB19" s="84"/>
      <c r="AQC19" s="84"/>
      <c r="AQD19" s="84"/>
      <c r="AQE19" s="84"/>
      <c r="AQF19" s="84"/>
      <c r="AQG19" s="84"/>
      <c r="AQH19" s="84"/>
      <c r="AQI19" s="84"/>
      <c r="AQJ19" s="84"/>
      <c r="AQK19" s="84"/>
      <c r="AQL19" s="84"/>
      <c r="AQM19" s="84"/>
      <c r="AQN19" s="84"/>
      <c r="AQO19" s="84"/>
      <c r="AQP19" s="84"/>
      <c r="AQQ19" s="84"/>
      <c r="AQR19" s="84"/>
      <c r="AQS19" s="84"/>
      <c r="AQT19" s="84"/>
      <c r="AQU19" s="84"/>
      <c r="AQV19" s="84"/>
      <c r="AQW19" s="84"/>
      <c r="AQX19" s="84"/>
      <c r="AQY19" s="84"/>
      <c r="AQZ19" s="84"/>
      <c r="ARA19" s="84"/>
      <c r="ARB19" s="84"/>
      <c r="ARC19" s="84"/>
      <c r="ARD19" s="84"/>
      <c r="ARE19" s="84"/>
      <c r="ARF19" s="84"/>
      <c r="ARG19" s="84"/>
      <c r="ARH19" s="84"/>
      <c r="ARI19" s="84"/>
      <c r="ARJ19" s="84"/>
      <c r="ARK19" s="84"/>
      <c r="ARL19" s="84"/>
      <c r="ARM19" s="84"/>
      <c r="ARN19" s="84"/>
      <c r="ARO19" s="84"/>
      <c r="ARP19" s="84"/>
      <c r="ARQ19" s="84"/>
      <c r="ARR19" s="84"/>
      <c r="ARS19" s="84"/>
      <c r="ART19" s="84"/>
      <c r="ARU19" s="84"/>
      <c r="ARV19" s="84"/>
      <c r="ARW19" s="84"/>
      <c r="ARX19" s="84"/>
      <c r="ARY19" s="84"/>
      <c r="ARZ19" s="84"/>
      <c r="ASA19" s="84"/>
      <c r="ASB19" s="84"/>
      <c r="ASC19" s="84"/>
      <c r="ASD19" s="84"/>
      <c r="ASE19" s="84"/>
      <c r="ASF19" s="84"/>
      <c r="ASG19" s="84"/>
      <c r="ASH19" s="84"/>
      <c r="ASI19" s="84"/>
      <c r="ASJ19" s="84"/>
      <c r="ASK19" s="84"/>
      <c r="ASL19" s="84"/>
      <c r="ASM19" s="84"/>
      <c r="ASN19" s="84"/>
      <c r="ASO19" s="84"/>
      <c r="ASP19" s="84"/>
      <c r="ASQ19" s="84"/>
      <c r="ASR19" s="84"/>
      <c r="ASS19" s="84"/>
      <c r="AST19" s="84"/>
      <c r="ASU19" s="84"/>
      <c r="ASV19" s="84"/>
      <c r="ASW19" s="84"/>
      <c r="ASX19" s="84"/>
      <c r="ASY19" s="84"/>
      <c r="ASZ19" s="84"/>
      <c r="ATA19" s="84"/>
      <c r="ATB19" s="84"/>
      <c r="ATC19" s="84"/>
      <c r="ATD19" s="84"/>
      <c r="ATE19" s="84"/>
      <c r="ATF19" s="84"/>
      <c r="ATG19" s="84"/>
      <c r="ATH19" s="84"/>
      <c r="ATI19" s="84"/>
      <c r="ATJ19" s="84"/>
      <c r="ATK19" s="84"/>
      <c r="ATL19" s="84"/>
      <c r="ATM19" s="84"/>
      <c r="ATN19" s="84"/>
      <c r="ATO19" s="84"/>
      <c r="ATP19" s="84"/>
      <c r="ATQ19" s="84"/>
      <c r="ATR19" s="84"/>
      <c r="ATS19" s="84"/>
      <c r="ATT19" s="84"/>
      <c r="ATU19" s="84"/>
      <c r="ATV19" s="84"/>
      <c r="ATW19" s="84"/>
      <c r="ATX19" s="84"/>
      <c r="ATY19" s="84"/>
      <c r="ATZ19" s="84"/>
      <c r="AUA19" s="84"/>
      <c r="AUB19" s="84"/>
      <c r="AUC19" s="84"/>
      <c r="AUD19" s="84"/>
      <c r="AUE19" s="84"/>
      <c r="AUF19" s="84"/>
      <c r="AUG19" s="84"/>
      <c r="AUH19" s="84"/>
      <c r="AUI19" s="84"/>
      <c r="AUJ19" s="84"/>
      <c r="AUK19" s="84"/>
      <c r="AUL19" s="84"/>
      <c r="AUM19" s="84"/>
      <c r="AUN19" s="84"/>
      <c r="AUO19" s="84"/>
      <c r="AUP19" s="84"/>
      <c r="AUQ19" s="84"/>
      <c r="AUR19" s="84"/>
      <c r="AUS19" s="84"/>
      <c r="AUT19" s="84"/>
      <c r="AUU19" s="84"/>
      <c r="AUV19" s="84"/>
      <c r="AUW19" s="84"/>
      <c r="AUX19" s="84"/>
      <c r="AUY19" s="84"/>
      <c r="AUZ19" s="84"/>
      <c r="AVA19" s="84"/>
      <c r="AVB19" s="84"/>
      <c r="AVC19" s="84"/>
      <c r="AVD19" s="84"/>
      <c r="AVE19" s="84"/>
      <c r="AVF19" s="84"/>
      <c r="AVG19" s="84"/>
      <c r="AVH19" s="84"/>
      <c r="AVI19" s="84"/>
      <c r="AVJ19" s="84"/>
      <c r="AVK19" s="84"/>
      <c r="AVL19" s="84"/>
      <c r="AVM19" s="84"/>
      <c r="AVN19" s="84"/>
      <c r="AVO19" s="84"/>
      <c r="AVP19" s="84"/>
      <c r="AVQ19" s="84"/>
      <c r="AVR19" s="84"/>
      <c r="AVS19" s="84"/>
      <c r="AVT19" s="84"/>
      <c r="AVU19" s="84"/>
      <c r="AVV19" s="84"/>
      <c r="AVW19" s="84"/>
      <c r="AVX19" s="84"/>
      <c r="AVY19" s="84"/>
      <c r="AVZ19" s="84"/>
      <c r="AWA19" s="84"/>
      <c r="AWB19" s="84"/>
      <c r="AWC19" s="84"/>
      <c r="AWD19" s="84"/>
      <c r="AWE19" s="84"/>
      <c r="AWF19" s="84"/>
      <c r="AWG19" s="84"/>
      <c r="AWH19" s="84"/>
      <c r="AWI19" s="84"/>
      <c r="AWJ19" s="84"/>
      <c r="AWK19" s="84"/>
      <c r="AWL19" s="84"/>
      <c r="AWM19" s="84"/>
      <c r="AWN19" s="84"/>
      <c r="AWO19" s="84"/>
      <c r="AWP19" s="84"/>
      <c r="AWQ19" s="84"/>
      <c r="AWR19" s="84"/>
      <c r="AWS19" s="84"/>
      <c r="AWT19" s="84"/>
      <c r="AWU19" s="84"/>
      <c r="AWV19" s="84"/>
      <c r="AWW19" s="84"/>
      <c r="AWX19" s="84"/>
      <c r="AWY19" s="84"/>
      <c r="AWZ19" s="84"/>
      <c r="AXA19" s="84"/>
      <c r="AXB19" s="84"/>
      <c r="AXC19" s="84"/>
      <c r="AXD19" s="84"/>
      <c r="AXE19" s="84"/>
      <c r="AXF19" s="84"/>
      <c r="AXG19" s="84"/>
      <c r="AXH19" s="84"/>
      <c r="AXI19" s="84"/>
      <c r="AXJ19" s="84"/>
      <c r="AXK19" s="84"/>
      <c r="AXL19" s="84"/>
      <c r="AXM19" s="84"/>
      <c r="AXN19" s="84"/>
      <c r="AXO19" s="84"/>
      <c r="AXP19" s="84"/>
      <c r="AXQ19" s="84"/>
      <c r="AXR19" s="84"/>
      <c r="AXS19" s="84"/>
      <c r="AXT19" s="84"/>
      <c r="AXU19" s="84"/>
      <c r="AXV19" s="84"/>
      <c r="AXW19" s="84"/>
      <c r="AXX19" s="84"/>
      <c r="AXY19" s="84"/>
      <c r="AXZ19" s="84"/>
      <c r="AYA19" s="84"/>
      <c r="AYB19" s="84"/>
      <c r="AYC19" s="84"/>
      <c r="AYD19" s="84"/>
      <c r="AYE19" s="84"/>
      <c r="AYF19" s="84"/>
      <c r="AYG19" s="84"/>
      <c r="AYH19" s="84"/>
      <c r="AYI19" s="84"/>
      <c r="AYJ19" s="84"/>
      <c r="AYK19" s="84"/>
      <c r="AYL19" s="84"/>
      <c r="AYM19" s="84"/>
      <c r="AYN19" s="84"/>
      <c r="AYO19" s="84"/>
      <c r="AYP19" s="84"/>
      <c r="AYQ19" s="84"/>
      <c r="AYR19" s="84"/>
      <c r="AYS19" s="84"/>
      <c r="AYT19" s="84"/>
      <c r="AYU19" s="84"/>
      <c r="AYV19" s="84"/>
      <c r="AYW19" s="84"/>
      <c r="AYX19" s="84"/>
      <c r="AYY19" s="84"/>
      <c r="AYZ19" s="84"/>
      <c r="AZA19" s="84"/>
      <c r="AZB19" s="84"/>
      <c r="AZC19" s="84"/>
      <c r="AZD19" s="84"/>
      <c r="AZE19" s="84"/>
      <c r="AZF19" s="84"/>
      <c r="AZG19" s="84"/>
      <c r="AZH19" s="84"/>
      <c r="AZI19" s="84"/>
      <c r="AZJ19" s="84"/>
      <c r="AZK19" s="84"/>
      <c r="AZL19" s="84"/>
      <c r="AZM19" s="84"/>
      <c r="AZN19" s="84"/>
      <c r="AZO19" s="84"/>
      <c r="AZP19" s="84"/>
      <c r="AZQ19" s="84"/>
      <c r="AZR19" s="84"/>
      <c r="AZS19" s="84"/>
      <c r="AZT19" s="84"/>
      <c r="AZU19" s="84"/>
      <c r="AZV19" s="84"/>
      <c r="AZW19" s="84"/>
      <c r="AZX19" s="84"/>
      <c r="AZY19" s="84"/>
      <c r="AZZ19" s="84"/>
      <c r="BAA19" s="84"/>
      <c r="BAB19" s="84"/>
      <c r="BAC19" s="84"/>
      <c r="BAD19" s="84"/>
      <c r="BAE19" s="84"/>
      <c r="BAF19" s="84"/>
      <c r="BAG19" s="84"/>
      <c r="BAH19" s="84"/>
      <c r="BAI19" s="84"/>
      <c r="BAJ19" s="84"/>
      <c r="BAK19" s="84"/>
      <c r="BAL19" s="84"/>
      <c r="BAM19" s="84"/>
      <c r="BAN19" s="84"/>
      <c r="BAO19" s="84"/>
      <c r="BAP19" s="84"/>
      <c r="BAQ19" s="84"/>
      <c r="BAR19" s="84"/>
      <c r="BAS19" s="84"/>
      <c r="BAT19" s="84"/>
      <c r="BAU19" s="84"/>
      <c r="BAV19" s="84"/>
      <c r="BAW19" s="84"/>
      <c r="BAX19" s="84"/>
      <c r="BAY19" s="84"/>
      <c r="BAZ19" s="84"/>
      <c r="BBA19" s="84"/>
      <c r="BBB19" s="84"/>
      <c r="BBC19" s="84"/>
      <c r="BBD19" s="84"/>
      <c r="BBE19" s="84"/>
      <c r="BBF19" s="84"/>
      <c r="BBG19" s="84"/>
      <c r="BBH19" s="84"/>
      <c r="BBI19" s="84"/>
      <c r="BBJ19" s="84"/>
      <c r="BBK19" s="84"/>
      <c r="BBL19" s="84"/>
      <c r="BBM19" s="84"/>
      <c r="BBN19" s="84"/>
      <c r="BBO19" s="84"/>
      <c r="BBP19" s="84"/>
      <c r="BBQ19" s="84"/>
      <c r="BBR19" s="84"/>
      <c r="BBS19" s="84"/>
      <c r="BBT19" s="84"/>
      <c r="BBU19" s="84"/>
      <c r="BBV19" s="84"/>
      <c r="BBW19" s="84"/>
      <c r="BBX19" s="84"/>
      <c r="BBY19" s="84"/>
      <c r="BBZ19" s="84"/>
      <c r="BCA19" s="84"/>
      <c r="BCB19" s="84"/>
      <c r="BCC19" s="84"/>
      <c r="BCD19" s="84"/>
      <c r="BCE19" s="84"/>
      <c r="BCF19" s="84"/>
      <c r="BCG19" s="84"/>
      <c r="BCH19" s="84"/>
      <c r="BCI19" s="84"/>
      <c r="BCJ19" s="84"/>
      <c r="BCK19" s="84"/>
      <c r="BCL19" s="84"/>
      <c r="BCM19" s="84"/>
      <c r="BCN19" s="84"/>
      <c r="BCO19" s="84"/>
      <c r="BCP19" s="84"/>
      <c r="BCQ19" s="84"/>
      <c r="BCR19" s="84"/>
      <c r="BCS19" s="84"/>
      <c r="BCT19" s="84"/>
      <c r="BCU19" s="84"/>
      <c r="BCV19" s="84"/>
      <c r="BCW19" s="84"/>
      <c r="BCX19" s="84"/>
      <c r="BCY19" s="84"/>
      <c r="BCZ19" s="84"/>
      <c r="BDA19" s="84"/>
      <c r="BDB19" s="84"/>
      <c r="BDC19" s="84"/>
      <c r="BDD19" s="84"/>
      <c r="BDE19" s="84"/>
      <c r="BDF19" s="84"/>
      <c r="BDG19" s="84"/>
      <c r="BDH19" s="84"/>
      <c r="BDI19" s="84"/>
      <c r="BDJ19" s="84"/>
      <c r="BDK19" s="84"/>
      <c r="BDL19" s="84"/>
      <c r="BDM19" s="84"/>
      <c r="BDN19" s="84"/>
      <c r="BDO19" s="84"/>
      <c r="BDP19" s="84"/>
      <c r="BDQ19" s="84"/>
      <c r="BDR19" s="84"/>
      <c r="BDS19" s="84"/>
      <c r="BDT19" s="84"/>
      <c r="BDU19" s="84"/>
      <c r="BDV19" s="84"/>
      <c r="BDW19" s="84"/>
      <c r="BDX19" s="84"/>
      <c r="BDY19" s="84"/>
      <c r="BDZ19" s="84"/>
      <c r="BEA19" s="84"/>
      <c r="BEB19" s="84"/>
      <c r="BEC19" s="84"/>
      <c r="BED19" s="84"/>
      <c r="BEE19" s="84"/>
      <c r="BEF19" s="84"/>
      <c r="BEG19" s="84"/>
      <c r="BEH19" s="84"/>
      <c r="BEI19" s="84"/>
      <c r="BEJ19" s="84"/>
      <c r="BEK19" s="84"/>
      <c r="BEL19" s="84"/>
      <c r="BEM19" s="84"/>
      <c r="BEN19" s="84"/>
      <c r="BEO19" s="84"/>
      <c r="BEP19" s="84"/>
      <c r="BEQ19" s="84"/>
      <c r="BER19" s="84"/>
      <c r="BES19" s="84"/>
      <c r="BET19" s="84"/>
      <c r="BEU19" s="84"/>
      <c r="BEV19" s="84"/>
      <c r="BEW19" s="84"/>
      <c r="BEX19" s="84"/>
      <c r="BEY19" s="84"/>
      <c r="BEZ19" s="84"/>
      <c r="BFA19" s="84"/>
      <c r="BFB19" s="84"/>
      <c r="BFC19" s="84"/>
      <c r="BFD19" s="84"/>
      <c r="BFE19" s="84"/>
      <c r="BFF19" s="84"/>
      <c r="BFG19" s="84"/>
      <c r="BFH19" s="84"/>
      <c r="BFI19" s="84"/>
      <c r="BFJ19" s="84"/>
      <c r="BFK19" s="84"/>
      <c r="BFL19" s="84"/>
      <c r="BFM19" s="84"/>
      <c r="BFN19" s="84"/>
      <c r="BFO19" s="84"/>
      <c r="BFP19" s="84"/>
      <c r="BFQ19" s="84"/>
      <c r="BFR19" s="84"/>
      <c r="BFS19" s="84"/>
      <c r="BFT19" s="84"/>
      <c r="BFU19" s="84"/>
      <c r="BFV19" s="84"/>
      <c r="BFW19" s="84"/>
      <c r="BFX19" s="84"/>
      <c r="BFY19" s="84"/>
      <c r="BFZ19" s="84"/>
      <c r="BGA19" s="84"/>
      <c r="BGB19" s="84"/>
      <c r="BGC19" s="84"/>
      <c r="BGD19" s="84"/>
      <c r="BGE19" s="84"/>
      <c r="BGF19" s="84"/>
      <c r="BGG19" s="84"/>
      <c r="BGH19" s="84"/>
      <c r="BGI19" s="84"/>
      <c r="BGJ19" s="84"/>
      <c r="BGK19" s="84"/>
      <c r="BGL19" s="84"/>
      <c r="BGM19" s="84"/>
      <c r="BGN19" s="84"/>
      <c r="BGO19" s="84"/>
      <c r="BGP19" s="84"/>
      <c r="BGQ19" s="84"/>
      <c r="BGR19" s="84"/>
      <c r="BGS19" s="84"/>
      <c r="BGT19" s="84"/>
      <c r="BGU19" s="84"/>
      <c r="BGV19" s="84"/>
      <c r="BGW19" s="84"/>
      <c r="BGX19" s="84"/>
      <c r="BGY19" s="84"/>
      <c r="BGZ19" s="84"/>
      <c r="BHA19" s="84"/>
      <c r="BHB19" s="84"/>
      <c r="BHC19" s="84"/>
      <c r="BHD19" s="84"/>
      <c r="BHE19" s="84"/>
      <c r="BHF19" s="84"/>
      <c r="BHG19" s="84"/>
      <c r="BHH19" s="84"/>
      <c r="BHI19" s="84"/>
      <c r="BHJ19" s="84"/>
      <c r="BHK19" s="84"/>
      <c r="BHL19" s="84"/>
      <c r="BHM19" s="84"/>
      <c r="BHN19" s="84"/>
      <c r="BHO19" s="84"/>
      <c r="BHP19" s="84"/>
      <c r="BHQ19" s="84"/>
      <c r="BHR19" s="84"/>
      <c r="BHS19" s="84"/>
      <c r="BHT19" s="84"/>
      <c r="BHU19" s="84"/>
      <c r="BHV19" s="84"/>
      <c r="BHW19" s="84"/>
      <c r="BHX19" s="84"/>
      <c r="BHY19" s="84"/>
      <c r="BHZ19" s="84"/>
      <c r="BIA19" s="84"/>
      <c r="BIB19" s="84"/>
      <c r="BIC19" s="84"/>
      <c r="BID19" s="84"/>
      <c r="BIE19" s="84"/>
      <c r="BIF19" s="84"/>
      <c r="BIG19" s="84"/>
      <c r="BIH19" s="84"/>
      <c r="BII19" s="84"/>
      <c r="BIJ19" s="84"/>
      <c r="BIK19" s="84"/>
      <c r="BIL19" s="84"/>
      <c r="BIM19" s="84"/>
      <c r="BIN19" s="84"/>
      <c r="BIO19" s="84"/>
      <c r="BIP19" s="84"/>
      <c r="BIQ19" s="84"/>
      <c r="BIR19" s="84"/>
      <c r="BIS19" s="84"/>
      <c r="BIT19" s="84"/>
      <c r="BIU19" s="84"/>
      <c r="BIV19" s="84"/>
      <c r="BIW19" s="84"/>
      <c r="BIX19" s="84"/>
      <c r="BIY19" s="84"/>
      <c r="BIZ19" s="84"/>
      <c r="BJA19" s="84"/>
      <c r="BJB19" s="84"/>
      <c r="BJC19" s="84"/>
      <c r="BJD19" s="84"/>
      <c r="BJE19" s="84"/>
      <c r="BJF19" s="84"/>
      <c r="BJG19" s="84"/>
      <c r="BJH19" s="84"/>
      <c r="BJI19" s="84"/>
      <c r="BJJ19" s="84"/>
      <c r="BJK19" s="84"/>
      <c r="BJL19" s="84"/>
      <c r="BJM19" s="84"/>
      <c r="BJN19" s="84"/>
      <c r="BJO19" s="84"/>
      <c r="BJP19" s="84"/>
      <c r="BJQ19" s="84"/>
      <c r="BJR19" s="84"/>
      <c r="BJS19" s="84"/>
      <c r="BJT19" s="84"/>
      <c r="BJU19" s="84"/>
      <c r="BJV19" s="84"/>
      <c r="BJW19" s="84"/>
      <c r="BJX19" s="84"/>
      <c r="BJY19" s="84"/>
      <c r="BJZ19" s="84"/>
      <c r="BKA19" s="84"/>
      <c r="BKB19" s="84"/>
      <c r="BKC19" s="84"/>
      <c r="BKD19" s="84"/>
      <c r="BKE19" s="84"/>
      <c r="BKF19" s="84"/>
      <c r="BKG19" s="84"/>
      <c r="BKH19" s="84"/>
      <c r="BKI19" s="84"/>
      <c r="BKJ19" s="84"/>
      <c r="BKK19" s="84"/>
      <c r="BKL19" s="84"/>
      <c r="BKM19" s="84"/>
      <c r="BKN19" s="84"/>
      <c r="BKO19" s="84"/>
      <c r="BKP19" s="84"/>
      <c r="BKQ19" s="84"/>
      <c r="BKR19" s="84"/>
      <c r="BKS19" s="84"/>
      <c r="BKT19" s="84"/>
      <c r="BKU19" s="84"/>
      <c r="BKV19" s="84"/>
      <c r="BKW19" s="84"/>
      <c r="BKX19" s="84"/>
      <c r="BKY19" s="84"/>
      <c r="BKZ19" s="84"/>
      <c r="BLA19" s="84"/>
      <c r="BLB19" s="84"/>
      <c r="BLC19" s="84"/>
      <c r="BLD19" s="84"/>
      <c r="BLE19" s="84"/>
      <c r="BLF19" s="84"/>
      <c r="BLG19" s="84"/>
      <c r="BLH19" s="84"/>
      <c r="BLI19" s="84"/>
      <c r="BLJ19" s="84"/>
      <c r="BLK19" s="84"/>
      <c r="BLL19" s="84"/>
      <c r="BLM19" s="84"/>
      <c r="BLN19" s="84"/>
      <c r="BLO19" s="84"/>
      <c r="BLP19" s="84"/>
      <c r="BLQ19" s="84"/>
      <c r="BLR19" s="84"/>
      <c r="BLS19" s="84"/>
      <c r="BLT19" s="84"/>
      <c r="BLU19" s="84"/>
      <c r="BLV19" s="84"/>
      <c r="BLW19" s="84"/>
      <c r="BLX19" s="84"/>
      <c r="BLY19" s="84"/>
      <c r="BLZ19" s="84"/>
      <c r="BMA19" s="84"/>
      <c r="BMB19" s="84"/>
      <c r="BMC19" s="84"/>
      <c r="BMD19" s="84"/>
      <c r="BME19" s="84"/>
      <c r="BMF19" s="84"/>
      <c r="BMG19" s="84"/>
      <c r="BMH19" s="84"/>
      <c r="BMI19" s="84"/>
      <c r="BMJ19" s="84"/>
      <c r="BMK19" s="84"/>
      <c r="BML19" s="84"/>
      <c r="BMM19" s="84"/>
      <c r="BMN19" s="84"/>
      <c r="BMO19" s="84"/>
      <c r="BMP19" s="84"/>
      <c r="BMQ19" s="84"/>
      <c r="BMR19" s="84"/>
      <c r="BMS19" s="84"/>
      <c r="BMT19" s="84"/>
      <c r="BMU19" s="84"/>
      <c r="BMV19" s="84"/>
      <c r="BMW19" s="84"/>
      <c r="BMX19" s="84"/>
      <c r="BMY19" s="84"/>
      <c r="BMZ19" s="84"/>
      <c r="BNA19" s="84"/>
      <c r="BNB19" s="84"/>
      <c r="BNC19" s="84"/>
      <c r="BND19" s="84"/>
      <c r="BNE19" s="84"/>
      <c r="BNF19" s="84"/>
      <c r="BNG19" s="84"/>
      <c r="BNH19" s="84"/>
      <c r="BNI19" s="84"/>
      <c r="BNJ19" s="84"/>
      <c r="BNK19" s="84"/>
      <c r="BNL19" s="84"/>
      <c r="BNM19" s="84"/>
      <c r="BNN19" s="84"/>
      <c r="BNO19" s="84"/>
      <c r="BNP19" s="84"/>
      <c r="BNQ19" s="84"/>
      <c r="BNR19" s="84"/>
      <c r="BNS19" s="84"/>
      <c r="BNT19" s="84"/>
      <c r="BNU19" s="84"/>
      <c r="BNV19" s="84"/>
      <c r="BNW19" s="84"/>
      <c r="BNX19" s="84"/>
      <c r="BNY19" s="84"/>
      <c r="BNZ19" s="84"/>
      <c r="BOA19" s="84"/>
      <c r="BOB19" s="84"/>
      <c r="BOC19" s="84"/>
      <c r="BOD19" s="84"/>
      <c r="BOE19" s="84"/>
      <c r="BOF19" s="84"/>
      <c r="BOG19" s="84"/>
      <c r="BOH19" s="84"/>
      <c r="BOI19" s="84"/>
      <c r="BOJ19" s="84"/>
      <c r="BOK19" s="84"/>
      <c r="BOL19" s="84"/>
      <c r="BOM19" s="84"/>
      <c r="BON19" s="84"/>
      <c r="BOO19" s="84"/>
      <c r="BOP19" s="84"/>
      <c r="BOQ19" s="84"/>
      <c r="BOR19" s="84"/>
      <c r="BOS19" s="84"/>
      <c r="BOT19" s="84"/>
      <c r="BOU19" s="84"/>
      <c r="BOV19" s="84"/>
      <c r="BOW19" s="84"/>
      <c r="BOX19" s="84"/>
      <c r="BOY19" s="84"/>
      <c r="BOZ19" s="84"/>
      <c r="BPA19" s="84"/>
      <c r="BPB19" s="84"/>
      <c r="BPC19" s="84"/>
      <c r="BPD19" s="84"/>
      <c r="BPE19" s="84"/>
      <c r="BPF19" s="84"/>
      <c r="BPG19" s="84"/>
      <c r="BPH19" s="84"/>
      <c r="BPI19" s="84"/>
      <c r="BPJ19" s="84"/>
      <c r="BPK19" s="84"/>
      <c r="BPL19" s="84"/>
      <c r="BPM19" s="84"/>
      <c r="BPN19" s="84"/>
      <c r="BPO19" s="84"/>
      <c r="BPP19" s="84"/>
      <c r="BPQ19" s="84"/>
      <c r="BPR19" s="84"/>
      <c r="BPS19" s="84"/>
      <c r="BPT19" s="84"/>
      <c r="BPU19" s="84"/>
      <c r="BPV19" s="84"/>
      <c r="BPW19" s="84"/>
      <c r="BPX19" s="84"/>
      <c r="BPY19" s="84"/>
      <c r="BPZ19" s="84"/>
      <c r="BQA19" s="84"/>
      <c r="BQB19" s="84"/>
      <c r="BQC19" s="84"/>
      <c r="BQD19" s="84"/>
      <c r="BQE19" s="84"/>
      <c r="BQF19" s="84"/>
      <c r="BQG19" s="84"/>
      <c r="BQH19" s="84"/>
      <c r="BQI19" s="84"/>
      <c r="BQJ19" s="84"/>
      <c r="BQK19" s="84"/>
      <c r="BQL19" s="84"/>
      <c r="BQM19" s="84"/>
      <c r="BQN19" s="84"/>
      <c r="BQO19" s="84"/>
      <c r="BQP19" s="84"/>
      <c r="BQQ19" s="84"/>
      <c r="BQR19" s="84"/>
      <c r="BQS19" s="84"/>
      <c r="BQT19" s="84"/>
      <c r="BQU19" s="84"/>
      <c r="BQV19" s="84"/>
      <c r="BQW19" s="84"/>
      <c r="BQX19" s="84"/>
      <c r="BQY19" s="84"/>
      <c r="BQZ19" s="84"/>
      <c r="BRA19" s="84"/>
      <c r="BRB19" s="84"/>
      <c r="BRC19" s="84"/>
      <c r="BRD19" s="84"/>
      <c r="BRE19" s="84"/>
      <c r="BRF19" s="84"/>
      <c r="BRG19" s="84"/>
      <c r="BRH19" s="84"/>
      <c r="BRI19" s="84"/>
      <c r="BRJ19" s="84"/>
      <c r="BRK19" s="84"/>
      <c r="BRL19" s="84"/>
      <c r="BRM19" s="84"/>
      <c r="BRN19" s="84"/>
      <c r="BRO19" s="84"/>
      <c r="BRP19" s="84"/>
      <c r="BRQ19" s="84"/>
      <c r="BRR19" s="84"/>
      <c r="BRS19" s="84"/>
      <c r="BRT19" s="84"/>
      <c r="BRU19" s="84"/>
      <c r="BRV19" s="84"/>
      <c r="BRW19" s="84"/>
      <c r="BRX19" s="84"/>
      <c r="BRY19" s="84"/>
      <c r="BRZ19" s="84"/>
      <c r="BSA19" s="84"/>
      <c r="BSB19" s="84"/>
      <c r="BSC19" s="84"/>
      <c r="BSD19" s="84"/>
      <c r="BSE19" s="84"/>
      <c r="BSF19" s="84"/>
      <c r="BSG19" s="84"/>
      <c r="BSH19" s="84"/>
      <c r="BSI19" s="84"/>
      <c r="BSJ19" s="84"/>
      <c r="BSK19" s="84"/>
      <c r="BSL19" s="84"/>
      <c r="BSM19" s="84"/>
      <c r="BSN19" s="84"/>
      <c r="BSO19" s="84"/>
      <c r="BSP19" s="84"/>
      <c r="BSQ19" s="84"/>
      <c r="BSR19" s="84"/>
      <c r="BSS19" s="84"/>
      <c r="BST19" s="84"/>
      <c r="BSU19" s="84"/>
      <c r="BSV19" s="84"/>
      <c r="BSW19" s="84"/>
      <c r="BSX19" s="84"/>
      <c r="BSY19" s="84"/>
      <c r="BSZ19" s="84"/>
      <c r="BTA19" s="84"/>
      <c r="BTB19" s="84"/>
      <c r="BTC19" s="84"/>
      <c r="BTD19" s="84"/>
      <c r="BTE19" s="84"/>
      <c r="BTF19" s="84"/>
      <c r="BTG19" s="84"/>
      <c r="BTH19" s="84"/>
      <c r="BTI19" s="84"/>
      <c r="BTJ19" s="84"/>
      <c r="BTK19" s="84"/>
      <c r="BTL19" s="84"/>
      <c r="BTM19" s="84"/>
      <c r="BTN19" s="84"/>
      <c r="BTO19" s="84"/>
      <c r="BTP19" s="84"/>
      <c r="BTQ19" s="84"/>
      <c r="BTR19" s="84"/>
      <c r="BTS19" s="84"/>
      <c r="BTT19" s="84"/>
      <c r="BTU19" s="84"/>
      <c r="BTV19" s="84"/>
      <c r="BTW19" s="84"/>
      <c r="BTX19" s="84"/>
      <c r="BTY19" s="84"/>
      <c r="BTZ19" s="84"/>
      <c r="BUA19" s="84"/>
      <c r="BUB19" s="84"/>
      <c r="BUC19" s="84"/>
      <c r="BUD19" s="84"/>
      <c r="BUE19" s="84"/>
      <c r="BUF19" s="84"/>
      <c r="BUG19" s="84"/>
      <c r="BUH19" s="84"/>
      <c r="BUI19" s="84"/>
      <c r="BUJ19" s="84"/>
      <c r="BUK19" s="84"/>
      <c r="BUL19" s="84"/>
      <c r="BUM19" s="84"/>
      <c r="BUN19" s="84"/>
      <c r="BUO19" s="84"/>
      <c r="BUP19" s="84"/>
      <c r="BUQ19" s="84"/>
      <c r="BUR19" s="84"/>
      <c r="BUS19" s="84"/>
      <c r="BUT19" s="84"/>
      <c r="BUU19" s="84"/>
      <c r="BUV19" s="84"/>
      <c r="BUW19" s="84"/>
      <c r="BUX19" s="84"/>
      <c r="BUY19" s="84"/>
      <c r="BUZ19" s="84"/>
      <c r="BVA19" s="84"/>
      <c r="BVB19" s="84"/>
      <c r="BVC19" s="84"/>
      <c r="BVD19" s="84"/>
      <c r="BVE19" s="84"/>
      <c r="BVF19" s="84"/>
      <c r="BVG19" s="84"/>
      <c r="BVH19" s="84"/>
      <c r="BVI19" s="84"/>
      <c r="BVJ19" s="84"/>
      <c r="BVK19" s="84"/>
      <c r="BVL19" s="84"/>
      <c r="BVM19" s="84"/>
      <c r="BVN19" s="84"/>
      <c r="BVO19" s="84"/>
      <c r="BVP19" s="84"/>
      <c r="BVQ19" s="84"/>
      <c r="BVR19" s="84"/>
      <c r="BVS19" s="84"/>
      <c r="BVT19" s="84"/>
      <c r="BVU19" s="84"/>
      <c r="BVV19" s="84"/>
      <c r="BVW19" s="84"/>
      <c r="BVX19" s="84"/>
      <c r="BVY19" s="84"/>
      <c r="BVZ19" s="84"/>
      <c r="BWA19" s="84"/>
      <c r="BWB19" s="84"/>
      <c r="BWC19" s="84"/>
      <c r="BWD19" s="84"/>
      <c r="BWE19" s="84"/>
      <c r="BWF19" s="84"/>
      <c r="BWG19" s="84"/>
      <c r="BWH19" s="84"/>
      <c r="BWI19" s="84"/>
      <c r="BWJ19" s="84"/>
      <c r="BWK19" s="84"/>
      <c r="BWL19" s="84"/>
      <c r="BWM19" s="84"/>
      <c r="BWN19" s="84"/>
      <c r="BWO19" s="84"/>
      <c r="BWP19" s="84"/>
      <c r="BWQ19" s="84"/>
      <c r="BWR19" s="84"/>
      <c r="BWS19" s="84"/>
      <c r="BWT19" s="84"/>
      <c r="BWU19" s="84"/>
      <c r="BWV19" s="84"/>
      <c r="BWW19" s="84"/>
      <c r="BWX19" s="84"/>
      <c r="BWY19" s="84"/>
      <c r="BWZ19" s="84"/>
      <c r="BXA19" s="84"/>
      <c r="BXB19" s="84"/>
      <c r="BXC19" s="84"/>
      <c r="BXD19" s="84"/>
      <c r="BXE19" s="84"/>
      <c r="BXF19" s="84"/>
      <c r="BXG19" s="84"/>
      <c r="BXH19" s="84"/>
      <c r="BXI19" s="84"/>
      <c r="BXJ19" s="84"/>
      <c r="BXK19" s="84"/>
      <c r="BXL19" s="84"/>
      <c r="BXM19" s="84"/>
      <c r="BXN19" s="84"/>
      <c r="BXO19" s="84"/>
      <c r="BXP19" s="84"/>
      <c r="BXQ19" s="84"/>
      <c r="BXR19" s="84"/>
      <c r="BXS19" s="84"/>
      <c r="BXT19" s="84"/>
      <c r="BXU19" s="84"/>
      <c r="BXV19" s="84"/>
      <c r="BXW19" s="84"/>
      <c r="BXX19" s="84"/>
      <c r="BXY19" s="84"/>
      <c r="BXZ19" s="84"/>
      <c r="BYA19" s="84"/>
      <c r="BYB19" s="84"/>
      <c r="BYC19" s="84"/>
      <c r="BYD19" s="84"/>
      <c r="BYE19" s="84"/>
      <c r="BYF19" s="84"/>
      <c r="BYG19" s="84"/>
      <c r="BYH19" s="84"/>
      <c r="BYI19" s="84"/>
      <c r="BYJ19" s="84"/>
      <c r="BYK19" s="84"/>
      <c r="BYL19" s="84"/>
      <c r="BYM19" s="84"/>
      <c r="BYN19" s="84"/>
      <c r="BYO19" s="84"/>
      <c r="BYP19" s="84"/>
      <c r="BYQ19" s="84"/>
      <c r="BYR19" s="84"/>
      <c r="BYS19" s="84"/>
      <c r="BYT19" s="84"/>
      <c r="BYU19" s="84"/>
      <c r="BYV19" s="84"/>
      <c r="BYW19" s="84"/>
      <c r="BYX19" s="84"/>
      <c r="BYY19" s="84"/>
      <c r="BYZ19" s="84"/>
      <c r="BZA19" s="84"/>
      <c r="BZB19" s="84"/>
      <c r="BZC19" s="84"/>
      <c r="BZD19" s="84"/>
      <c r="BZE19" s="84"/>
      <c r="BZF19" s="84"/>
      <c r="BZG19" s="84"/>
      <c r="BZH19" s="84"/>
      <c r="BZI19" s="84"/>
      <c r="BZJ19" s="84"/>
      <c r="BZK19" s="84"/>
      <c r="BZL19" s="84"/>
      <c r="BZM19" s="84"/>
      <c r="BZN19" s="84"/>
      <c r="BZO19" s="84"/>
      <c r="BZP19" s="84"/>
      <c r="BZQ19" s="84"/>
      <c r="BZR19" s="84"/>
      <c r="BZS19" s="84"/>
      <c r="BZT19" s="84"/>
      <c r="BZU19" s="84"/>
      <c r="BZV19" s="84"/>
      <c r="BZW19" s="84"/>
      <c r="BZX19" s="84"/>
      <c r="BZY19" s="84"/>
      <c r="BZZ19" s="84"/>
      <c r="CAA19" s="84"/>
      <c r="CAB19" s="84"/>
      <c r="CAC19" s="84"/>
      <c r="CAD19" s="84"/>
      <c r="CAE19" s="84"/>
      <c r="CAF19" s="84"/>
      <c r="CAG19" s="84"/>
      <c r="CAH19" s="84"/>
      <c r="CAI19" s="84"/>
      <c r="CAJ19" s="84"/>
      <c r="CAK19" s="84"/>
      <c r="CAL19" s="84"/>
      <c r="CAM19" s="84"/>
      <c r="CAN19" s="84"/>
      <c r="CAO19" s="84"/>
      <c r="CAP19" s="84"/>
      <c r="CAQ19" s="84"/>
      <c r="CAR19" s="84"/>
      <c r="CAS19" s="84"/>
      <c r="CAT19" s="84"/>
      <c r="CAU19" s="84"/>
      <c r="CAV19" s="84"/>
      <c r="CAW19" s="84"/>
      <c r="CAX19" s="84"/>
      <c r="CAY19" s="84"/>
      <c r="CAZ19" s="84"/>
      <c r="CBA19" s="84"/>
      <c r="CBB19" s="84"/>
      <c r="CBC19" s="84"/>
      <c r="CBD19" s="84"/>
      <c r="CBE19" s="84"/>
      <c r="CBF19" s="84"/>
      <c r="CBG19" s="84"/>
      <c r="CBH19" s="84"/>
      <c r="CBI19" s="84"/>
      <c r="CBJ19" s="84"/>
      <c r="CBK19" s="84"/>
      <c r="CBL19" s="84"/>
      <c r="CBM19" s="84"/>
      <c r="CBN19" s="84"/>
      <c r="CBO19" s="84"/>
      <c r="CBP19" s="84"/>
      <c r="CBQ19" s="84"/>
      <c r="CBR19" s="84"/>
      <c r="CBS19" s="84"/>
      <c r="CBT19" s="84"/>
      <c r="CBU19" s="84"/>
      <c r="CBV19" s="84"/>
      <c r="CBW19" s="84"/>
      <c r="CBX19" s="84"/>
      <c r="CBY19" s="84"/>
      <c r="CBZ19" s="84"/>
      <c r="CCA19" s="84"/>
      <c r="CCB19" s="84"/>
      <c r="CCC19" s="84"/>
      <c r="CCD19" s="84"/>
      <c r="CCE19" s="84"/>
      <c r="CCF19" s="84"/>
      <c r="CCG19" s="84"/>
      <c r="CCH19" s="84"/>
      <c r="CCI19" s="84"/>
      <c r="CCJ19" s="84"/>
      <c r="CCK19" s="84"/>
      <c r="CCL19" s="84"/>
      <c r="CCM19" s="84"/>
      <c r="CCN19" s="84"/>
      <c r="CCO19" s="84"/>
      <c r="CCP19" s="84"/>
      <c r="CCQ19" s="84"/>
      <c r="CCR19" s="84"/>
      <c r="CCS19" s="84"/>
      <c r="CCT19" s="84"/>
      <c r="CCU19" s="84"/>
      <c r="CCV19" s="84"/>
      <c r="CCW19" s="84"/>
      <c r="CCX19" s="84"/>
      <c r="CCY19" s="84"/>
      <c r="CCZ19" s="84"/>
      <c r="CDA19" s="84"/>
      <c r="CDB19" s="84"/>
      <c r="CDC19" s="84"/>
      <c r="CDD19" s="84"/>
      <c r="CDE19" s="84"/>
      <c r="CDF19" s="84"/>
      <c r="CDG19" s="84"/>
      <c r="CDH19" s="84"/>
      <c r="CDI19" s="84"/>
      <c r="CDJ19" s="84"/>
      <c r="CDK19" s="84"/>
      <c r="CDL19" s="84"/>
      <c r="CDM19" s="84"/>
      <c r="CDN19" s="84"/>
      <c r="CDO19" s="84"/>
      <c r="CDP19" s="84"/>
      <c r="CDQ19" s="84"/>
      <c r="CDR19" s="84"/>
      <c r="CDS19" s="84"/>
      <c r="CDT19" s="84"/>
      <c r="CDU19" s="84"/>
      <c r="CDV19" s="84"/>
      <c r="CDW19" s="84"/>
      <c r="CDX19" s="84"/>
      <c r="CDY19" s="84"/>
      <c r="CDZ19" s="84"/>
      <c r="CEA19" s="84"/>
      <c r="CEB19" s="84"/>
      <c r="CEC19" s="84"/>
      <c r="CED19" s="84"/>
      <c r="CEE19" s="84"/>
      <c r="CEF19" s="84"/>
      <c r="CEG19" s="84"/>
      <c r="CEH19" s="84"/>
      <c r="CEI19" s="84"/>
      <c r="CEJ19" s="84"/>
      <c r="CEK19" s="84"/>
      <c r="CEL19" s="84"/>
      <c r="CEM19" s="84"/>
      <c r="CEN19" s="84"/>
      <c r="CEO19" s="84"/>
      <c r="CEP19" s="84"/>
      <c r="CEQ19" s="84"/>
      <c r="CER19" s="84"/>
      <c r="CES19" s="84"/>
      <c r="CET19" s="84"/>
      <c r="CEU19" s="84"/>
      <c r="CEV19" s="84"/>
      <c r="CEW19" s="84"/>
      <c r="CEX19" s="84"/>
      <c r="CEY19" s="84"/>
      <c r="CEZ19" s="84"/>
      <c r="CFA19" s="84"/>
      <c r="CFB19" s="84"/>
      <c r="CFC19" s="84"/>
      <c r="CFD19" s="84"/>
      <c r="CFE19" s="84"/>
      <c r="CFF19" s="84"/>
      <c r="CFG19" s="84"/>
      <c r="CFH19" s="84"/>
      <c r="CFI19" s="84"/>
      <c r="CFJ19" s="84"/>
      <c r="CFK19" s="84"/>
      <c r="CFL19" s="84"/>
      <c r="CFM19" s="84"/>
      <c r="CFN19" s="84"/>
      <c r="CFO19" s="84"/>
      <c r="CFP19" s="84"/>
      <c r="CFQ19" s="84"/>
      <c r="CFR19" s="84"/>
      <c r="CFS19" s="84"/>
      <c r="CFT19" s="84"/>
      <c r="CFU19" s="84"/>
      <c r="CFV19" s="84"/>
      <c r="CFW19" s="84"/>
      <c r="CFX19" s="84"/>
      <c r="CFY19" s="84"/>
      <c r="CFZ19" s="84"/>
      <c r="CGA19" s="84"/>
      <c r="CGB19" s="84"/>
      <c r="CGC19" s="84"/>
      <c r="CGD19" s="84"/>
      <c r="CGE19" s="84"/>
      <c r="CGF19" s="84"/>
      <c r="CGG19" s="84"/>
      <c r="CGH19" s="84"/>
      <c r="CGI19" s="84"/>
      <c r="CGJ19" s="84"/>
      <c r="CGK19" s="84"/>
      <c r="CGL19" s="84"/>
      <c r="CGM19" s="84"/>
      <c r="CGN19" s="84"/>
      <c r="CGO19" s="84"/>
      <c r="CGP19" s="84"/>
      <c r="CGQ19" s="84"/>
      <c r="CGR19" s="84"/>
      <c r="CGS19" s="84"/>
      <c r="CGT19" s="84"/>
      <c r="CGU19" s="84"/>
      <c r="CGV19" s="84"/>
      <c r="CGW19" s="84"/>
      <c r="CGX19" s="84"/>
      <c r="CGY19" s="84"/>
      <c r="CGZ19" s="84"/>
      <c r="CHA19" s="84"/>
      <c r="CHB19" s="84"/>
      <c r="CHC19" s="84"/>
      <c r="CHD19" s="84"/>
      <c r="CHE19" s="84"/>
      <c r="CHF19" s="84"/>
      <c r="CHG19" s="84"/>
      <c r="CHH19" s="84"/>
      <c r="CHI19" s="84"/>
      <c r="CHJ19" s="84"/>
      <c r="CHK19" s="84"/>
      <c r="CHL19" s="84"/>
      <c r="CHM19" s="84"/>
      <c r="CHN19" s="84"/>
      <c r="CHO19" s="84"/>
      <c r="CHP19" s="84"/>
      <c r="CHQ19" s="84"/>
      <c r="CHR19" s="84"/>
      <c r="CHS19" s="84"/>
      <c r="CHT19" s="84"/>
      <c r="CHU19" s="84"/>
      <c r="CHV19" s="84"/>
      <c r="CHW19" s="84"/>
      <c r="CHX19" s="84"/>
      <c r="CHY19" s="84"/>
      <c r="CHZ19" s="84"/>
      <c r="CIA19" s="84"/>
      <c r="CIB19" s="84"/>
      <c r="CIC19" s="84"/>
      <c r="CID19" s="84"/>
      <c r="CIE19" s="84"/>
      <c r="CIF19" s="84"/>
      <c r="CIG19" s="84"/>
      <c r="CIH19" s="84"/>
      <c r="CII19" s="84"/>
      <c r="CIJ19" s="84"/>
      <c r="CIK19" s="84"/>
      <c r="CIL19" s="84"/>
      <c r="CIM19" s="84"/>
      <c r="CIN19" s="84"/>
      <c r="CIO19" s="84"/>
      <c r="CIP19" s="84"/>
      <c r="CIQ19" s="84"/>
      <c r="CIR19" s="84"/>
      <c r="CIS19" s="84"/>
      <c r="CIT19" s="84"/>
      <c r="CIU19" s="84"/>
      <c r="CIV19" s="84"/>
      <c r="CIW19" s="84"/>
      <c r="CIX19" s="84"/>
      <c r="CIY19" s="84"/>
      <c r="CIZ19" s="84"/>
      <c r="CJA19" s="84"/>
      <c r="CJB19" s="84"/>
      <c r="CJC19" s="84"/>
      <c r="CJD19" s="84"/>
      <c r="CJE19" s="84"/>
      <c r="CJF19" s="84"/>
      <c r="CJG19" s="84"/>
      <c r="CJH19" s="84"/>
      <c r="CJI19" s="84"/>
      <c r="CJJ19" s="84"/>
      <c r="CJK19" s="84"/>
      <c r="CJL19" s="84"/>
      <c r="CJM19" s="84"/>
      <c r="CJN19" s="84"/>
      <c r="CJO19" s="84"/>
      <c r="CJP19" s="84"/>
      <c r="CJQ19" s="84"/>
      <c r="CJR19" s="84"/>
      <c r="CJS19" s="84"/>
      <c r="CJT19" s="84"/>
      <c r="CJU19" s="84"/>
      <c r="CJV19" s="84"/>
      <c r="CJW19" s="84"/>
      <c r="CJX19" s="84"/>
      <c r="CJY19" s="84"/>
      <c r="CJZ19" s="84"/>
      <c r="CKA19" s="84"/>
      <c r="CKB19" s="84"/>
      <c r="CKC19" s="84"/>
      <c r="CKD19" s="84"/>
      <c r="CKE19" s="84"/>
      <c r="CKF19" s="84"/>
      <c r="CKG19" s="84"/>
      <c r="CKH19" s="84"/>
      <c r="CKI19" s="84"/>
      <c r="CKJ19" s="84"/>
      <c r="CKK19" s="84"/>
      <c r="CKL19" s="84"/>
      <c r="CKM19" s="84"/>
      <c r="CKN19" s="84"/>
      <c r="CKO19" s="84"/>
      <c r="CKP19" s="84"/>
      <c r="CKQ19" s="84"/>
      <c r="CKR19" s="84"/>
      <c r="CKS19" s="84"/>
      <c r="CKT19" s="84"/>
      <c r="CKU19" s="84"/>
      <c r="CKV19" s="84"/>
      <c r="CKW19" s="84"/>
      <c r="CKX19" s="84"/>
      <c r="CKY19" s="84"/>
      <c r="CKZ19" s="84"/>
      <c r="CLA19" s="84"/>
      <c r="CLB19" s="84"/>
      <c r="CLC19" s="84"/>
      <c r="CLD19" s="84"/>
      <c r="CLE19" s="84"/>
      <c r="CLF19" s="84"/>
      <c r="CLG19" s="84"/>
      <c r="CLH19" s="84"/>
      <c r="CLI19" s="84"/>
      <c r="CLJ19" s="84"/>
      <c r="CLK19" s="84"/>
      <c r="CLL19" s="84"/>
      <c r="CLM19" s="84"/>
      <c r="CLN19" s="84"/>
      <c r="CLO19" s="84"/>
      <c r="CLP19" s="84"/>
      <c r="CLQ19" s="84"/>
      <c r="CLR19" s="84"/>
      <c r="CLS19" s="84"/>
      <c r="CLT19" s="84"/>
      <c r="CLU19" s="84"/>
      <c r="CLV19" s="84"/>
      <c r="CLW19" s="84"/>
      <c r="CLX19" s="84"/>
      <c r="CLY19" s="84"/>
      <c r="CLZ19" s="84"/>
      <c r="CMA19" s="84"/>
      <c r="CMB19" s="84"/>
      <c r="CMC19" s="84"/>
      <c r="CMD19" s="84"/>
      <c r="CME19" s="84"/>
      <c r="CMF19" s="84"/>
      <c r="CMG19" s="84"/>
      <c r="CMH19" s="84"/>
      <c r="CMI19" s="84"/>
      <c r="CMJ19" s="84"/>
      <c r="CMK19" s="84"/>
      <c r="CML19" s="84"/>
      <c r="CMM19" s="84"/>
      <c r="CMN19" s="84"/>
      <c r="CMO19" s="84"/>
      <c r="CMP19" s="84"/>
      <c r="CMQ19" s="84"/>
      <c r="CMR19" s="84"/>
      <c r="CMS19" s="84"/>
      <c r="CMT19" s="84"/>
      <c r="CMU19" s="84"/>
      <c r="CMV19" s="84"/>
      <c r="CMW19" s="84"/>
      <c r="CMX19" s="84"/>
      <c r="CMY19" s="84"/>
      <c r="CMZ19" s="84"/>
      <c r="CNA19" s="84"/>
      <c r="CNB19" s="84"/>
      <c r="CNC19" s="84"/>
      <c r="CND19" s="84"/>
      <c r="CNE19" s="84"/>
      <c r="CNF19" s="84"/>
      <c r="CNG19" s="84"/>
      <c r="CNH19" s="84"/>
      <c r="CNI19" s="84"/>
      <c r="CNJ19" s="84"/>
      <c r="CNK19" s="84"/>
      <c r="CNL19" s="84"/>
      <c r="CNM19" s="84"/>
      <c r="CNN19" s="84"/>
      <c r="CNO19" s="84"/>
      <c r="CNP19" s="84"/>
      <c r="CNQ19" s="84"/>
      <c r="CNR19" s="84"/>
      <c r="CNS19" s="84"/>
      <c r="CNT19" s="84"/>
      <c r="CNU19" s="84"/>
      <c r="CNV19" s="84"/>
      <c r="CNW19" s="84"/>
      <c r="CNX19" s="84"/>
      <c r="CNY19" s="84"/>
      <c r="CNZ19" s="84"/>
      <c r="COA19" s="84"/>
      <c r="COB19" s="84"/>
      <c r="COC19" s="84"/>
      <c r="COD19" s="84"/>
      <c r="COE19" s="84"/>
      <c r="COF19" s="84"/>
      <c r="COG19" s="84"/>
      <c r="COH19" s="84"/>
      <c r="COI19" s="84"/>
      <c r="COJ19" s="84"/>
      <c r="COK19" s="84"/>
      <c r="COL19" s="84"/>
      <c r="COM19" s="84"/>
      <c r="CON19" s="84"/>
      <c r="COO19" s="84"/>
      <c r="COP19" s="84"/>
      <c r="COQ19" s="84"/>
      <c r="COR19" s="84"/>
      <c r="COS19" s="84"/>
      <c r="COT19" s="84"/>
      <c r="COU19" s="84"/>
      <c r="COV19" s="84"/>
      <c r="COW19" s="84"/>
      <c r="COX19" s="84"/>
      <c r="COY19" s="84"/>
      <c r="COZ19" s="84"/>
      <c r="CPA19" s="84"/>
      <c r="CPB19" s="84"/>
      <c r="CPC19" s="84"/>
      <c r="CPD19" s="84"/>
      <c r="CPE19" s="84"/>
      <c r="CPF19" s="84"/>
      <c r="CPG19" s="84"/>
      <c r="CPH19" s="84"/>
      <c r="CPI19" s="84"/>
      <c r="CPJ19" s="84"/>
      <c r="CPK19" s="84"/>
      <c r="CPL19" s="84"/>
      <c r="CPM19" s="84"/>
      <c r="CPN19" s="84"/>
      <c r="CPO19" s="84"/>
      <c r="CPP19" s="84"/>
      <c r="CPQ19" s="84"/>
      <c r="CPR19" s="84"/>
      <c r="CPS19" s="84"/>
      <c r="CPT19" s="84"/>
      <c r="CPU19" s="84"/>
      <c r="CPV19" s="84"/>
      <c r="CPW19" s="84"/>
      <c r="CPX19" s="84"/>
      <c r="CPY19" s="84"/>
      <c r="CPZ19" s="84"/>
      <c r="CQA19" s="84"/>
      <c r="CQB19" s="84"/>
      <c r="CQC19" s="84"/>
      <c r="CQD19" s="84"/>
      <c r="CQE19" s="84"/>
      <c r="CQF19" s="84"/>
      <c r="CQG19" s="84"/>
      <c r="CQH19" s="84"/>
      <c r="CQI19" s="84"/>
      <c r="CQJ19" s="84"/>
      <c r="CQK19" s="84"/>
      <c r="CQL19" s="84"/>
      <c r="CQM19" s="84"/>
      <c r="CQN19" s="84"/>
      <c r="CQO19" s="84"/>
      <c r="CQP19" s="84"/>
      <c r="CQQ19" s="84"/>
      <c r="CQR19" s="84"/>
      <c r="CQS19" s="84"/>
      <c r="CQT19" s="84"/>
      <c r="CQU19" s="84"/>
      <c r="CQV19" s="84"/>
      <c r="CQW19" s="84"/>
      <c r="CQX19" s="84"/>
      <c r="CQY19" s="84"/>
      <c r="CQZ19" s="84"/>
      <c r="CRA19" s="84"/>
      <c r="CRB19" s="84"/>
      <c r="CRC19" s="84"/>
      <c r="CRD19" s="84"/>
      <c r="CRE19" s="84"/>
      <c r="CRF19" s="84"/>
      <c r="CRG19" s="84"/>
      <c r="CRH19" s="84"/>
      <c r="CRI19" s="84"/>
      <c r="CRJ19" s="84"/>
      <c r="CRK19" s="84"/>
      <c r="CRL19" s="84"/>
      <c r="CRM19" s="84"/>
      <c r="CRN19" s="84"/>
      <c r="CRO19" s="84"/>
      <c r="CRP19" s="84"/>
      <c r="CRQ19" s="84"/>
      <c r="CRR19" s="84"/>
      <c r="CRS19" s="84"/>
      <c r="CRT19" s="84"/>
      <c r="CRU19" s="84"/>
      <c r="CRV19" s="84"/>
      <c r="CRW19" s="84"/>
      <c r="CRX19" s="84"/>
      <c r="CRY19" s="84"/>
      <c r="CRZ19" s="84"/>
      <c r="CSA19" s="84"/>
      <c r="CSB19" s="84"/>
      <c r="CSC19" s="84"/>
      <c r="CSD19" s="84"/>
      <c r="CSE19" s="84"/>
      <c r="CSF19" s="84"/>
      <c r="CSG19" s="84"/>
      <c r="CSH19" s="84"/>
      <c r="CSI19" s="84"/>
      <c r="CSJ19" s="84"/>
      <c r="CSK19" s="84"/>
      <c r="CSL19" s="84"/>
      <c r="CSM19" s="84"/>
      <c r="CSN19" s="84"/>
      <c r="CSO19" s="84"/>
      <c r="CSP19" s="84"/>
      <c r="CSQ19" s="84"/>
      <c r="CSR19" s="84"/>
      <c r="CSS19" s="84"/>
      <c r="CST19" s="84"/>
      <c r="CSU19" s="84"/>
      <c r="CSV19" s="84"/>
      <c r="CSW19" s="84"/>
      <c r="CSX19" s="84"/>
      <c r="CSY19" s="84"/>
      <c r="CSZ19" s="84"/>
      <c r="CTA19" s="84"/>
      <c r="CTB19" s="84"/>
      <c r="CTC19" s="84"/>
      <c r="CTD19" s="84"/>
      <c r="CTE19" s="84"/>
      <c r="CTF19" s="84"/>
      <c r="CTG19" s="84"/>
      <c r="CTH19" s="84"/>
      <c r="CTI19" s="84"/>
      <c r="CTJ19" s="84"/>
      <c r="CTK19" s="84"/>
      <c r="CTL19" s="84"/>
      <c r="CTM19" s="84"/>
      <c r="CTN19" s="84"/>
      <c r="CTO19" s="84"/>
      <c r="CTP19" s="84"/>
      <c r="CTQ19" s="84"/>
      <c r="CTR19" s="84"/>
      <c r="CTS19" s="84"/>
      <c r="CTT19" s="84"/>
      <c r="CTU19" s="84"/>
      <c r="CTV19" s="84"/>
      <c r="CTW19" s="84"/>
      <c r="CTX19" s="84"/>
      <c r="CTY19" s="84"/>
      <c r="CTZ19" s="84"/>
      <c r="CUA19" s="84"/>
      <c r="CUB19" s="84"/>
      <c r="CUC19" s="84"/>
      <c r="CUD19" s="84"/>
      <c r="CUE19" s="84"/>
      <c r="CUF19" s="84"/>
      <c r="CUG19" s="84"/>
      <c r="CUH19" s="84"/>
      <c r="CUI19" s="84"/>
      <c r="CUJ19" s="84"/>
      <c r="CUK19" s="84"/>
      <c r="CUL19" s="84"/>
      <c r="CUM19" s="84"/>
      <c r="CUN19" s="84"/>
      <c r="CUO19" s="84"/>
      <c r="CUP19" s="84"/>
      <c r="CUQ19" s="84"/>
      <c r="CUR19" s="84"/>
      <c r="CUS19" s="84"/>
      <c r="CUT19" s="84"/>
      <c r="CUU19" s="84"/>
      <c r="CUV19" s="84"/>
      <c r="CUW19" s="84"/>
      <c r="CUX19" s="84"/>
      <c r="CUY19" s="84"/>
      <c r="CUZ19" s="84"/>
      <c r="CVA19" s="84"/>
      <c r="CVB19" s="84"/>
      <c r="CVC19" s="84"/>
      <c r="CVD19" s="84"/>
      <c r="CVE19" s="84"/>
      <c r="CVF19" s="84"/>
      <c r="CVG19" s="84"/>
      <c r="CVH19" s="84"/>
      <c r="CVI19" s="84"/>
      <c r="CVJ19" s="84"/>
      <c r="CVK19" s="84"/>
      <c r="CVL19" s="84"/>
      <c r="CVM19" s="84"/>
      <c r="CVN19" s="84"/>
      <c r="CVO19" s="84"/>
      <c r="CVP19" s="84"/>
      <c r="CVQ19" s="84"/>
      <c r="CVR19" s="84"/>
      <c r="CVS19" s="84"/>
      <c r="CVT19" s="84"/>
      <c r="CVU19" s="84"/>
      <c r="CVV19" s="84"/>
      <c r="CVW19" s="84"/>
      <c r="CVX19" s="84"/>
      <c r="CVY19" s="84"/>
      <c r="CVZ19" s="84"/>
      <c r="CWA19" s="84"/>
      <c r="CWB19" s="84"/>
      <c r="CWC19" s="84"/>
      <c r="CWD19" s="84"/>
      <c r="CWE19" s="84"/>
      <c r="CWF19" s="84"/>
      <c r="CWG19" s="84"/>
      <c r="CWH19" s="84"/>
      <c r="CWI19" s="84"/>
      <c r="CWJ19" s="84"/>
      <c r="CWK19" s="84"/>
      <c r="CWL19" s="84"/>
      <c r="CWM19" s="84"/>
      <c r="CWN19" s="84"/>
      <c r="CWO19" s="84"/>
      <c r="CWP19" s="84"/>
      <c r="CWQ19" s="84"/>
      <c r="CWR19" s="84"/>
      <c r="CWS19" s="84"/>
      <c r="CWT19" s="84"/>
      <c r="CWU19" s="84"/>
      <c r="CWV19" s="84"/>
      <c r="CWW19" s="84"/>
      <c r="CWX19" s="84"/>
      <c r="CWY19" s="84"/>
      <c r="CWZ19" s="84"/>
      <c r="CXA19" s="84"/>
      <c r="CXB19" s="84"/>
      <c r="CXC19" s="84"/>
      <c r="CXD19" s="84"/>
      <c r="CXE19" s="84"/>
      <c r="CXF19" s="84"/>
      <c r="CXG19" s="84"/>
      <c r="CXH19" s="84"/>
      <c r="CXI19" s="84"/>
      <c r="CXJ19" s="84"/>
      <c r="CXK19" s="84"/>
      <c r="CXL19" s="84"/>
      <c r="CXM19" s="84"/>
      <c r="CXN19" s="84"/>
      <c r="CXO19" s="84"/>
      <c r="CXP19" s="84"/>
      <c r="CXQ19" s="84"/>
      <c r="CXR19" s="84"/>
      <c r="CXS19" s="84"/>
      <c r="CXT19" s="84"/>
      <c r="CXU19" s="84"/>
      <c r="CXV19" s="84"/>
      <c r="CXW19" s="84"/>
      <c r="CXX19" s="84"/>
      <c r="CXY19" s="84"/>
      <c r="CXZ19" s="84"/>
      <c r="CYA19" s="84"/>
      <c r="CYB19" s="84"/>
      <c r="CYC19" s="84"/>
      <c r="CYD19" s="84"/>
      <c r="CYE19" s="84"/>
      <c r="CYF19" s="84"/>
      <c r="CYG19" s="84"/>
      <c r="CYH19" s="84"/>
      <c r="CYI19" s="84"/>
      <c r="CYJ19" s="84"/>
      <c r="CYK19" s="84"/>
      <c r="CYL19" s="84"/>
      <c r="CYM19" s="84"/>
      <c r="CYN19" s="84"/>
      <c r="CYO19" s="84"/>
      <c r="CYP19" s="84"/>
      <c r="CYQ19" s="84"/>
      <c r="CYR19" s="84"/>
      <c r="CYS19" s="84"/>
      <c r="CYT19" s="84"/>
      <c r="CYU19" s="84"/>
      <c r="CYV19" s="84"/>
      <c r="CYW19" s="84"/>
      <c r="CYX19" s="84"/>
      <c r="CYY19" s="84"/>
      <c r="CYZ19" s="84"/>
      <c r="CZA19" s="84"/>
      <c r="CZB19" s="84"/>
      <c r="CZC19" s="84"/>
      <c r="CZD19" s="84"/>
      <c r="CZE19" s="84"/>
      <c r="CZF19" s="84"/>
      <c r="CZG19" s="84"/>
      <c r="CZH19" s="84"/>
      <c r="CZI19" s="84"/>
      <c r="CZJ19" s="84"/>
      <c r="CZK19" s="84"/>
      <c r="CZL19" s="84"/>
      <c r="CZM19" s="84"/>
      <c r="CZN19" s="84"/>
      <c r="CZO19" s="84"/>
      <c r="CZP19" s="84"/>
      <c r="CZQ19" s="84"/>
      <c r="CZR19" s="84"/>
      <c r="CZS19" s="84"/>
      <c r="CZT19" s="84"/>
      <c r="CZU19" s="84"/>
      <c r="CZV19" s="84"/>
      <c r="CZW19" s="84"/>
      <c r="CZX19" s="84"/>
      <c r="CZY19" s="84"/>
      <c r="CZZ19" s="84"/>
      <c r="DAA19" s="84"/>
      <c r="DAB19" s="84"/>
      <c r="DAC19" s="84"/>
      <c r="DAD19" s="84"/>
      <c r="DAE19" s="84"/>
      <c r="DAF19" s="84"/>
      <c r="DAG19" s="84"/>
      <c r="DAH19" s="84"/>
      <c r="DAI19" s="84"/>
      <c r="DAJ19" s="84"/>
      <c r="DAK19" s="84"/>
      <c r="DAL19" s="84"/>
      <c r="DAM19" s="84"/>
      <c r="DAN19" s="84"/>
      <c r="DAO19" s="84"/>
      <c r="DAP19" s="84"/>
      <c r="DAQ19" s="84"/>
      <c r="DAR19" s="84"/>
      <c r="DAS19" s="84"/>
      <c r="DAT19" s="84"/>
      <c r="DAU19" s="84"/>
      <c r="DAV19" s="84"/>
      <c r="DAW19" s="84"/>
      <c r="DAX19" s="84"/>
      <c r="DAY19" s="84"/>
      <c r="DAZ19" s="84"/>
      <c r="DBA19" s="84"/>
      <c r="DBB19" s="84"/>
      <c r="DBC19" s="84"/>
      <c r="DBD19" s="84"/>
      <c r="DBE19" s="84"/>
      <c r="DBF19" s="84"/>
      <c r="DBG19" s="84"/>
      <c r="DBH19" s="84"/>
      <c r="DBI19" s="84"/>
      <c r="DBJ19" s="84"/>
      <c r="DBK19" s="84"/>
      <c r="DBL19" s="84"/>
      <c r="DBM19" s="84"/>
      <c r="DBN19" s="84"/>
      <c r="DBO19" s="84"/>
      <c r="DBP19" s="84"/>
      <c r="DBQ19" s="84"/>
      <c r="DBR19" s="84"/>
      <c r="DBS19" s="84"/>
      <c r="DBT19" s="84"/>
      <c r="DBU19" s="84"/>
      <c r="DBV19" s="84"/>
      <c r="DBW19" s="84"/>
      <c r="DBX19" s="84"/>
      <c r="DBY19" s="84"/>
      <c r="DBZ19" s="84"/>
      <c r="DCA19" s="84"/>
      <c r="DCB19" s="84"/>
      <c r="DCC19" s="84"/>
      <c r="DCD19" s="84"/>
      <c r="DCE19" s="84"/>
      <c r="DCF19" s="84"/>
      <c r="DCG19" s="84"/>
      <c r="DCH19" s="84"/>
      <c r="DCI19" s="84"/>
      <c r="DCJ19" s="84"/>
      <c r="DCK19" s="84"/>
      <c r="DCL19" s="84"/>
      <c r="DCM19" s="84"/>
      <c r="DCN19" s="84"/>
      <c r="DCO19" s="84"/>
      <c r="DCP19" s="84"/>
      <c r="DCQ19" s="84"/>
      <c r="DCR19" s="84"/>
      <c r="DCS19" s="84"/>
      <c r="DCT19" s="84"/>
      <c r="DCU19" s="84"/>
      <c r="DCV19" s="84"/>
      <c r="DCW19" s="84"/>
      <c r="DCX19" s="84"/>
      <c r="DCY19" s="84"/>
      <c r="DCZ19" s="84"/>
      <c r="DDA19" s="84"/>
      <c r="DDB19" s="84"/>
      <c r="DDC19" s="84"/>
      <c r="DDD19" s="84"/>
      <c r="DDE19" s="84"/>
      <c r="DDF19" s="84"/>
      <c r="DDG19" s="84"/>
      <c r="DDH19" s="84"/>
      <c r="DDI19" s="84"/>
      <c r="DDJ19" s="84"/>
      <c r="DDK19" s="84"/>
      <c r="DDL19" s="84"/>
      <c r="DDM19" s="84"/>
      <c r="DDN19" s="84"/>
      <c r="DDO19" s="84"/>
      <c r="DDP19" s="84"/>
      <c r="DDQ19" s="84"/>
      <c r="DDR19" s="84"/>
      <c r="DDS19" s="84"/>
      <c r="DDT19" s="84"/>
      <c r="DDU19" s="84"/>
      <c r="DDV19" s="84"/>
      <c r="DDW19" s="84"/>
      <c r="DDX19" s="84"/>
      <c r="DDY19" s="84"/>
      <c r="DDZ19" s="84"/>
      <c r="DEA19" s="84"/>
      <c r="DEB19" s="84"/>
      <c r="DEC19" s="84"/>
      <c r="DED19" s="84"/>
      <c r="DEE19" s="84"/>
      <c r="DEF19" s="84"/>
      <c r="DEG19" s="84"/>
      <c r="DEH19" s="84"/>
      <c r="DEI19" s="84"/>
      <c r="DEJ19" s="84"/>
      <c r="DEK19" s="84"/>
      <c r="DEL19" s="84"/>
      <c r="DEM19" s="84"/>
      <c r="DEN19" s="84"/>
      <c r="DEO19" s="84"/>
      <c r="DEP19" s="84"/>
      <c r="DEQ19" s="84"/>
      <c r="DER19" s="84"/>
      <c r="DES19" s="84"/>
      <c r="DET19" s="84"/>
      <c r="DEU19" s="84"/>
      <c r="DEV19" s="84"/>
      <c r="DEW19" s="84"/>
      <c r="DEX19" s="84"/>
      <c r="DEY19" s="84"/>
      <c r="DEZ19" s="84"/>
      <c r="DFA19" s="84"/>
      <c r="DFB19" s="84"/>
      <c r="DFC19" s="84"/>
      <c r="DFD19" s="84"/>
      <c r="DFE19" s="84"/>
      <c r="DFF19" s="84"/>
      <c r="DFG19" s="84"/>
      <c r="DFH19" s="84"/>
      <c r="DFI19" s="84"/>
      <c r="DFJ19" s="84"/>
      <c r="DFK19" s="84"/>
      <c r="DFL19" s="84"/>
      <c r="DFM19" s="84"/>
      <c r="DFN19" s="84"/>
      <c r="DFO19" s="84"/>
      <c r="DFP19" s="84"/>
      <c r="DFQ19" s="84"/>
      <c r="DFR19" s="84"/>
      <c r="DFS19" s="84"/>
      <c r="DFT19" s="84"/>
      <c r="DFU19" s="84"/>
      <c r="DFV19" s="84"/>
      <c r="DFW19" s="84"/>
      <c r="DFX19" s="84"/>
      <c r="DFY19" s="84"/>
      <c r="DFZ19" s="84"/>
      <c r="DGA19" s="84"/>
      <c r="DGB19" s="84"/>
      <c r="DGC19" s="84"/>
      <c r="DGD19" s="84"/>
      <c r="DGE19" s="84"/>
      <c r="DGF19" s="84"/>
      <c r="DGG19" s="84"/>
      <c r="DGH19" s="84"/>
      <c r="DGI19" s="84"/>
      <c r="DGJ19" s="84"/>
      <c r="DGK19" s="84"/>
      <c r="DGL19" s="84"/>
      <c r="DGM19" s="84"/>
      <c r="DGN19" s="84"/>
      <c r="DGO19" s="84"/>
      <c r="DGP19" s="84"/>
      <c r="DGQ19" s="84"/>
      <c r="DGR19" s="84"/>
      <c r="DGS19" s="84"/>
      <c r="DGT19" s="84"/>
      <c r="DGU19" s="84"/>
      <c r="DGV19" s="84"/>
      <c r="DGW19" s="84"/>
      <c r="DGX19" s="84"/>
      <c r="DGY19" s="84"/>
      <c r="DGZ19" s="84"/>
      <c r="DHA19" s="84"/>
      <c r="DHB19" s="84"/>
      <c r="DHC19" s="84"/>
      <c r="DHD19" s="84"/>
      <c r="DHE19" s="84"/>
      <c r="DHF19" s="84"/>
      <c r="DHG19" s="84"/>
      <c r="DHH19" s="84"/>
      <c r="DHI19" s="84"/>
      <c r="DHJ19" s="84"/>
      <c r="DHK19" s="84"/>
      <c r="DHL19" s="84"/>
      <c r="DHM19" s="84"/>
      <c r="DHN19" s="84"/>
      <c r="DHO19" s="84"/>
      <c r="DHP19" s="84"/>
      <c r="DHQ19" s="84"/>
      <c r="DHR19" s="84"/>
      <c r="DHS19" s="84"/>
      <c r="DHT19" s="84"/>
      <c r="DHU19" s="84"/>
      <c r="DHV19" s="84"/>
      <c r="DHW19" s="84"/>
      <c r="DHX19" s="84"/>
      <c r="DHY19" s="84"/>
      <c r="DHZ19" s="84"/>
      <c r="DIA19" s="84"/>
      <c r="DIB19" s="84"/>
      <c r="DIC19" s="84"/>
      <c r="DID19" s="84"/>
      <c r="DIE19" s="84"/>
      <c r="DIF19" s="84"/>
      <c r="DIG19" s="84"/>
      <c r="DIH19" s="84"/>
      <c r="DII19" s="84"/>
      <c r="DIJ19" s="84"/>
      <c r="DIK19" s="84"/>
      <c r="DIL19" s="84"/>
      <c r="DIM19" s="84"/>
      <c r="DIN19" s="84"/>
      <c r="DIO19" s="84"/>
      <c r="DIP19" s="84"/>
      <c r="DIQ19" s="84"/>
      <c r="DIR19" s="84"/>
      <c r="DIS19" s="84"/>
      <c r="DIT19" s="84"/>
      <c r="DIU19" s="84"/>
      <c r="DIV19" s="84"/>
      <c r="DIW19" s="84"/>
      <c r="DIX19" s="84"/>
      <c r="DIY19" s="84"/>
      <c r="DIZ19" s="84"/>
      <c r="DJA19" s="84"/>
      <c r="DJB19" s="84"/>
      <c r="DJC19" s="84"/>
      <c r="DJD19" s="84"/>
      <c r="DJE19" s="84"/>
      <c r="DJF19" s="84"/>
      <c r="DJG19" s="84"/>
      <c r="DJH19" s="84"/>
      <c r="DJI19" s="84"/>
      <c r="DJJ19" s="84"/>
      <c r="DJK19" s="84"/>
      <c r="DJL19" s="84"/>
      <c r="DJM19" s="84"/>
      <c r="DJN19" s="84"/>
      <c r="DJO19" s="84"/>
      <c r="DJP19" s="84"/>
      <c r="DJQ19" s="84"/>
      <c r="DJR19" s="84"/>
      <c r="DJS19" s="84"/>
      <c r="DJT19" s="84"/>
      <c r="DJU19" s="84"/>
      <c r="DJV19" s="84"/>
      <c r="DJW19" s="84"/>
      <c r="DJX19" s="84"/>
      <c r="DJY19" s="84"/>
      <c r="DJZ19" s="84"/>
      <c r="DKA19" s="84"/>
      <c r="DKB19" s="84"/>
      <c r="DKC19" s="84"/>
      <c r="DKD19" s="84"/>
      <c r="DKE19" s="84"/>
      <c r="DKF19" s="84"/>
      <c r="DKG19" s="84"/>
      <c r="DKH19" s="84"/>
      <c r="DKI19" s="84"/>
      <c r="DKJ19" s="84"/>
      <c r="DKK19" s="84"/>
      <c r="DKL19" s="84"/>
      <c r="DKM19" s="84"/>
      <c r="DKN19" s="84"/>
      <c r="DKO19" s="84"/>
      <c r="DKP19" s="84"/>
      <c r="DKQ19" s="84"/>
      <c r="DKR19" s="84"/>
      <c r="DKS19" s="84"/>
      <c r="DKT19" s="84"/>
      <c r="DKU19" s="84"/>
      <c r="DKV19" s="84"/>
      <c r="DKW19" s="84"/>
      <c r="DKX19" s="84"/>
      <c r="DKY19" s="84"/>
      <c r="DKZ19" s="84"/>
      <c r="DLA19" s="84"/>
      <c r="DLB19" s="84"/>
      <c r="DLC19" s="84"/>
      <c r="DLD19" s="84"/>
      <c r="DLE19" s="84"/>
      <c r="DLF19" s="84"/>
      <c r="DLG19" s="84"/>
      <c r="DLH19" s="84"/>
      <c r="DLI19" s="84"/>
      <c r="DLJ19" s="84"/>
      <c r="DLK19" s="84"/>
      <c r="DLL19" s="84"/>
      <c r="DLM19" s="84"/>
      <c r="DLN19" s="84"/>
      <c r="DLO19" s="84"/>
      <c r="DLP19" s="84"/>
      <c r="DLQ19" s="84"/>
      <c r="DLR19" s="84"/>
      <c r="DLS19" s="84"/>
      <c r="DLT19" s="84"/>
      <c r="DLU19" s="84"/>
      <c r="DLV19" s="84"/>
      <c r="DLW19" s="84"/>
      <c r="DLX19" s="84"/>
      <c r="DLY19" s="84"/>
      <c r="DLZ19" s="84"/>
      <c r="DMA19" s="84"/>
      <c r="DMB19" s="84"/>
      <c r="DMC19" s="84"/>
      <c r="DMD19" s="84"/>
      <c r="DME19" s="84"/>
      <c r="DMF19" s="84"/>
      <c r="DMG19" s="84"/>
      <c r="DMH19" s="84"/>
      <c r="DMI19" s="84"/>
      <c r="DMJ19" s="84"/>
      <c r="DMK19" s="84"/>
      <c r="DML19" s="84"/>
      <c r="DMM19" s="84"/>
      <c r="DMN19" s="84"/>
      <c r="DMO19" s="84"/>
      <c r="DMP19" s="84"/>
      <c r="DMQ19" s="84"/>
      <c r="DMR19" s="84"/>
      <c r="DMS19" s="84"/>
      <c r="DMT19" s="84"/>
      <c r="DMU19" s="84"/>
      <c r="DMV19" s="84"/>
      <c r="DMW19" s="84"/>
      <c r="DMX19" s="84"/>
      <c r="DMY19" s="84"/>
      <c r="DMZ19" s="84"/>
      <c r="DNA19" s="84"/>
      <c r="DNB19" s="84"/>
      <c r="DNC19" s="84"/>
      <c r="DND19" s="84"/>
      <c r="DNE19" s="84"/>
      <c r="DNF19" s="84"/>
      <c r="DNG19" s="84"/>
      <c r="DNH19" s="84"/>
      <c r="DNI19" s="84"/>
      <c r="DNJ19" s="84"/>
      <c r="DNK19" s="84"/>
      <c r="DNL19" s="84"/>
      <c r="DNM19" s="84"/>
      <c r="DNN19" s="84"/>
      <c r="DNO19" s="84"/>
      <c r="DNP19" s="84"/>
      <c r="DNQ19" s="84"/>
      <c r="DNR19" s="84"/>
      <c r="DNS19" s="84"/>
      <c r="DNT19" s="84"/>
      <c r="DNU19" s="84"/>
      <c r="DNV19" s="84"/>
      <c r="DNW19" s="84"/>
      <c r="DNX19" s="84"/>
      <c r="DNY19" s="84"/>
      <c r="DNZ19" s="84"/>
      <c r="DOA19" s="84"/>
      <c r="DOB19" s="84"/>
      <c r="DOC19" s="84"/>
      <c r="DOD19" s="84"/>
      <c r="DOE19" s="84"/>
      <c r="DOF19" s="84"/>
      <c r="DOG19" s="84"/>
      <c r="DOH19" s="84"/>
      <c r="DOI19" s="84"/>
      <c r="DOJ19" s="84"/>
      <c r="DOK19" s="84"/>
      <c r="DOL19" s="84"/>
      <c r="DOM19" s="84"/>
      <c r="DON19" s="84"/>
      <c r="DOO19" s="84"/>
      <c r="DOP19" s="84"/>
      <c r="DOQ19" s="84"/>
      <c r="DOR19" s="84"/>
      <c r="DOS19" s="84"/>
      <c r="DOT19" s="84"/>
      <c r="DOU19" s="84"/>
      <c r="DOV19" s="84"/>
      <c r="DOW19" s="84"/>
      <c r="DOX19" s="84"/>
      <c r="DOY19" s="84"/>
      <c r="DOZ19" s="84"/>
      <c r="DPA19" s="84"/>
      <c r="DPB19" s="84"/>
      <c r="DPC19" s="84"/>
      <c r="DPD19" s="84"/>
      <c r="DPE19" s="84"/>
      <c r="DPF19" s="84"/>
      <c r="DPG19" s="84"/>
      <c r="DPH19" s="84"/>
      <c r="DPI19" s="84"/>
      <c r="DPJ19" s="84"/>
      <c r="DPK19" s="84"/>
      <c r="DPL19" s="84"/>
      <c r="DPM19" s="84"/>
      <c r="DPN19" s="84"/>
      <c r="DPO19" s="84"/>
      <c r="DPP19" s="84"/>
      <c r="DPQ19" s="84"/>
      <c r="DPR19" s="84"/>
      <c r="DPS19" s="84"/>
      <c r="DPT19" s="84"/>
      <c r="DPU19" s="84"/>
      <c r="DPV19" s="84"/>
      <c r="DPW19" s="84"/>
      <c r="DPX19" s="84"/>
      <c r="DPY19" s="84"/>
      <c r="DPZ19" s="84"/>
      <c r="DQA19" s="84"/>
      <c r="DQB19" s="84"/>
      <c r="DQC19" s="84"/>
      <c r="DQD19" s="84"/>
      <c r="DQE19" s="84"/>
      <c r="DQF19" s="84"/>
      <c r="DQG19" s="84"/>
      <c r="DQH19" s="84"/>
      <c r="DQI19" s="84"/>
      <c r="DQJ19" s="84"/>
      <c r="DQK19" s="84"/>
      <c r="DQL19" s="84"/>
      <c r="DQM19" s="84"/>
      <c r="DQN19" s="84"/>
      <c r="DQO19" s="84"/>
      <c r="DQP19" s="84"/>
      <c r="DQQ19" s="84"/>
      <c r="DQR19" s="84"/>
      <c r="DQS19" s="84"/>
      <c r="DQT19" s="84"/>
      <c r="DQU19" s="84"/>
      <c r="DQV19" s="84"/>
      <c r="DQW19" s="84"/>
      <c r="DQX19" s="84"/>
      <c r="DQY19" s="84"/>
      <c r="DQZ19" s="84"/>
      <c r="DRA19" s="84"/>
      <c r="DRB19" s="84"/>
      <c r="DRC19" s="84"/>
      <c r="DRD19" s="84"/>
      <c r="DRE19" s="84"/>
      <c r="DRF19" s="84"/>
      <c r="DRG19" s="84"/>
      <c r="DRH19" s="84"/>
      <c r="DRI19" s="84"/>
      <c r="DRJ19" s="84"/>
      <c r="DRK19" s="84"/>
      <c r="DRL19" s="84"/>
      <c r="DRM19" s="84"/>
      <c r="DRN19" s="84"/>
      <c r="DRO19" s="84"/>
      <c r="DRP19" s="84"/>
      <c r="DRQ19" s="84"/>
      <c r="DRR19" s="84"/>
      <c r="DRS19" s="84"/>
      <c r="DRT19" s="84"/>
      <c r="DRU19" s="84"/>
      <c r="DRV19" s="84"/>
      <c r="DRW19" s="84"/>
      <c r="DRX19" s="84"/>
      <c r="DRY19" s="84"/>
      <c r="DRZ19" s="84"/>
      <c r="DSA19" s="84"/>
      <c r="DSB19" s="84"/>
      <c r="DSC19" s="84"/>
      <c r="DSD19" s="84"/>
      <c r="DSE19" s="84"/>
      <c r="DSF19" s="84"/>
      <c r="DSG19" s="84"/>
      <c r="DSH19" s="84"/>
      <c r="DSI19" s="84"/>
      <c r="DSJ19" s="84"/>
      <c r="DSK19" s="84"/>
      <c r="DSL19" s="84"/>
      <c r="DSM19" s="84"/>
      <c r="DSN19" s="84"/>
      <c r="DSO19" s="84"/>
      <c r="DSP19" s="84"/>
      <c r="DSQ19" s="84"/>
      <c r="DSR19" s="84"/>
      <c r="DSS19" s="84"/>
      <c r="DST19" s="84"/>
      <c r="DSU19" s="84"/>
      <c r="DSV19" s="84"/>
      <c r="DSW19" s="84"/>
      <c r="DSX19" s="84"/>
      <c r="DSY19" s="84"/>
      <c r="DSZ19" s="84"/>
      <c r="DTA19" s="84"/>
      <c r="DTB19" s="84"/>
      <c r="DTC19" s="84"/>
      <c r="DTD19" s="84"/>
      <c r="DTE19" s="84"/>
      <c r="DTF19" s="84"/>
      <c r="DTG19" s="84"/>
      <c r="DTH19" s="84"/>
      <c r="DTI19" s="84"/>
      <c r="DTJ19" s="84"/>
      <c r="DTK19" s="84"/>
      <c r="DTL19" s="84"/>
      <c r="DTM19" s="84"/>
      <c r="DTN19" s="84"/>
      <c r="DTO19" s="84"/>
      <c r="DTP19" s="84"/>
      <c r="DTQ19" s="84"/>
      <c r="DTR19" s="84"/>
      <c r="DTS19" s="84"/>
      <c r="DTT19" s="84"/>
      <c r="DTU19" s="84"/>
      <c r="DTV19" s="84"/>
      <c r="DTW19" s="84"/>
      <c r="DTX19" s="84"/>
      <c r="DTY19" s="84"/>
      <c r="DTZ19" s="84"/>
      <c r="DUA19" s="84"/>
      <c r="DUB19" s="84"/>
      <c r="DUC19" s="84"/>
      <c r="DUD19" s="84"/>
      <c r="DUE19" s="84"/>
      <c r="DUF19" s="84"/>
      <c r="DUG19" s="84"/>
      <c r="DUH19" s="84"/>
      <c r="DUI19" s="84"/>
      <c r="DUJ19" s="84"/>
      <c r="DUK19" s="84"/>
      <c r="DUL19" s="84"/>
      <c r="DUM19" s="84"/>
      <c r="DUN19" s="84"/>
      <c r="DUO19" s="84"/>
      <c r="DUP19" s="84"/>
      <c r="DUQ19" s="84"/>
      <c r="DUR19" s="84"/>
      <c r="DUS19" s="84"/>
      <c r="DUT19" s="84"/>
      <c r="DUU19" s="84"/>
      <c r="DUV19" s="84"/>
      <c r="DUW19" s="84"/>
      <c r="DUX19" s="84"/>
      <c r="DUY19" s="84"/>
      <c r="DUZ19" s="84"/>
      <c r="DVA19" s="84"/>
      <c r="DVB19" s="84"/>
      <c r="DVC19" s="84"/>
      <c r="DVD19" s="84"/>
      <c r="DVE19" s="84"/>
      <c r="DVF19" s="84"/>
      <c r="DVG19" s="84"/>
      <c r="DVH19" s="84"/>
      <c r="DVI19" s="84"/>
      <c r="DVJ19" s="84"/>
      <c r="DVK19" s="84"/>
      <c r="DVL19" s="84"/>
      <c r="DVM19" s="84"/>
      <c r="DVN19" s="84"/>
      <c r="DVO19" s="84"/>
      <c r="DVP19" s="84"/>
      <c r="DVQ19" s="84"/>
      <c r="DVR19" s="84"/>
      <c r="DVS19" s="84"/>
      <c r="DVT19" s="84"/>
      <c r="DVU19" s="84"/>
      <c r="DVV19" s="84"/>
      <c r="DVW19" s="84"/>
      <c r="DVX19" s="84"/>
      <c r="DVY19" s="84"/>
      <c r="DVZ19" s="84"/>
      <c r="DWA19" s="84"/>
      <c r="DWB19" s="84"/>
      <c r="DWC19" s="84"/>
      <c r="DWD19" s="84"/>
      <c r="DWE19" s="84"/>
      <c r="DWF19" s="84"/>
      <c r="DWG19" s="84"/>
      <c r="DWH19" s="84"/>
      <c r="DWI19" s="84"/>
      <c r="DWJ19" s="84"/>
      <c r="DWK19" s="84"/>
      <c r="DWL19" s="84"/>
      <c r="DWM19" s="84"/>
      <c r="DWN19" s="84"/>
      <c r="DWO19" s="84"/>
      <c r="DWP19" s="84"/>
      <c r="DWQ19" s="84"/>
      <c r="DWR19" s="84"/>
      <c r="DWS19" s="84"/>
      <c r="DWT19" s="84"/>
      <c r="DWU19" s="84"/>
      <c r="DWV19" s="84"/>
      <c r="DWW19" s="84"/>
      <c r="DWX19" s="84"/>
      <c r="DWY19" s="84"/>
      <c r="DWZ19" s="84"/>
      <c r="DXA19" s="84"/>
      <c r="DXB19" s="84"/>
      <c r="DXC19" s="84"/>
      <c r="DXD19" s="84"/>
      <c r="DXE19" s="84"/>
      <c r="DXF19" s="84"/>
      <c r="DXG19" s="84"/>
      <c r="DXH19" s="84"/>
      <c r="DXI19" s="84"/>
      <c r="DXJ19" s="84"/>
      <c r="DXK19" s="84"/>
      <c r="DXL19" s="84"/>
      <c r="DXM19" s="84"/>
      <c r="DXN19" s="84"/>
      <c r="DXO19" s="84"/>
      <c r="DXP19" s="84"/>
      <c r="DXQ19" s="84"/>
      <c r="DXR19" s="84"/>
      <c r="DXS19" s="84"/>
      <c r="DXT19" s="84"/>
      <c r="DXU19" s="84"/>
      <c r="DXV19" s="84"/>
      <c r="DXW19" s="84"/>
      <c r="DXX19" s="84"/>
      <c r="DXY19" s="84"/>
      <c r="DXZ19" s="84"/>
      <c r="DYA19" s="84"/>
      <c r="DYB19" s="84"/>
      <c r="DYC19" s="84"/>
      <c r="DYD19" s="84"/>
      <c r="DYE19" s="84"/>
      <c r="DYF19" s="84"/>
      <c r="DYG19" s="84"/>
      <c r="DYH19" s="84"/>
      <c r="DYI19" s="84"/>
      <c r="DYJ19" s="84"/>
      <c r="DYK19" s="84"/>
      <c r="DYL19" s="84"/>
      <c r="DYM19" s="84"/>
      <c r="DYN19" s="84"/>
      <c r="DYO19" s="84"/>
      <c r="DYP19" s="84"/>
      <c r="DYQ19" s="84"/>
      <c r="DYR19" s="84"/>
      <c r="DYS19" s="84"/>
      <c r="DYT19" s="84"/>
      <c r="DYU19" s="84"/>
      <c r="DYV19" s="84"/>
      <c r="DYW19" s="84"/>
      <c r="DYX19" s="84"/>
      <c r="DYY19" s="84"/>
      <c r="DYZ19" s="84"/>
      <c r="DZA19" s="84"/>
      <c r="DZB19" s="84"/>
      <c r="DZC19" s="84"/>
      <c r="DZD19" s="84"/>
      <c r="DZE19" s="84"/>
      <c r="DZF19" s="84"/>
      <c r="DZG19" s="84"/>
      <c r="DZH19" s="84"/>
      <c r="DZI19" s="84"/>
      <c r="DZJ19" s="84"/>
      <c r="DZK19" s="84"/>
      <c r="DZL19" s="84"/>
      <c r="DZM19" s="84"/>
      <c r="DZN19" s="84"/>
      <c r="DZO19" s="84"/>
      <c r="DZP19" s="84"/>
      <c r="DZQ19" s="84"/>
      <c r="DZR19" s="84"/>
      <c r="DZS19" s="84"/>
      <c r="DZT19" s="84"/>
      <c r="DZU19" s="84"/>
      <c r="DZV19" s="84"/>
      <c r="DZW19" s="84"/>
      <c r="DZX19" s="84"/>
      <c r="DZY19" s="84"/>
      <c r="DZZ19" s="84"/>
      <c r="EAA19" s="84"/>
      <c r="EAB19" s="84"/>
      <c r="EAC19" s="84"/>
      <c r="EAD19" s="84"/>
      <c r="EAE19" s="84"/>
      <c r="EAF19" s="84"/>
      <c r="EAG19" s="84"/>
      <c r="EAH19" s="84"/>
      <c r="EAI19" s="84"/>
      <c r="EAJ19" s="84"/>
      <c r="EAK19" s="84"/>
      <c r="EAL19" s="84"/>
      <c r="EAM19" s="84"/>
      <c r="EAN19" s="84"/>
      <c r="EAO19" s="84"/>
      <c r="EAP19" s="84"/>
      <c r="EAQ19" s="84"/>
      <c r="EAR19" s="84"/>
      <c r="EAS19" s="84"/>
      <c r="EAT19" s="84"/>
      <c r="EAU19" s="84"/>
      <c r="EAV19" s="84"/>
      <c r="EAW19" s="84"/>
      <c r="EAX19" s="84"/>
      <c r="EAY19" s="84"/>
      <c r="EAZ19" s="84"/>
      <c r="EBA19" s="84"/>
      <c r="EBB19" s="84"/>
      <c r="EBC19" s="84"/>
      <c r="EBD19" s="84"/>
      <c r="EBE19" s="84"/>
      <c r="EBF19" s="84"/>
      <c r="EBG19" s="84"/>
      <c r="EBH19" s="84"/>
      <c r="EBI19" s="84"/>
      <c r="EBJ19" s="84"/>
      <c r="EBK19" s="84"/>
      <c r="EBL19" s="84"/>
      <c r="EBM19" s="84"/>
      <c r="EBN19" s="84"/>
      <c r="EBO19" s="84"/>
      <c r="EBP19" s="84"/>
      <c r="EBQ19" s="84"/>
      <c r="EBR19" s="84"/>
      <c r="EBS19" s="84"/>
      <c r="EBT19" s="84"/>
      <c r="EBU19" s="84"/>
      <c r="EBV19" s="84"/>
      <c r="EBW19" s="84"/>
      <c r="EBX19" s="84"/>
      <c r="EBY19" s="84"/>
      <c r="EBZ19" s="84"/>
      <c r="ECA19" s="84"/>
      <c r="ECB19" s="84"/>
      <c r="ECC19" s="84"/>
      <c r="ECD19" s="84"/>
      <c r="ECE19" s="84"/>
      <c r="ECF19" s="84"/>
      <c r="ECG19" s="84"/>
      <c r="ECH19" s="84"/>
      <c r="ECI19" s="84"/>
      <c r="ECJ19" s="84"/>
      <c r="ECK19" s="84"/>
      <c r="ECL19" s="84"/>
      <c r="ECM19" s="84"/>
      <c r="ECN19" s="84"/>
      <c r="ECO19" s="84"/>
      <c r="ECP19" s="84"/>
      <c r="ECQ19" s="84"/>
      <c r="ECR19" s="84"/>
      <c r="ECS19" s="84"/>
      <c r="ECT19" s="84"/>
      <c r="ECU19" s="84"/>
      <c r="ECV19" s="84"/>
      <c r="ECW19" s="84"/>
      <c r="ECX19" s="84"/>
      <c r="ECY19" s="84"/>
      <c r="ECZ19" s="84"/>
      <c r="EDA19" s="84"/>
      <c r="EDB19" s="84"/>
      <c r="EDC19" s="84"/>
      <c r="EDD19" s="84"/>
      <c r="EDE19" s="84"/>
      <c r="EDF19" s="84"/>
      <c r="EDG19" s="84"/>
      <c r="EDH19" s="84"/>
      <c r="EDI19" s="84"/>
      <c r="EDJ19" s="84"/>
      <c r="EDK19" s="84"/>
      <c r="EDL19" s="84"/>
      <c r="EDM19" s="84"/>
      <c r="EDN19" s="84"/>
      <c r="EDO19" s="84"/>
      <c r="EDP19" s="84"/>
      <c r="EDQ19" s="84"/>
      <c r="EDR19" s="84"/>
      <c r="EDS19" s="84"/>
      <c r="EDT19" s="84"/>
      <c r="EDU19" s="84"/>
      <c r="EDV19" s="84"/>
      <c r="EDW19" s="84"/>
      <c r="EDX19" s="84"/>
      <c r="EDY19" s="84"/>
      <c r="EDZ19" s="84"/>
      <c r="EEA19" s="84"/>
      <c r="EEB19" s="84"/>
      <c r="EEC19" s="84"/>
      <c r="EED19" s="84"/>
      <c r="EEE19" s="84"/>
      <c r="EEF19" s="84"/>
      <c r="EEG19" s="84"/>
      <c r="EEH19" s="84"/>
      <c r="EEI19" s="84"/>
      <c r="EEJ19" s="84"/>
      <c r="EEK19" s="84"/>
      <c r="EEL19" s="84"/>
      <c r="EEM19" s="84"/>
      <c r="EEN19" s="84"/>
      <c r="EEO19" s="84"/>
      <c r="EEP19" s="84"/>
      <c r="EEQ19" s="84"/>
      <c r="EER19" s="84"/>
      <c r="EES19" s="84"/>
      <c r="EET19" s="84"/>
      <c r="EEU19" s="84"/>
      <c r="EEV19" s="84"/>
      <c r="EEW19" s="84"/>
      <c r="EEX19" s="84"/>
      <c r="EEY19" s="84"/>
      <c r="EEZ19" s="84"/>
      <c r="EFA19" s="84"/>
      <c r="EFB19" s="84"/>
      <c r="EFC19" s="84"/>
      <c r="EFD19" s="84"/>
      <c r="EFE19" s="84"/>
      <c r="EFF19" s="84"/>
      <c r="EFG19" s="84"/>
      <c r="EFH19" s="84"/>
      <c r="EFI19" s="84"/>
      <c r="EFJ19" s="84"/>
      <c r="EFK19" s="84"/>
      <c r="EFL19" s="84"/>
      <c r="EFM19" s="84"/>
      <c r="EFN19" s="84"/>
      <c r="EFO19" s="84"/>
      <c r="EFP19" s="84"/>
      <c r="EFQ19" s="84"/>
      <c r="EFR19" s="84"/>
      <c r="EFS19" s="84"/>
      <c r="EFT19" s="84"/>
      <c r="EFU19" s="84"/>
      <c r="EFV19" s="84"/>
      <c r="EFW19" s="84"/>
      <c r="EFX19" s="84"/>
      <c r="EFY19" s="84"/>
      <c r="EFZ19" s="84"/>
      <c r="EGA19" s="84"/>
      <c r="EGB19" s="84"/>
      <c r="EGC19" s="84"/>
      <c r="EGD19" s="84"/>
      <c r="EGE19" s="84"/>
      <c r="EGF19" s="84"/>
      <c r="EGG19" s="84"/>
      <c r="EGH19" s="84"/>
      <c r="EGI19" s="84"/>
      <c r="EGJ19" s="84"/>
      <c r="EGK19" s="84"/>
      <c r="EGL19" s="84"/>
      <c r="EGM19" s="84"/>
      <c r="EGN19" s="84"/>
      <c r="EGO19" s="84"/>
      <c r="EGP19" s="84"/>
      <c r="EGQ19" s="84"/>
      <c r="EGR19" s="84"/>
      <c r="EGS19" s="84"/>
      <c r="EGT19" s="84"/>
      <c r="EGU19" s="84"/>
      <c r="EGV19" s="84"/>
      <c r="EGW19" s="84"/>
      <c r="EGX19" s="84"/>
      <c r="EGY19" s="84"/>
      <c r="EGZ19" s="84"/>
      <c r="EHA19" s="84"/>
      <c r="EHB19" s="84"/>
      <c r="EHC19" s="84"/>
      <c r="EHD19" s="84"/>
      <c r="EHE19" s="84"/>
      <c r="EHF19" s="84"/>
      <c r="EHG19" s="84"/>
      <c r="EHH19" s="84"/>
      <c r="EHI19" s="84"/>
      <c r="EHJ19" s="84"/>
      <c r="EHK19" s="84"/>
      <c r="EHL19" s="84"/>
      <c r="EHM19" s="84"/>
      <c r="EHN19" s="84"/>
      <c r="EHO19" s="84"/>
      <c r="EHP19" s="84"/>
      <c r="EHQ19" s="84"/>
      <c r="EHR19" s="84"/>
      <c r="EHS19" s="84"/>
      <c r="EHT19" s="84"/>
      <c r="EHU19" s="84"/>
      <c r="EHV19" s="84"/>
      <c r="EHW19" s="84"/>
      <c r="EHX19" s="84"/>
      <c r="EHY19" s="84"/>
      <c r="EHZ19" s="84"/>
      <c r="EIA19" s="84"/>
      <c r="EIB19" s="84"/>
      <c r="EIC19" s="84"/>
      <c r="EID19" s="84"/>
      <c r="EIE19" s="84"/>
      <c r="EIF19" s="84"/>
      <c r="EIG19" s="84"/>
      <c r="EIH19" s="84"/>
      <c r="EII19" s="84"/>
      <c r="EIJ19" s="84"/>
      <c r="EIK19" s="84"/>
      <c r="EIL19" s="84"/>
      <c r="EIM19" s="84"/>
      <c r="EIN19" s="84"/>
      <c r="EIO19" s="84"/>
      <c r="EIP19" s="84"/>
      <c r="EIQ19" s="84"/>
      <c r="EIR19" s="84"/>
      <c r="EIS19" s="84"/>
      <c r="EIT19" s="84"/>
      <c r="EIU19" s="84"/>
      <c r="EIV19" s="84"/>
      <c r="EIW19" s="84"/>
      <c r="EIX19" s="84"/>
      <c r="EIY19" s="84"/>
      <c r="EIZ19" s="84"/>
      <c r="EJA19" s="84"/>
      <c r="EJB19" s="84"/>
      <c r="EJC19" s="84"/>
      <c r="EJD19" s="84"/>
      <c r="EJE19" s="84"/>
      <c r="EJF19" s="84"/>
      <c r="EJG19" s="84"/>
      <c r="EJH19" s="84"/>
      <c r="EJI19" s="84"/>
      <c r="EJJ19" s="84"/>
      <c r="EJK19" s="84"/>
      <c r="EJL19" s="84"/>
      <c r="EJM19" s="84"/>
      <c r="EJN19" s="84"/>
      <c r="EJO19" s="84"/>
      <c r="EJP19" s="84"/>
      <c r="EJQ19" s="84"/>
      <c r="EJR19" s="84"/>
      <c r="EJS19" s="84"/>
      <c r="EJT19" s="84"/>
      <c r="EJU19" s="84"/>
      <c r="EJV19" s="84"/>
      <c r="EJW19" s="84"/>
      <c r="EJX19" s="84"/>
      <c r="EJY19" s="84"/>
      <c r="EJZ19" s="84"/>
      <c r="EKA19" s="84"/>
      <c r="EKB19" s="84"/>
      <c r="EKC19" s="84"/>
      <c r="EKD19" s="84"/>
      <c r="EKE19" s="84"/>
      <c r="EKF19" s="84"/>
      <c r="EKG19" s="84"/>
      <c r="EKH19" s="84"/>
      <c r="EKI19" s="84"/>
      <c r="EKJ19" s="84"/>
      <c r="EKK19" s="84"/>
      <c r="EKL19" s="84"/>
      <c r="EKM19" s="84"/>
      <c r="EKN19" s="84"/>
      <c r="EKO19" s="84"/>
      <c r="EKP19" s="84"/>
      <c r="EKQ19" s="84"/>
      <c r="EKR19" s="84"/>
      <c r="EKS19" s="84"/>
      <c r="EKT19" s="84"/>
      <c r="EKU19" s="84"/>
      <c r="EKV19" s="84"/>
      <c r="EKW19" s="84"/>
      <c r="EKX19" s="84"/>
      <c r="EKY19" s="84"/>
      <c r="EKZ19" s="84"/>
      <c r="ELA19" s="84"/>
      <c r="ELB19" s="84"/>
      <c r="ELC19" s="84"/>
      <c r="ELD19" s="84"/>
      <c r="ELE19" s="84"/>
      <c r="ELF19" s="84"/>
      <c r="ELG19" s="84"/>
      <c r="ELH19" s="84"/>
      <c r="ELI19" s="84"/>
      <c r="ELJ19" s="84"/>
      <c r="ELK19" s="84"/>
      <c r="ELL19" s="84"/>
      <c r="ELM19" s="84"/>
      <c r="ELN19" s="84"/>
      <c r="ELO19" s="84"/>
      <c r="ELP19" s="84"/>
      <c r="ELQ19" s="84"/>
      <c r="ELR19" s="84"/>
      <c r="ELS19" s="84"/>
      <c r="ELT19" s="84"/>
      <c r="ELU19" s="84"/>
      <c r="ELV19" s="84"/>
      <c r="ELW19" s="84"/>
      <c r="ELX19" s="84"/>
      <c r="ELY19" s="84"/>
      <c r="ELZ19" s="84"/>
      <c r="EMA19" s="84"/>
      <c r="EMB19" s="84"/>
      <c r="EMC19" s="84"/>
      <c r="EMD19" s="84"/>
      <c r="EME19" s="84"/>
      <c r="EMF19" s="84"/>
      <c r="EMG19" s="84"/>
      <c r="EMH19" s="84"/>
      <c r="EMI19" s="84"/>
      <c r="EMJ19" s="84"/>
      <c r="EMK19" s="84"/>
      <c r="EML19" s="84"/>
      <c r="EMM19" s="84"/>
      <c r="EMN19" s="84"/>
      <c r="EMO19" s="84"/>
      <c r="EMP19" s="84"/>
      <c r="EMQ19" s="84"/>
      <c r="EMR19" s="84"/>
      <c r="EMS19" s="84"/>
      <c r="EMT19" s="84"/>
      <c r="EMU19" s="84"/>
      <c r="EMV19" s="84"/>
      <c r="EMW19" s="84"/>
      <c r="EMX19" s="84"/>
      <c r="EMY19" s="84"/>
      <c r="EMZ19" s="84"/>
      <c r="ENA19" s="84"/>
      <c r="ENB19" s="84"/>
      <c r="ENC19" s="84"/>
      <c r="END19" s="84"/>
      <c r="ENE19" s="84"/>
      <c r="ENF19" s="84"/>
      <c r="ENG19" s="84"/>
      <c r="ENH19" s="84"/>
      <c r="ENI19" s="84"/>
      <c r="ENJ19" s="84"/>
      <c r="ENK19" s="84"/>
      <c r="ENL19" s="84"/>
      <c r="ENM19" s="84"/>
      <c r="ENN19" s="84"/>
      <c r="ENO19" s="84"/>
      <c r="ENP19" s="84"/>
      <c r="ENQ19" s="84"/>
      <c r="ENR19" s="84"/>
      <c r="ENS19" s="84"/>
      <c r="ENT19" s="84"/>
      <c r="ENU19" s="84"/>
      <c r="ENV19" s="84"/>
      <c r="ENW19" s="84"/>
      <c r="ENX19" s="84"/>
      <c r="ENY19" s="84"/>
      <c r="ENZ19" s="84"/>
      <c r="EOA19" s="84"/>
      <c r="EOB19" s="84"/>
      <c r="EOC19" s="84"/>
      <c r="EOD19" s="84"/>
      <c r="EOE19" s="84"/>
      <c r="EOF19" s="84"/>
      <c r="EOG19" s="84"/>
      <c r="EOH19" s="84"/>
      <c r="EOI19" s="84"/>
      <c r="EOJ19" s="84"/>
      <c r="EOK19" s="84"/>
      <c r="EOL19" s="84"/>
      <c r="EOM19" s="84"/>
      <c r="EON19" s="84"/>
      <c r="EOO19" s="84"/>
      <c r="EOP19" s="84"/>
      <c r="EOQ19" s="84"/>
      <c r="EOR19" s="84"/>
      <c r="EOS19" s="84"/>
      <c r="EOT19" s="84"/>
      <c r="EOU19" s="84"/>
      <c r="EOV19" s="84"/>
      <c r="EOW19" s="84"/>
      <c r="EOX19" s="84"/>
      <c r="EOY19" s="84"/>
      <c r="EOZ19" s="84"/>
      <c r="EPA19" s="84"/>
      <c r="EPB19" s="84"/>
      <c r="EPC19" s="84"/>
      <c r="EPD19" s="84"/>
      <c r="EPE19" s="84"/>
      <c r="EPF19" s="84"/>
      <c r="EPG19" s="84"/>
      <c r="EPH19" s="84"/>
      <c r="EPI19" s="84"/>
      <c r="EPJ19" s="84"/>
      <c r="EPK19" s="84"/>
      <c r="EPL19" s="84"/>
      <c r="EPM19" s="84"/>
      <c r="EPN19" s="84"/>
      <c r="EPO19" s="84"/>
      <c r="EPP19" s="84"/>
      <c r="EPQ19" s="84"/>
      <c r="EPR19" s="84"/>
      <c r="EPS19" s="84"/>
      <c r="EPT19" s="84"/>
      <c r="EPU19" s="84"/>
      <c r="EPV19" s="84"/>
      <c r="EPW19" s="84"/>
      <c r="EPX19" s="84"/>
      <c r="EPY19" s="84"/>
      <c r="EPZ19" s="84"/>
      <c r="EQA19" s="84"/>
      <c r="EQB19" s="84"/>
      <c r="EQC19" s="84"/>
      <c r="EQD19" s="84"/>
      <c r="EQE19" s="84"/>
      <c r="EQF19" s="84"/>
      <c r="EQG19" s="84"/>
      <c r="EQH19" s="84"/>
      <c r="EQI19" s="84"/>
      <c r="EQJ19" s="84"/>
      <c r="EQK19" s="84"/>
      <c r="EQL19" s="84"/>
      <c r="EQM19" s="84"/>
      <c r="EQN19" s="84"/>
      <c r="EQO19" s="84"/>
      <c r="EQP19" s="84"/>
      <c r="EQQ19" s="84"/>
      <c r="EQR19" s="84"/>
      <c r="EQS19" s="84"/>
      <c r="EQT19" s="84"/>
      <c r="EQU19" s="84"/>
      <c r="EQV19" s="84"/>
      <c r="EQW19" s="84"/>
      <c r="EQX19" s="84"/>
      <c r="EQY19" s="84"/>
      <c r="EQZ19" s="84"/>
      <c r="ERA19" s="84"/>
      <c r="ERB19" s="84"/>
      <c r="ERC19" s="84"/>
      <c r="ERD19" s="84"/>
      <c r="ERE19" s="84"/>
      <c r="ERF19" s="84"/>
      <c r="ERG19" s="84"/>
      <c r="ERH19" s="84"/>
      <c r="ERI19" s="84"/>
      <c r="ERJ19" s="84"/>
      <c r="ERK19" s="84"/>
      <c r="ERL19" s="84"/>
      <c r="ERM19" s="84"/>
      <c r="ERN19" s="84"/>
      <c r="ERO19" s="84"/>
      <c r="ERP19" s="84"/>
      <c r="ERQ19" s="84"/>
      <c r="ERR19" s="84"/>
      <c r="ERS19" s="84"/>
      <c r="ERT19" s="84"/>
      <c r="ERU19" s="84"/>
      <c r="ERV19" s="84"/>
      <c r="ERW19" s="84"/>
      <c r="ERX19" s="84"/>
      <c r="ERY19" s="84"/>
      <c r="ERZ19" s="84"/>
      <c r="ESA19" s="84"/>
      <c r="ESB19" s="84"/>
      <c r="ESC19" s="84"/>
      <c r="ESD19" s="84"/>
      <c r="ESE19" s="84"/>
      <c r="ESF19" s="84"/>
      <c r="ESG19" s="84"/>
      <c r="ESH19" s="84"/>
      <c r="ESI19" s="84"/>
      <c r="ESJ19" s="84"/>
      <c r="ESK19" s="84"/>
      <c r="ESL19" s="84"/>
      <c r="ESM19" s="84"/>
      <c r="ESN19" s="84"/>
      <c r="ESO19" s="84"/>
      <c r="ESP19" s="84"/>
      <c r="ESQ19" s="84"/>
      <c r="ESR19" s="84"/>
      <c r="ESS19" s="84"/>
      <c r="EST19" s="84"/>
      <c r="ESU19" s="84"/>
      <c r="ESV19" s="84"/>
      <c r="ESW19" s="84"/>
      <c r="ESX19" s="84"/>
      <c r="ESY19" s="84"/>
      <c r="ESZ19" s="84"/>
      <c r="ETA19" s="84"/>
      <c r="ETB19" s="84"/>
      <c r="ETC19" s="84"/>
      <c r="ETD19" s="84"/>
      <c r="ETE19" s="84"/>
      <c r="ETF19" s="84"/>
      <c r="ETG19" s="84"/>
      <c r="ETH19" s="84"/>
      <c r="ETI19" s="84"/>
      <c r="ETJ19" s="84"/>
      <c r="ETK19" s="84"/>
      <c r="ETL19" s="84"/>
      <c r="ETM19" s="84"/>
      <c r="ETN19" s="84"/>
      <c r="ETO19" s="84"/>
      <c r="ETP19" s="84"/>
      <c r="ETQ19" s="84"/>
      <c r="ETR19" s="84"/>
      <c r="ETS19" s="84"/>
      <c r="ETT19" s="84"/>
      <c r="ETU19" s="84"/>
      <c r="ETV19" s="84"/>
      <c r="ETW19" s="84"/>
      <c r="ETX19" s="84"/>
      <c r="ETY19" s="84"/>
      <c r="ETZ19" s="84"/>
      <c r="EUA19" s="84"/>
      <c r="EUB19" s="84"/>
      <c r="EUC19" s="84"/>
      <c r="EUD19" s="84"/>
      <c r="EUE19" s="84"/>
      <c r="EUF19" s="84"/>
      <c r="EUG19" s="84"/>
      <c r="EUH19" s="84"/>
      <c r="EUI19" s="84"/>
      <c r="EUJ19" s="84"/>
      <c r="EUK19" s="84"/>
      <c r="EUL19" s="84"/>
      <c r="EUM19" s="84"/>
      <c r="EUN19" s="84"/>
      <c r="EUO19" s="84"/>
      <c r="EUP19" s="84"/>
      <c r="EUQ19" s="84"/>
      <c r="EUR19" s="84"/>
      <c r="EUS19" s="84"/>
      <c r="EUT19" s="84"/>
      <c r="EUU19" s="84"/>
      <c r="EUV19" s="84"/>
      <c r="EUW19" s="84"/>
      <c r="EUX19" s="84"/>
      <c r="EUY19" s="84"/>
      <c r="EUZ19" s="84"/>
      <c r="EVA19" s="84"/>
      <c r="EVB19" s="84"/>
      <c r="EVC19" s="84"/>
      <c r="EVD19" s="84"/>
      <c r="EVE19" s="84"/>
      <c r="EVF19" s="84"/>
      <c r="EVG19" s="84"/>
      <c r="EVH19" s="84"/>
      <c r="EVI19" s="84"/>
      <c r="EVJ19" s="84"/>
      <c r="EVK19" s="84"/>
      <c r="EVL19" s="84"/>
      <c r="EVM19" s="84"/>
      <c r="EVN19" s="84"/>
      <c r="EVO19" s="84"/>
      <c r="EVP19" s="84"/>
      <c r="EVQ19" s="84"/>
      <c r="EVR19" s="84"/>
      <c r="EVS19" s="84"/>
      <c r="EVT19" s="84"/>
      <c r="EVU19" s="84"/>
      <c r="EVV19" s="84"/>
      <c r="EVW19" s="84"/>
      <c r="EVX19" s="84"/>
      <c r="EVY19" s="84"/>
      <c r="EVZ19" s="84"/>
      <c r="EWA19" s="84"/>
      <c r="EWB19" s="84"/>
      <c r="EWC19" s="84"/>
      <c r="EWD19" s="84"/>
      <c r="EWE19" s="84"/>
      <c r="EWF19" s="84"/>
      <c r="EWG19" s="84"/>
      <c r="EWH19" s="84"/>
      <c r="EWI19" s="84"/>
      <c r="EWJ19" s="84"/>
      <c r="EWK19" s="84"/>
      <c r="EWL19" s="84"/>
      <c r="EWM19" s="84"/>
      <c r="EWN19" s="84"/>
      <c r="EWO19" s="84"/>
      <c r="EWP19" s="84"/>
      <c r="EWQ19" s="84"/>
      <c r="EWR19" s="84"/>
      <c r="EWS19" s="84"/>
      <c r="EWT19" s="84"/>
      <c r="EWU19" s="84"/>
      <c r="EWV19" s="84"/>
      <c r="EWW19" s="84"/>
      <c r="EWX19" s="84"/>
      <c r="EWY19" s="84"/>
      <c r="EWZ19" s="84"/>
      <c r="EXA19" s="84"/>
      <c r="EXB19" s="84"/>
      <c r="EXC19" s="84"/>
      <c r="EXD19" s="84"/>
      <c r="EXE19" s="84"/>
      <c r="EXF19" s="84"/>
      <c r="EXG19" s="84"/>
      <c r="EXH19" s="84"/>
      <c r="EXI19" s="84"/>
      <c r="EXJ19" s="84"/>
      <c r="EXK19" s="84"/>
      <c r="EXL19" s="84"/>
      <c r="EXM19" s="84"/>
      <c r="EXN19" s="84"/>
      <c r="EXO19" s="84"/>
      <c r="EXP19" s="84"/>
      <c r="EXQ19" s="84"/>
      <c r="EXR19" s="84"/>
      <c r="EXS19" s="84"/>
      <c r="EXT19" s="84"/>
      <c r="EXU19" s="84"/>
      <c r="EXV19" s="84"/>
      <c r="EXW19" s="84"/>
      <c r="EXX19" s="84"/>
      <c r="EXY19" s="84"/>
      <c r="EXZ19" s="84"/>
      <c r="EYA19" s="84"/>
      <c r="EYB19" s="84"/>
      <c r="EYC19" s="84"/>
      <c r="EYD19" s="84"/>
      <c r="EYE19" s="84"/>
      <c r="EYF19" s="84"/>
      <c r="EYG19" s="84"/>
      <c r="EYH19" s="84"/>
      <c r="EYI19" s="84"/>
      <c r="EYJ19" s="84"/>
      <c r="EYK19" s="84"/>
      <c r="EYL19" s="84"/>
      <c r="EYM19" s="84"/>
      <c r="EYN19" s="84"/>
      <c r="EYO19" s="84"/>
      <c r="EYP19" s="84"/>
      <c r="EYQ19" s="84"/>
      <c r="EYR19" s="84"/>
      <c r="EYS19" s="84"/>
      <c r="EYT19" s="84"/>
      <c r="EYU19" s="84"/>
      <c r="EYV19" s="84"/>
      <c r="EYW19" s="84"/>
      <c r="EYX19" s="84"/>
      <c r="EYY19" s="84"/>
      <c r="EYZ19" s="84"/>
      <c r="EZA19" s="84"/>
      <c r="EZB19" s="84"/>
      <c r="EZC19" s="84"/>
      <c r="EZD19" s="84"/>
      <c r="EZE19" s="84"/>
      <c r="EZF19" s="84"/>
      <c r="EZG19" s="84"/>
      <c r="EZH19" s="84"/>
      <c r="EZI19" s="84"/>
      <c r="EZJ19" s="84"/>
      <c r="EZK19" s="84"/>
      <c r="EZL19" s="84"/>
      <c r="EZM19" s="84"/>
      <c r="EZN19" s="84"/>
      <c r="EZO19" s="84"/>
      <c r="EZP19" s="84"/>
      <c r="EZQ19" s="84"/>
      <c r="EZR19" s="84"/>
      <c r="EZS19" s="84"/>
      <c r="EZT19" s="84"/>
      <c r="EZU19" s="84"/>
      <c r="EZV19" s="84"/>
      <c r="EZW19" s="84"/>
      <c r="EZX19" s="84"/>
      <c r="EZY19" s="84"/>
      <c r="EZZ19" s="84"/>
      <c r="FAA19" s="84"/>
      <c r="FAB19" s="84"/>
      <c r="FAC19" s="84"/>
      <c r="FAD19" s="84"/>
      <c r="FAE19" s="84"/>
      <c r="FAF19" s="84"/>
      <c r="FAG19" s="84"/>
      <c r="FAH19" s="84"/>
      <c r="FAI19" s="84"/>
      <c r="FAJ19" s="84"/>
      <c r="FAK19" s="84"/>
      <c r="FAL19" s="84"/>
      <c r="FAM19" s="84"/>
      <c r="FAN19" s="84"/>
      <c r="FAO19" s="84"/>
      <c r="FAP19" s="84"/>
      <c r="FAQ19" s="84"/>
      <c r="FAR19" s="84"/>
      <c r="FAS19" s="84"/>
      <c r="FAT19" s="84"/>
      <c r="FAU19" s="84"/>
      <c r="FAV19" s="84"/>
      <c r="FAW19" s="84"/>
      <c r="FAX19" s="84"/>
      <c r="FAY19" s="84"/>
      <c r="FAZ19" s="84"/>
      <c r="FBA19" s="84"/>
      <c r="FBB19" s="84"/>
      <c r="FBC19" s="84"/>
      <c r="FBD19" s="84"/>
      <c r="FBE19" s="84"/>
      <c r="FBF19" s="84"/>
      <c r="FBG19" s="84"/>
      <c r="FBH19" s="84"/>
      <c r="FBI19" s="84"/>
      <c r="FBJ19" s="84"/>
      <c r="FBK19" s="84"/>
      <c r="FBL19" s="84"/>
      <c r="FBM19" s="84"/>
      <c r="FBN19" s="84"/>
      <c r="FBO19" s="84"/>
      <c r="FBP19" s="84"/>
      <c r="FBQ19" s="84"/>
      <c r="FBR19" s="84"/>
      <c r="FBS19" s="84"/>
      <c r="FBT19" s="84"/>
      <c r="FBU19" s="84"/>
      <c r="FBV19" s="84"/>
      <c r="FBW19" s="84"/>
      <c r="FBX19" s="84"/>
      <c r="FBY19" s="84"/>
      <c r="FBZ19" s="84"/>
      <c r="FCA19" s="84"/>
      <c r="FCB19" s="84"/>
      <c r="FCC19" s="84"/>
      <c r="FCD19" s="84"/>
      <c r="FCE19" s="84"/>
      <c r="FCF19" s="84"/>
      <c r="FCG19" s="84"/>
      <c r="FCH19" s="84"/>
      <c r="FCI19" s="84"/>
      <c r="FCJ19" s="84"/>
      <c r="FCK19" s="84"/>
      <c r="FCL19" s="84"/>
      <c r="FCM19" s="84"/>
      <c r="FCN19" s="84"/>
      <c r="FCO19" s="84"/>
      <c r="FCP19" s="84"/>
      <c r="FCQ19" s="84"/>
      <c r="FCR19" s="84"/>
      <c r="FCS19" s="84"/>
      <c r="FCT19" s="84"/>
      <c r="FCU19" s="84"/>
      <c r="FCV19" s="84"/>
      <c r="FCW19" s="84"/>
      <c r="FCX19" s="84"/>
      <c r="FCY19" s="84"/>
      <c r="FCZ19" s="84"/>
      <c r="FDA19" s="84"/>
      <c r="FDB19" s="84"/>
      <c r="FDC19" s="84"/>
      <c r="FDD19" s="84"/>
      <c r="FDE19" s="84"/>
      <c r="FDF19" s="84"/>
      <c r="FDG19" s="84"/>
      <c r="FDH19" s="84"/>
      <c r="FDI19" s="84"/>
      <c r="FDJ19" s="84"/>
      <c r="FDK19" s="84"/>
      <c r="FDL19" s="84"/>
      <c r="FDM19" s="84"/>
      <c r="FDN19" s="84"/>
      <c r="FDO19" s="84"/>
      <c r="FDP19" s="84"/>
      <c r="FDQ19" s="84"/>
      <c r="FDR19" s="84"/>
      <c r="FDS19" s="84"/>
      <c r="FDT19" s="84"/>
      <c r="FDU19" s="84"/>
      <c r="FDV19" s="84"/>
      <c r="FDW19" s="84"/>
      <c r="FDX19" s="84"/>
      <c r="FDY19" s="84"/>
      <c r="FDZ19" s="84"/>
      <c r="FEA19" s="84"/>
      <c r="FEB19" s="84"/>
      <c r="FEC19" s="84"/>
      <c r="FED19" s="84"/>
      <c r="FEE19" s="84"/>
      <c r="FEF19" s="84"/>
      <c r="FEG19" s="84"/>
      <c r="FEH19" s="84"/>
      <c r="FEI19" s="84"/>
      <c r="FEJ19" s="84"/>
      <c r="FEK19" s="84"/>
      <c r="FEL19" s="84"/>
      <c r="FEM19" s="84"/>
      <c r="FEN19" s="84"/>
      <c r="FEO19" s="84"/>
      <c r="FEP19" s="84"/>
      <c r="FEQ19" s="84"/>
      <c r="FER19" s="84"/>
      <c r="FES19" s="84"/>
      <c r="FET19" s="84"/>
      <c r="FEU19" s="84"/>
      <c r="FEV19" s="84"/>
      <c r="FEW19" s="84"/>
      <c r="FEX19" s="84"/>
      <c r="FEY19" s="84"/>
      <c r="FEZ19" s="84"/>
      <c r="FFA19" s="84"/>
      <c r="FFB19" s="84"/>
      <c r="FFC19" s="84"/>
      <c r="FFD19" s="84"/>
      <c r="FFE19" s="84"/>
      <c r="FFF19" s="84"/>
      <c r="FFG19" s="84"/>
      <c r="FFH19" s="84"/>
      <c r="FFI19" s="84"/>
      <c r="FFJ19" s="84"/>
      <c r="FFK19" s="84"/>
      <c r="FFL19" s="84"/>
      <c r="FFM19" s="84"/>
      <c r="FFN19" s="84"/>
      <c r="FFO19" s="84"/>
      <c r="FFP19" s="84"/>
      <c r="FFQ19" s="84"/>
      <c r="FFR19" s="84"/>
      <c r="FFS19" s="84"/>
      <c r="FFT19" s="84"/>
      <c r="FFU19" s="84"/>
      <c r="FFV19" s="84"/>
      <c r="FFW19" s="84"/>
      <c r="FFX19" s="84"/>
      <c r="FFY19" s="84"/>
      <c r="FFZ19" s="84"/>
      <c r="FGA19" s="84"/>
      <c r="FGB19" s="84"/>
      <c r="FGC19" s="84"/>
      <c r="FGD19" s="84"/>
      <c r="FGE19" s="84"/>
      <c r="FGF19" s="84"/>
      <c r="FGG19" s="84"/>
      <c r="FGH19" s="84"/>
      <c r="FGI19" s="84"/>
      <c r="FGJ19" s="84"/>
      <c r="FGK19" s="84"/>
      <c r="FGL19" s="84"/>
      <c r="FGM19" s="84"/>
      <c r="FGN19" s="84"/>
      <c r="FGO19" s="84"/>
      <c r="FGP19" s="84"/>
      <c r="FGQ19" s="84"/>
      <c r="FGR19" s="84"/>
      <c r="FGS19" s="84"/>
      <c r="FGT19" s="84"/>
      <c r="FGU19" s="84"/>
      <c r="FGV19" s="84"/>
      <c r="FGW19" s="84"/>
      <c r="FGX19" s="84"/>
      <c r="FGY19" s="84"/>
      <c r="FGZ19" s="84"/>
      <c r="FHA19" s="84"/>
      <c r="FHB19" s="84"/>
      <c r="FHC19" s="84"/>
      <c r="FHD19" s="84"/>
      <c r="FHE19" s="84"/>
      <c r="FHF19" s="84"/>
      <c r="FHG19" s="84"/>
      <c r="FHH19" s="84"/>
      <c r="FHI19" s="84"/>
      <c r="FHJ19" s="84"/>
      <c r="FHK19" s="84"/>
      <c r="FHL19" s="84"/>
      <c r="FHM19" s="84"/>
      <c r="FHN19" s="84"/>
      <c r="FHO19" s="84"/>
      <c r="FHP19" s="84"/>
      <c r="FHQ19" s="84"/>
      <c r="FHR19" s="84"/>
      <c r="FHS19" s="84"/>
      <c r="FHT19" s="84"/>
      <c r="FHU19" s="84"/>
      <c r="FHV19" s="84"/>
      <c r="FHW19" s="84"/>
      <c r="FHX19" s="84"/>
      <c r="FHY19" s="84"/>
      <c r="FHZ19" s="84"/>
      <c r="FIA19" s="84"/>
      <c r="FIB19" s="84"/>
      <c r="FIC19" s="84"/>
      <c r="FID19" s="84"/>
      <c r="FIE19" s="84"/>
      <c r="FIF19" s="84"/>
      <c r="FIG19" s="84"/>
      <c r="FIH19" s="84"/>
      <c r="FII19" s="84"/>
      <c r="FIJ19" s="84"/>
      <c r="FIK19" s="84"/>
      <c r="FIL19" s="84"/>
      <c r="FIM19" s="84"/>
      <c r="FIN19" s="84"/>
      <c r="FIO19" s="84"/>
      <c r="FIP19" s="84"/>
      <c r="FIQ19" s="84"/>
      <c r="FIR19" s="84"/>
      <c r="FIS19" s="84"/>
      <c r="FIT19" s="84"/>
      <c r="FIU19" s="84"/>
      <c r="FIV19" s="84"/>
      <c r="FIW19" s="84"/>
      <c r="FIX19" s="84"/>
      <c r="FIY19" s="84"/>
      <c r="FIZ19" s="84"/>
      <c r="FJA19" s="84"/>
      <c r="FJB19" s="84"/>
      <c r="FJC19" s="84"/>
      <c r="FJD19" s="84"/>
      <c r="FJE19" s="84"/>
      <c r="FJF19" s="84"/>
      <c r="FJG19" s="84"/>
      <c r="FJH19" s="84"/>
      <c r="FJI19" s="84"/>
      <c r="FJJ19" s="84"/>
      <c r="FJK19" s="84"/>
      <c r="FJL19" s="84"/>
      <c r="FJM19" s="84"/>
      <c r="FJN19" s="84"/>
      <c r="FJO19" s="84"/>
      <c r="FJP19" s="84"/>
      <c r="FJQ19" s="84"/>
      <c r="FJR19" s="84"/>
      <c r="FJS19" s="84"/>
      <c r="FJT19" s="84"/>
      <c r="FJU19" s="84"/>
      <c r="FJV19" s="84"/>
      <c r="FJW19" s="84"/>
      <c r="FJX19" s="84"/>
      <c r="FJY19" s="84"/>
      <c r="FJZ19" s="84"/>
      <c r="FKA19" s="84"/>
      <c r="FKB19" s="84"/>
      <c r="FKC19" s="84"/>
      <c r="FKD19" s="84"/>
      <c r="FKE19" s="84"/>
      <c r="FKF19" s="84"/>
      <c r="FKG19" s="84"/>
      <c r="FKH19" s="84"/>
      <c r="FKI19" s="84"/>
      <c r="FKJ19" s="84"/>
      <c r="FKK19" s="84"/>
      <c r="FKL19" s="84"/>
      <c r="FKM19" s="84"/>
      <c r="FKN19" s="84"/>
      <c r="FKO19" s="84"/>
      <c r="FKP19" s="84"/>
      <c r="FKQ19" s="84"/>
      <c r="FKR19" s="84"/>
      <c r="FKS19" s="84"/>
      <c r="FKT19" s="84"/>
      <c r="FKU19" s="84"/>
      <c r="FKV19" s="84"/>
      <c r="FKW19" s="84"/>
      <c r="FKX19" s="84"/>
      <c r="FKY19" s="84"/>
      <c r="FKZ19" s="84"/>
      <c r="FLA19" s="84"/>
      <c r="FLB19" s="84"/>
      <c r="FLC19" s="84"/>
      <c r="FLD19" s="84"/>
      <c r="FLE19" s="84"/>
      <c r="FLF19" s="84"/>
      <c r="FLG19" s="84"/>
      <c r="FLH19" s="84"/>
      <c r="FLI19" s="84"/>
      <c r="FLJ19" s="84"/>
      <c r="FLK19" s="84"/>
      <c r="FLL19" s="84"/>
      <c r="FLM19" s="84"/>
      <c r="FLN19" s="84"/>
      <c r="FLO19" s="84"/>
      <c r="FLP19" s="84"/>
      <c r="FLQ19" s="84"/>
      <c r="FLR19" s="84"/>
      <c r="FLS19" s="84"/>
      <c r="FLT19" s="84"/>
      <c r="FLU19" s="84"/>
      <c r="FLV19" s="84"/>
      <c r="FLW19" s="84"/>
      <c r="FLX19" s="84"/>
      <c r="FLY19" s="84"/>
      <c r="FLZ19" s="84"/>
      <c r="FMA19" s="84"/>
      <c r="FMB19" s="84"/>
      <c r="FMC19" s="84"/>
      <c r="FMD19" s="84"/>
      <c r="FME19" s="84"/>
      <c r="FMF19" s="84"/>
      <c r="FMG19" s="84"/>
      <c r="FMH19" s="84"/>
      <c r="FMI19" s="84"/>
      <c r="FMJ19" s="84"/>
      <c r="FMK19" s="84"/>
      <c r="FML19" s="84"/>
      <c r="FMM19" s="84"/>
      <c r="FMN19" s="84"/>
      <c r="FMO19" s="84"/>
      <c r="FMP19" s="84"/>
      <c r="FMQ19" s="84"/>
      <c r="FMR19" s="84"/>
      <c r="FMS19" s="84"/>
      <c r="FMT19" s="84"/>
      <c r="FMU19" s="84"/>
      <c r="FMV19" s="84"/>
      <c r="FMW19" s="84"/>
      <c r="FMX19" s="84"/>
      <c r="FMY19" s="84"/>
      <c r="FMZ19" s="84"/>
      <c r="FNA19" s="84"/>
      <c r="FNB19" s="84"/>
      <c r="FNC19" s="84"/>
      <c r="FND19" s="84"/>
      <c r="FNE19" s="84"/>
      <c r="FNF19" s="84"/>
      <c r="FNG19" s="84"/>
      <c r="FNH19" s="84"/>
      <c r="FNI19" s="84"/>
      <c r="FNJ19" s="84"/>
      <c r="FNK19" s="84"/>
      <c r="FNL19" s="84"/>
      <c r="FNM19" s="84"/>
      <c r="FNN19" s="84"/>
      <c r="FNO19" s="84"/>
      <c r="FNP19" s="84"/>
      <c r="FNQ19" s="84"/>
      <c r="FNR19" s="84"/>
      <c r="FNS19" s="84"/>
      <c r="FNT19" s="84"/>
      <c r="FNU19" s="84"/>
      <c r="FNV19" s="84"/>
      <c r="FNW19" s="84"/>
      <c r="FNX19" s="84"/>
      <c r="FNY19" s="84"/>
      <c r="FNZ19" s="84"/>
      <c r="FOA19" s="84"/>
      <c r="FOB19" s="84"/>
      <c r="FOC19" s="84"/>
      <c r="FOD19" s="84"/>
      <c r="FOE19" s="84"/>
      <c r="FOF19" s="84"/>
      <c r="FOG19" s="84"/>
      <c r="FOH19" s="84"/>
      <c r="FOI19" s="84"/>
      <c r="FOJ19" s="84"/>
      <c r="FOK19" s="84"/>
      <c r="FOL19" s="84"/>
      <c r="FOM19" s="84"/>
      <c r="FON19" s="84"/>
      <c r="FOO19" s="84"/>
      <c r="FOP19" s="84"/>
      <c r="FOQ19" s="84"/>
      <c r="FOR19" s="84"/>
      <c r="FOS19" s="84"/>
      <c r="FOT19" s="84"/>
      <c r="FOU19" s="84"/>
      <c r="FOV19" s="84"/>
      <c r="FOW19" s="84"/>
      <c r="FOX19" s="84"/>
      <c r="FOY19" s="84"/>
      <c r="FOZ19" s="84"/>
      <c r="FPA19" s="84"/>
      <c r="FPB19" s="84"/>
      <c r="FPC19" s="84"/>
      <c r="FPD19" s="84"/>
      <c r="FPE19" s="84"/>
      <c r="FPF19" s="84"/>
      <c r="FPG19" s="84"/>
      <c r="FPH19" s="84"/>
      <c r="FPI19" s="84"/>
      <c r="FPJ19" s="84"/>
      <c r="FPK19" s="84"/>
      <c r="FPL19" s="84"/>
      <c r="FPM19" s="84"/>
      <c r="FPN19" s="84"/>
      <c r="FPO19" s="84"/>
      <c r="FPP19" s="84"/>
      <c r="FPQ19" s="84"/>
      <c r="FPR19" s="84"/>
      <c r="FPS19" s="84"/>
      <c r="FPT19" s="84"/>
      <c r="FPU19" s="84"/>
      <c r="FPV19" s="84"/>
      <c r="FPW19" s="84"/>
      <c r="FPX19" s="84"/>
      <c r="FPY19" s="84"/>
      <c r="FPZ19" s="84"/>
      <c r="FQA19" s="84"/>
      <c r="FQB19" s="84"/>
      <c r="FQC19" s="84"/>
      <c r="FQD19" s="84"/>
      <c r="FQE19" s="84"/>
      <c r="FQF19" s="84"/>
      <c r="FQG19" s="84"/>
      <c r="FQH19" s="84"/>
      <c r="FQI19" s="84"/>
      <c r="FQJ19" s="84"/>
      <c r="FQK19" s="84"/>
      <c r="FQL19" s="84"/>
      <c r="FQM19" s="84"/>
      <c r="FQN19" s="84"/>
      <c r="FQO19" s="84"/>
      <c r="FQP19" s="84"/>
      <c r="FQQ19" s="84"/>
      <c r="FQR19" s="84"/>
      <c r="FQS19" s="84"/>
      <c r="FQT19" s="84"/>
      <c r="FQU19" s="84"/>
      <c r="FQV19" s="84"/>
      <c r="FQW19" s="84"/>
      <c r="FQX19" s="84"/>
      <c r="FQY19" s="84"/>
      <c r="FQZ19" s="84"/>
      <c r="FRA19" s="84"/>
      <c r="FRB19" s="84"/>
      <c r="FRC19" s="84"/>
      <c r="FRD19" s="84"/>
      <c r="FRE19" s="84"/>
      <c r="FRF19" s="84"/>
      <c r="FRG19" s="84"/>
      <c r="FRH19" s="84"/>
      <c r="FRI19" s="84"/>
      <c r="FRJ19" s="84"/>
      <c r="FRK19" s="84"/>
      <c r="FRL19" s="84"/>
      <c r="FRM19" s="84"/>
      <c r="FRN19" s="84"/>
      <c r="FRO19" s="84"/>
      <c r="FRP19" s="84"/>
      <c r="FRQ19" s="84"/>
      <c r="FRR19" s="84"/>
      <c r="FRS19" s="84"/>
      <c r="FRT19" s="84"/>
      <c r="FRU19" s="84"/>
      <c r="FRV19" s="84"/>
      <c r="FRW19" s="84"/>
      <c r="FRX19" s="84"/>
      <c r="FRY19" s="84"/>
      <c r="FRZ19" s="84"/>
      <c r="FSA19" s="84"/>
      <c r="FSB19" s="84"/>
      <c r="FSC19" s="84"/>
      <c r="FSD19" s="84"/>
      <c r="FSE19" s="84"/>
      <c r="FSF19" s="84"/>
      <c r="FSG19" s="84"/>
      <c r="FSH19" s="84"/>
      <c r="FSI19" s="84"/>
      <c r="FSJ19" s="84"/>
      <c r="FSK19" s="84"/>
      <c r="FSL19" s="84"/>
      <c r="FSM19" s="84"/>
      <c r="FSN19" s="84"/>
      <c r="FSO19" s="84"/>
      <c r="FSP19" s="84"/>
      <c r="FSQ19" s="84"/>
      <c r="FSR19" s="84"/>
      <c r="FSS19" s="84"/>
      <c r="FST19" s="84"/>
      <c r="FSU19" s="84"/>
      <c r="FSV19" s="84"/>
      <c r="FSW19" s="84"/>
      <c r="FSX19" s="84"/>
      <c r="FSY19" s="84"/>
      <c r="FSZ19" s="84"/>
      <c r="FTA19" s="84"/>
      <c r="FTB19" s="84"/>
      <c r="FTC19" s="84"/>
      <c r="FTD19" s="84"/>
      <c r="FTE19" s="84"/>
      <c r="FTF19" s="84"/>
      <c r="FTG19" s="84"/>
      <c r="FTH19" s="84"/>
      <c r="FTI19" s="84"/>
      <c r="FTJ19" s="84"/>
      <c r="FTK19" s="84"/>
      <c r="FTL19" s="84"/>
      <c r="FTM19" s="84"/>
      <c r="FTN19" s="84"/>
      <c r="FTO19" s="84"/>
      <c r="FTP19" s="84"/>
      <c r="FTQ19" s="84"/>
      <c r="FTR19" s="84"/>
      <c r="FTS19" s="84"/>
      <c r="FTT19" s="84"/>
      <c r="FTU19" s="84"/>
      <c r="FTV19" s="84"/>
      <c r="FTW19" s="84"/>
      <c r="FTX19" s="84"/>
      <c r="FTY19" s="84"/>
      <c r="FTZ19" s="84"/>
      <c r="FUA19" s="84"/>
      <c r="FUB19" s="84"/>
      <c r="FUC19" s="84"/>
      <c r="FUD19" s="84"/>
      <c r="FUE19" s="84"/>
      <c r="FUF19" s="84"/>
      <c r="FUG19" s="84"/>
      <c r="FUH19" s="84"/>
      <c r="FUI19" s="84"/>
      <c r="FUJ19" s="84"/>
      <c r="FUK19" s="84"/>
      <c r="FUL19" s="84"/>
      <c r="FUM19" s="84"/>
      <c r="FUN19" s="84"/>
      <c r="FUO19" s="84"/>
      <c r="FUP19" s="84"/>
      <c r="FUQ19" s="84"/>
      <c r="FUR19" s="84"/>
      <c r="FUS19" s="84"/>
      <c r="FUT19" s="84"/>
      <c r="FUU19" s="84"/>
      <c r="FUV19" s="84"/>
      <c r="FUW19" s="84"/>
      <c r="FUX19" s="84"/>
      <c r="FUY19" s="84"/>
      <c r="FUZ19" s="84"/>
      <c r="FVA19" s="84"/>
      <c r="FVB19" s="84"/>
      <c r="FVC19" s="84"/>
      <c r="FVD19" s="84"/>
      <c r="FVE19" s="84"/>
      <c r="FVF19" s="84"/>
      <c r="FVG19" s="84"/>
      <c r="FVH19" s="84"/>
      <c r="FVI19" s="84"/>
      <c r="FVJ19" s="84"/>
      <c r="FVK19" s="84"/>
      <c r="FVL19" s="84"/>
      <c r="FVM19" s="84"/>
      <c r="FVN19" s="84"/>
      <c r="FVO19" s="84"/>
      <c r="FVP19" s="84"/>
      <c r="FVQ19" s="84"/>
      <c r="FVR19" s="84"/>
      <c r="FVS19" s="84"/>
      <c r="FVT19" s="84"/>
      <c r="FVU19" s="84"/>
      <c r="FVV19" s="84"/>
      <c r="FVW19" s="84"/>
      <c r="FVX19" s="84"/>
      <c r="FVY19" s="84"/>
      <c r="FVZ19" s="84"/>
      <c r="FWA19" s="84"/>
      <c r="FWB19" s="84"/>
      <c r="FWC19" s="84"/>
      <c r="FWD19" s="84"/>
      <c r="FWE19" s="84"/>
      <c r="FWF19" s="84"/>
      <c r="FWG19" s="84"/>
      <c r="FWH19" s="84"/>
      <c r="FWI19" s="84"/>
      <c r="FWJ19" s="84"/>
      <c r="FWK19" s="84"/>
      <c r="FWL19" s="84"/>
      <c r="FWM19" s="84"/>
      <c r="FWN19" s="84"/>
      <c r="FWO19" s="84"/>
      <c r="FWP19" s="84"/>
      <c r="FWQ19" s="84"/>
      <c r="FWR19" s="84"/>
      <c r="FWS19" s="84"/>
      <c r="FWT19" s="84"/>
      <c r="FWU19" s="84"/>
      <c r="FWV19" s="84"/>
      <c r="FWW19" s="84"/>
      <c r="FWX19" s="84"/>
      <c r="FWY19" s="84"/>
      <c r="FWZ19" s="84"/>
      <c r="FXA19" s="84"/>
      <c r="FXB19" s="84"/>
      <c r="FXC19" s="84"/>
      <c r="FXD19" s="84"/>
      <c r="FXE19" s="84"/>
      <c r="FXF19" s="84"/>
      <c r="FXG19" s="84"/>
      <c r="FXH19" s="84"/>
      <c r="FXI19" s="84"/>
      <c r="FXJ19" s="84"/>
      <c r="FXK19" s="84"/>
      <c r="FXL19" s="84"/>
      <c r="FXM19" s="84"/>
      <c r="FXN19" s="84"/>
      <c r="FXO19" s="84"/>
      <c r="FXP19" s="84"/>
      <c r="FXQ19" s="84"/>
      <c r="FXR19" s="84"/>
      <c r="FXS19" s="84"/>
      <c r="FXT19" s="84"/>
      <c r="FXU19" s="84"/>
      <c r="FXV19" s="84"/>
      <c r="FXW19" s="84"/>
      <c r="FXX19" s="84"/>
      <c r="FXY19" s="84"/>
      <c r="FXZ19" s="84"/>
      <c r="FYA19" s="84"/>
      <c r="FYB19" s="84"/>
      <c r="FYC19" s="84"/>
      <c r="FYD19" s="84"/>
      <c r="FYE19" s="84"/>
      <c r="FYF19" s="84"/>
      <c r="FYG19" s="84"/>
      <c r="FYH19" s="84"/>
      <c r="FYI19" s="84"/>
      <c r="FYJ19" s="84"/>
      <c r="FYK19" s="84"/>
      <c r="FYL19" s="84"/>
      <c r="FYM19" s="84"/>
      <c r="FYN19" s="84"/>
      <c r="FYO19" s="84"/>
      <c r="FYP19" s="84"/>
      <c r="FYQ19" s="84"/>
      <c r="FYR19" s="84"/>
      <c r="FYS19" s="84"/>
      <c r="FYT19" s="84"/>
      <c r="FYU19" s="84"/>
      <c r="FYV19" s="84"/>
      <c r="FYW19" s="84"/>
      <c r="FYX19" s="84"/>
      <c r="FYY19" s="84"/>
      <c r="FYZ19" s="84"/>
      <c r="FZA19" s="84"/>
      <c r="FZB19" s="84"/>
      <c r="FZC19" s="84"/>
      <c r="FZD19" s="84"/>
      <c r="FZE19" s="84"/>
      <c r="FZF19" s="84"/>
      <c r="FZG19" s="84"/>
      <c r="FZH19" s="84"/>
      <c r="FZI19" s="84"/>
      <c r="FZJ19" s="84"/>
      <c r="FZK19" s="84"/>
      <c r="FZL19" s="84"/>
      <c r="FZM19" s="84"/>
      <c r="FZN19" s="84"/>
      <c r="FZO19" s="84"/>
      <c r="FZP19" s="84"/>
      <c r="FZQ19" s="84"/>
      <c r="FZR19" s="84"/>
      <c r="FZS19" s="84"/>
      <c r="FZT19" s="84"/>
      <c r="FZU19" s="84"/>
      <c r="FZV19" s="84"/>
      <c r="FZW19" s="84"/>
      <c r="FZX19" s="84"/>
      <c r="FZY19" s="84"/>
      <c r="FZZ19" s="84"/>
      <c r="GAA19" s="84"/>
      <c r="GAB19" s="84"/>
      <c r="GAC19" s="84"/>
      <c r="GAD19" s="84"/>
      <c r="GAE19" s="84"/>
      <c r="GAF19" s="84"/>
      <c r="GAG19" s="84"/>
      <c r="GAH19" s="84"/>
      <c r="GAI19" s="84"/>
      <c r="GAJ19" s="84"/>
      <c r="GAK19" s="84"/>
      <c r="GAL19" s="84"/>
      <c r="GAM19" s="84"/>
      <c r="GAN19" s="84"/>
      <c r="GAO19" s="84"/>
      <c r="GAP19" s="84"/>
      <c r="GAQ19" s="84"/>
      <c r="GAR19" s="84"/>
      <c r="GAS19" s="84"/>
      <c r="GAT19" s="84"/>
      <c r="GAU19" s="84"/>
      <c r="GAV19" s="84"/>
      <c r="GAW19" s="84"/>
      <c r="GAX19" s="84"/>
      <c r="GAY19" s="84"/>
      <c r="GAZ19" s="84"/>
      <c r="GBA19" s="84"/>
      <c r="GBB19" s="84"/>
      <c r="GBC19" s="84"/>
      <c r="GBD19" s="84"/>
      <c r="GBE19" s="84"/>
      <c r="GBF19" s="84"/>
      <c r="GBG19" s="84"/>
      <c r="GBH19" s="84"/>
      <c r="GBI19" s="84"/>
      <c r="GBJ19" s="84"/>
      <c r="GBK19" s="84"/>
      <c r="GBL19" s="84"/>
      <c r="GBM19" s="84"/>
      <c r="GBN19" s="84"/>
      <c r="GBO19" s="84"/>
      <c r="GBP19" s="84"/>
      <c r="GBQ19" s="84"/>
      <c r="GBR19" s="84"/>
      <c r="GBS19" s="84"/>
      <c r="GBT19" s="84"/>
      <c r="GBU19" s="84"/>
      <c r="GBV19" s="84"/>
      <c r="GBW19" s="84"/>
      <c r="GBX19" s="84"/>
      <c r="GBY19" s="84"/>
      <c r="GBZ19" s="84"/>
      <c r="GCA19" s="84"/>
      <c r="GCB19" s="84"/>
      <c r="GCC19" s="84"/>
      <c r="GCD19" s="84"/>
      <c r="GCE19" s="84"/>
      <c r="GCF19" s="84"/>
      <c r="GCG19" s="84"/>
      <c r="GCH19" s="84"/>
      <c r="GCI19" s="84"/>
      <c r="GCJ19" s="84"/>
      <c r="GCK19" s="84"/>
      <c r="GCL19" s="84"/>
      <c r="GCM19" s="84"/>
      <c r="GCN19" s="84"/>
      <c r="GCO19" s="84"/>
      <c r="GCP19" s="84"/>
      <c r="GCQ19" s="84"/>
      <c r="GCR19" s="84"/>
      <c r="GCS19" s="84"/>
      <c r="GCT19" s="84"/>
      <c r="GCU19" s="84"/>
      <c r="GCV19" s="84"/>
      <c r="GCW19" s="84"/>
      <c r="GCX19" s="84"/>
      <c r="GCY19" s="84"/>
      <c r="GCZ19" s="84"/>
      <c r="GDA19" s="84"/>
      <c r="GDB19" s="84"/>
      <c r="GDC19" s="84"/>
      <c r="GDD19" s="84"/>
      <c r="GDE19" s="84"/>
      <c r="GDF19" s="84"/>
      <c r="GDG19" s="84"/>
      <c r="GDH19" s="84"/>
      <c r="GDI19" s="84"/>
      <c r="GDJ19" s="84"/>
      <c r="GDK19" s="84"/>
      <c r="GDL19" s="84"/>
      <c r="GDM19" s="84"/>
      <c r="GDN19" s="84"/>
      <c r="GDO19" s="84"/>
      <c r="GDP19" s="84"/>
      <c r="GDQ19" s="84"/>
      <c r="GDR19" s="84"/>
      <c r="GDS19" s="84"/>
      <c r="GDT19" s="84"/>
      <c r="GDU19" s="84"/>
      <c r="GDV19" s="84"/>
      <c r="GDW19" s="84"/>
      <c r="GDX19" s="84"/>
      <c r="GDY19" s="84"/>
      <c r="GDZ19" s="84"/>
      <c r="GEA19" s="84"/>
      <c r="GEB19" s="84"/>
      <c r="GEC19" s="84"/>
      <c r="GED19" s="84"/>
      <c r="GEE19" s="84"/>
      <c r="GEF19" s="84"/>
      <c r="GEG19" s="84"/>
      <c r="GEH19" s="84"/>
      <c r="GEI19" s="84"/>
      <c r="GEJ19" s="84"/>
      <c r="GEK19" s="84"/>
      <c r="GEL19" s="84"/>
      <c r="GEM19" s="84"/>
      <c r="GEN19" s="84"/>
      <c r="GEO19" s="84"/>
      <c r="GEP19" s="84"/>
      <c r="GEQ19" s="84"/>
      <c r="GER19" s="84"/>
      <c r="GES19" s="84"/>
      <c r="GET19" s="84"/>
      <c r="GEU19" s="84"/>
      <c r="GEV19" s="84"/>
      <c r="GEW19" s="84"/>
      <c r="GEX19" s="84"/>
      <c r="GEY19" s="84"/>
      <c r="GEZ19" s="84"/>
      <c r="GFA19" s="84"/>
      <c r="GFB19" s="84"/>
      <c r="GFC19" s="84"/>
      <c r="GFD19" s="84"/>
      <c r="GFE19" s="84"/>
      <c r="GFF19" s="84"/>
      <c r="GFG19" s="84"/>
      <c r="GFH19" s="84"/>
      <c r="GFI19" s="84"/>
      <c r="GFJ19" s="84"/>
      <c r="GFK19" s="84"/>
      <c r="GFL19" s="84"/>
      <c r="GFM19" s="84"/>
      <c r="GFN19" s="84"/>
      <c r="GFO19" s="84"/>
      <c r="GFP19" s="84"/>
      <c r="GFQ19" s="84"/>
      <c r="GFR19" s="84"/>
      <c r="GFS19" s="84"/>
      <c r="GFT19" s="84"/>
      <c r="GFU19" s="84"/>
      <c r="GFV19" s="84"/>
      <c r="GFW19" s="84"/>
      <c r="GFX19" s="84"/>
      <c r="GFY19" s="84"/>
      <c r="GFZ19" s="84"/>
      <c r="GGA19" s="84"/>
      <c r="GGB19" s="84"/>
      <c r="GGC19" s="84"/>
      <c r="GGD19" s="84"/>
      <c r="GGE19" s="84"/>
      <c r="GGF19" s="84"/>
      <c r="GGG19" s="84"/>
      <c r="GGH19" s="84"/>
      <c r="GGI19" s="84"/>
      <c r="GGJ19" s="84"/>
      <c r="GGK19" s="84"/>
      <c r="GGL19" s="84"/>
      <c r="GGM19" s="84"/>
      <c r="GGN19" s="84"/>
      <c r="GGO19" s="84"/>
      <c r="GGP19" s="84"/>
      <c r="GGQ19" s="84"/>
      <c r="GGR19" s="84"/>
      <c r="GGS19" s="84"/>
      <c r="GGT19" s="84"/>
      <c r="GGU19" s="84"/>
      <c r="GGV19" s="84"/>
      <c r="GGW19" s="84"/>
      <c r="GGX19" s="84"/>
      <c r="GGY19" s="84"/>
      <c r="GGZ19" s="84"/>
      <c r="GHA19" s="84"/>
      <c r="GHB19" s="84"/>
      <c r="GHC19" s="84"/>
      <c r="GHD19" s="84"/>
      <c r="GHE19" s="84"/>
      <c r="GHF19" s="84"/>
      <c r="GHG19" s="84"/>
      <c r="GHH19" s="84"/>
      <c r="GHI19" s="84"/>
      <c r="GHJ19" s="84"/>
      <c r="GHK19" s="84"/>
      <c r="GHL19" s="84"/>
      <c r="GHM19" s="84"/>
      <c r="GHN19" s="84"/>
      <c r="GHO19" s="84"/>
      <c r="GHP19" s="84"/>
      <c r="GHQ19" s="84"/>
      <c r="GHR19" s="84"/>
      <c r="GHS19" s="84"/>
      <c r="GHT19" s="84"/>
      <c r="GHU19" s="84"/>
      <c r="GHV19" s="84"/>
      <c r="GHW19" s="84"/>
      <c r="GHX19" s="84"/>
      <c r="GHY19" s="84"/>
      <c r="GHZ19" s="84"/>
      <c r="GIA19" s="84"/>
      <c r="GIB19" s="84"/>
      <c r="GIC19" s="84"/>
      <c r="GID19" s="84"/>
      <c r="GIE19" s="84"/>
      <c r="GIF19" s="84"/>
      <c r="GIG19" s="84"/>
      <c r="GIH19" s="84"/>
      <c r="GII19" s="84"/>
      <c r="GIJ19" s="84"/>
      <c r="GIK19" s="84"/>
      <c r="GIL19" s="84"/>
      <c r="GIM19" s="84"/>
      <c r="GIN19" s="84"/>
      <c r="GIO19" s="84"/>
      <c r="GIP19" s="84"/>
      <c r="GIQ19" s="84"/>
      <c r="GIR19" s="84"/>
      <c r="GIS19" s="84"/>
      <c r="GIT19" s="84"/>
      <c r="GIU19" s="84"/>
      <c r="GIV19" s="84"/>
      <c r="GIW19" s="84"/>
      <c r="GIX19" s="84"/>
      <c r="GIY19" s="84"/>
      <c r="GIZ19" s="84"/>
      <c r="GJA19" s="84"/>
      <c r="GJB19" s="84"/>
      <c r="GJC19" s="84"/>
      <c r="GJD19" s="84"/>
      <c r="GJE19" s="84"/>
      <c r="GJF19" s="84"/>
      <c r="GJG19" s="84"/>
      <c r="GJH19" s="84"/>
      <c r="GJI19" s="84"/>
      <c r="GJJ19" s="84"/>
      <c r="GJK19" s="84"/>
      <c r="GJL19" s="84"/>
      <c r="GJM19" s="84"/>
      <c r="GJN19" s="84"/>
      <c r="GJO19" s="84"/>
      <c r="GJP19" s="84"/>
      <c r="GJQ19" s="84"/>
      <c r="GJR19" s="84"/>
      <c r="GJS19" s="84"/>
      <c r="GJT19" s="84"/>
      <c r="GJU19" s="84"/>
      <c r="GJV19" s="84"/>
      <c r="GJW19" s="84"/>
      <c r="GJX19" s="84"/>
      <c r="GJY19" s="84"/>
      <c r="GJZ19" s="84"/>
      <c r="GKA19" s="84"/>
      <c r="GKB19" s="84"/>
      <c r="GKC19" s="84"/>
      <c r="GKD19" s="84"/>
      <c r="GKE19" s="84"/>
      <c r="GKF19" s="84"/>
      <c r="GKG19" s="84"/>
      <c r="GKH19" s="84"/>
      <c r="GKI19" s="84"/>
      <c r="GKJ19" s="84"/>
      <c r="GKK19" s="84"/>
      <c r="GKL19" s="84"/>
      <c r="GKM19" s="84"/>
      <c r="GKN19" s="84"/>
      <c r="GKO19" s="84"/>
      <c r="GKP19" s="84"/>
      <c r="GKQ19" s="84"/>
      <c r="GKR19" s="84"/>
      <c r="GKS19" s="84"/>
      <c r="GKT19" s="84"/>
      <c r="GKU19" s="84"/>
      <c r="GKV19" s="84"/>
      <c r="GKW19" s="84"/>
      <c r="GKX19" s="84"/>
      <c r="GKY19" s="84"/>
      <c r="GKZ19" s="84"/>
      <c r="GLA19" s="84"/>
      <c r="GLB19" s="84"/>
      <c r="GLC19" s="84"/>
      <c r="GLD19" s="84"/>
      <c r="GLE19" s="84"/>
      <c r="GLF19" s="84"/>
      <c r="GLG19" s="84"/>
      <c r="GLH19" s="84"/>
      <c r="GLI19" s="84"/>
      <c r="GLJ19" s="84"/>
      <c r="GLK19" s="84"/>
      <c r="GLL19" s="84"/>
      <c r="GLM19" s="84"/>
      <c r="GLN19" s="84"/>
      <c r="GLO19" s="84"/>
      <c r="GLP19" s="84"/>
      <c r="GLQ19" s="84"/>
      <c r="GLR19" s="84"/>
      <c r="GLS19" s="84"/>
      <c r="GLT19" s="84"/>
      <c r="GLU19" s="84"/>
      <c r="GLV19" s="84"/>
      <c r="GLW19" s="84"/>
      <c r="GLX19" s="84"/>
      <c r="GLY19" s="84"/>
      <c r="GLZ19" s="84"/>
      <c r="GMA19" s="84"/>
      <c r="GMB19" s="84"/>
      <c r="GMC19" s="84"/>
      <c r="GMD19" s="84"/>
      <c r="GME19" s="84"/>
      <c r="GMF19" s="84"/>
      <c r="GMG19" s="84"/>
      <c r="GMH19" s="84"/>
      <c r="GMI19" s="84"/>
      <c r="GMJ19" s="84"/>
      <c r="GMK19" s="84"/>
      <c r="GML19" s="84"/>
      <c r="GMM19" s="84"/>
      <c r="GMN19" s="84"/>
      <c r="GMO19" s="84"/>
      <c r="GMP19" s="84"/>
      <c r="GMQ19" s="84"/>
      <c r="GMR19" s="84"/>
      <c r="GMS19" s="84"/>
      <c r="GMT19" s="84"/>
      <c r="GMU19" s="84"/>
      <c r="GMV19" s="84"/>
      <c r="GMW19" s="84"/>
      <c r="GMX19" s="84"/>
      <c r="GMY19" s="84"/>
      <c r="GMZ19" s="84"/>
      <c r="GNA19" s="84"/>
      <c r="GNB19" s="84"/>
      <c r="GNC19" s="84"/>
      <c r="GND19" s="84"/>
      <c r="GNE19" s="84"/>
      <c r="GNF19" s="84"/>
      <c r="GNG19" s="84"/>
      <c r="GNH19" s="84"/>
      <c r="GNI19" s="84"/>
      <c r="GNJ19" s="84"/>
      <c r="GNK19" s="84"/>
      <c r="GNL19" s="84"/>
      <c r="GNM19" s="84"/>
      <c r="GNN19" s="84"/>
      <c r="GNO19" s="84"/>
      <c r="GNP19" s="84"/>
      <c r="GNQ19" s="84"/>
      <c r="GNR19" s="84"/>
      <c r="GNS19" s="84"/>
      <c r="GNT19" s="84"/>
      <c r="GNU19" s="84"/>
      <c r="GNV19" s="84"/>
      <c r="GNW19" s="84"/>
      <c r="GNX19" s="84"/>
      <c r="GNY19" s="84"/>
      <c r="GNZ19" s="84"/>
      <c r="GOA19" s="84"/>
      <c r="GOB19" s="84"/>
      <c r="GOC19" s="84"/>
      <c r="GOD19" s="84"/>
      <c r="GOE19" s="84"/>
      <c r="GOF19" s="84"/>
      <c r="GOG19" s="84"/>
      <c r="GOH19" s="84"/>
      <c r="GOI19" s="84"/>
      <c r="GOJ19" s="84"/>
      <c r="GOK19" s="84"/>
      <c r="GOL19" s="84"/>
      <c r="GOM19" s="84"/>
      <c r="GON19" s="84"/>
      <c r="GOO19" s="84"/>
      <c r="GOP19" s="84"/>
      <c r="GOQ19" s="84"/>
      <c r="GOR19" s="84"/>
      <c r="GOS19" s="84"/>
      <c r="GOT19" s="84"/>
      <c r="GOU19" s="84"/>
      <c r="GOV19" s="84"/>
      <c r="GOW19" s="84"/>
      <c r="GOX19" s="84"/>
      <c r="GOY19" s="84"/>
      <c r="GOZ19" s="84"/>
      <c r="GPA19" s="84"/>
      <c r="GPB19" s="84"/>
      <c r="GPC19" s="84"/>
      <c r="GPD19" s="84"/>
      <c r="GPE19" s="84"/>
      <c r="GPF19" s="84"/>
      <c r="GPG19" s="84"/>
      <c r="GPH19" s="84"/>
      <c r="GPI19" s="84"/>
      <c r="GPJ19" s="84"/>
      <c r="GPK19" s="84"/>
      <c r="GPL19" s="84"/>
      <c r="GPM19" s="84"/>
      <c r="GPN19" s="84"/>
      <c r="GPO19" s="84"/>
      <c r="GPP19" s="84"/>
      <c r="GPQ19" s="84"/>
      <c r="GPR19" s="84"/>
      <c r="GPS19" s="84"/>
      <c r="GPT19" s="84"/>
      <c r="GPU19" s="84"/>
      <c r="GPV19" s="84"/>
      <c r="GPW19" s="84"/>
      <c r="GPX19" s="84"/>
      <c r="GPY19" s="84"/>
      <c r="GPZ19" s="84"/>
      <c r="GQA19" s="84"/>
      <c r="GQB19" s="84"/>
      <c r="GQC19" s="84"/>
      <c r="GQD19" s="84"/>
      <c r="GQE19" s="84"/>
      <c r="GQF19" s="84"/>
      <c r="GQG19" s="84"/>
      <c r="GQH19" s="84"/>
      <c r="GQI19" s="84"/>
      <c r="GQJ19" s="84"/>
      <c r="GQK19" s="84"/>
      <c r="GQL19" s="84"/>
      <c r="GQM19" s="84"/>
      <c r="GQN19" s="84"/>
      <c r="GQO19" s="84"/>
      <c r="GQP19" s="84"/>
      <c r="GQQ19" s="84"/>
      <c r="GQR19" s="84"/>
      <c r="GQS19" s="84"/>
      <c r="GQT19" s="84"/>
      <c r="GQU19" s="84"/>
      <c r="GQV19" s="84"/>
      <c r="GQW19" s="84"/>
      <c r="GQX19" s="84"/>
      <c r="GQY19" s="84"/>
      <c r="GQZ19" s="84"/>
      <c r="GRA19" s="84"/>
      <c r="GRB19" s="84"/>
      <c r="GRC19" s="84"/>
      <c r="GRD19" s="84"/>
      <c r="GRE19" s="84"/>
      <c r="GRF19" s="84"/>
      <c r="GRG19" s="84"/>
      <c r="GRH19" s="84"/>
      <c r="GRI19" s="84"/>
      <c r="GRJ19" s="84"/>
      <c r="GRK19" s="84"/>
      <c r="GRL19" s="84"/>
      <c r="GRM19" s="84"/>
      <c r="GRN19" s="84"/>
      <c r="GRO19" s="84"/>
      <c r="GRP19" s="84"/>
      <c r="GRQ19" s="84"/>
      <c r="GRR19" s="84"/>
      <c r="GRS19" s="84"/>
      <c r="GRT19" s="84"/>
      <c r="GRU19" s="84"/>
      <c r="GRV19" s="84"/>
      <c r="GRW19" s="84"/>
      <c r="GRX19" s="84"/>
      <c r="GRY19" s="84"/>
      <c r="GRZ19" s="84"/>
      <c r="GSA19" s="84"/>
      <c r="GSB19" s="84"/>
      <c r="GSC19" s="84"/>
      <c r="GSD19" s="84"/>
      <c r="GSE19" s="84"/>
      <c r="GSF19" s="84"/>
      <c r="GSG19" s="84"/>
      <c r="GSH19" s="84"/>
      <c r="GSI19" s="84"/>
      <c r="GSJ19" s="84"/>
      <c r="GSK19" s="84"/>
      <c r="GSL19" s="84"/>
      <c r="GSM19" s="84"/>
      <c r="GSN19" s="84"/>
      <c r="GSO19" s="84"/>
      <c r="GSP19" s="84"/>
      <c r="GSQ19" s="84"/>
      <c r="GSR19" s="84"/>
      <c r="GSS19" s="84"/>
      <c r="GST19" s="84"/>
      <c r="GSU19" s="84"/>
      <c r="GSV19" s="84"/>
      <c r="GSW19" s="84"/>
      <c r="GSX19" s="84"/>
      <c r="GSY19" s="84"/>
      <c r="GSZ19" s="84"/>
      <c r="GTA19" s="84"/>
      <c r="GTB19" s="84"/>
      <c r="GTC19" s="84"/>
      <c r="GTD19" s="84"/>
      <c r="GTE19" s="84"/>
      <c r="GTF19" s="84"/>
      <c r="GTG19" s="84"/>
      <c r="GTH19" s="84"/>
      <c r="GTI19" s="84"/>
      <c r="GTJ19" s="84"/>
      <c r="GTK19" s="84"/>
      <c r="GTL19" s="84"/>
      <c r="GTM19" s="84"/>
      <c r="GTN19" s="84"/>
      <c r="GTO19" s="84"/>
      <c r="GTP19" s="84"/>
      <c r="GTQ19" s="84"/>
      <c r="GTR19" s="84"/>
      <c r="GTS19" s="84"/>
      <c r="GTT19" s="84"/>
      <c r="GTU19" s="84"/>
      <c r="GTV19" s="84"/>
      <c r="GTW19" s="84"/>
      <c r="GTX19" s="84"/>
      <c r="GTY19" s="84"/>
      <c r="GTZ19" s="84"/>
      <c r="GUA19" s="84"/>
      <c r="GUB19" s="84"/>
      <c r="GUC19" s="84"/>
      <c r="GUD19" s="84"/>
      <c r="GUE19" s="84"/>
      <c r="GUF19" s="84"/>
      <c r="GUG19" s="84"/>
      <c r="GUH19" s="84"/>
      <c r="GUI19" s="84"/>
      <c r="GUJ19" s="84"/>
      <c r="GUK19" s="84"/>
      <c r="GUL19" s="84"/>
      <c r="GUM19" s="84"/>
      <c r="GUN19" s="84"/>
      <c r="GUO19" s="84"/>
      <c r="GUP19" s="84"/>
      <c r="GUQ19" s="84"/>
      <c r="GUR19" s="84"/>
      <c r="GUS19" s="84"/>
      <c r="GUT19" s="84"/>
      <c r="GUU19" s="84"/>
      <c r="GUV19" s="84"/>
      <c r="GUW19" s="84"/>
      <c r="GUX19" s="84"/>
      <c r="GUY19" s="84"/>
      <c r="GUZ19" s="84"/>
      <c r="GVA19" s="84"/>
      <c r="GVB19" s="84"/>
      <c r="GVC19" s="84"/>
      <c r="GVD19" s="84"/>
      <c r="GVE19" s="84"/>
      <c r="GVF19" s="84"/>
      <c r="GVG19" s="84"/>
      <c r="GVH19" s="84"/>
      <c r="GVI19" s="84"/>
      <c r="GVJ19" s="84"/>
      <c r="GVK19" s="84"/>
      <c r="GVL19" s="84"/>
      <c r="GVM19" s="84"/>
      <c r="GVN19" s="84"/>
      <c r="GVO19" s="84"/>
      <c r="GVP19" s="84"/>
      <c r="GVQ19" s="84"/>
      <c r="GVR19" s="84"/>
      <c r="GVS19" s="84"/>
      <c r="GVT19" s="84"/>
      <c r="GVU19" s="84"/>
      <c r="GVV19" s="84"/>
      <c r="GVW19" s="84"/>
      <c r="GVX19" s="84"/>
      <c r="GVY19" s="84"/>
      <c r="GVZ19" s="84"/>
      <c r="GWA19" s="84"/>
      <c r="GWB19" s="84"/>
      <c r="GWC19" s="84"/>
      <c r="GWD19" s="84"/>
      <c r="GWE19" s="84"/>
      <c r="GWF19" s="84"/>
      <c r="GWG19" s="84"/>
      <c r="GWH19" s="84"/>
      <c r="GWI19" s="84"/>
      <c r="GWJ19" s="84"/>
      <c r="GWK19" s="84"/>
      <c r="GWL19" s="84"/>
      <c r="GWM19" s="84"/>
      <c r="GWN19" s="84"/>
      <c r="GWO19" s="84"/>
      <c r="GWP19" s="84"/>
      <c r="GWQ19" s="84"/>
      <c r="GWR19" s="84"/>
      <c r="GWS19" s="84"/>
      <c r="GWT19" s="84"/>
      <c r="GWU19" s="84"/>
      <c r="GWV19" s="84"/>
      <c r="GWW19" s="84"/>
      <c r="GWX19" s="84"/>
      <c r="GWY19" s="84"/>
      <c r="GWZ19" s="84"/>
      <c r="GXA19" s="84"/>
      <c r="GXB19" s="84"/>
      <c r="GXC19" s="84"/>
      <c r="GXD19" s="84"/>
      <c r="GXE19" s="84"/>
      <c r="GXF19" s="84"/>
      <c r="GXG19" s="84"/>
      <c r="GXH19" s="84"/>
      <c r="GXI19" s="84"/>
      <c r="GXJ19" s="84"/>
      <c r="GXK19" s="84"/>
      <c r="GXL19" s="84"/>
      <c r="GXM19" s="84"/>
      <c r="GXN19" s="84"/>
      <c r="GXO19" s="84"/>
      <c r="GXP19" s="84"/>
      <c r="GXQ19" s="84"/>
      <c r="GXR19" s="84"/>
      <c r="GXS19" s="84"/>
      <c r="GXT19" s="84"/>
      <c r="GXU19" s="84"/>
      <c r="GXV19" s="84"/>
      <c r="GXW19" s="84"/>
      <c r="GXX19" s="84"/>
      <c r="GXY19" s="84"/>
      <c r="GXZ19" s="84"/>
      <c r="GYA19" s="84"/>
      <c r="GYB19" s="84"/>
      <c r="GYC19" s="84"/>
      <c r="GYD19" s="84"/>
      <c r="GYE19" s="84"/>
      <c r="GYF19" s="84"/>
      <c r="GYG19" s="84"/>
      <c r="GYH19" s="84"/>
      <c r="GYI19" s="84"/>
      <c r="GYJ19" s="84"/>
      <c r="GYK19" s="84"/>
      <c r="GYL19" s="84"/>
      <c r="GYM19" s="84"/>
      <c r="GYN19" s="84"/>
      <c r="GYO19" s="84"/>
      <c r="GYP19" s="84"/>
      <c r="GYQ19" s="84"/>
      <c r="GYR19" s="84"/>
      <c r="GYS19" s="84"/>
      <c r="GYT19" s="84"/>
      <c r="GYU19" s="84"/>
      <c r="GYV19" s="84"/>
      <c r="GYW19" s="84"/>
      <c r="GYX19" s="84"/>
      <c r="GYY19" s="84"/>
      <c r="GYZ19" s="84"/>
      <c r="GZA19" s="84"/>
      <c r="GZB19" s="84"/>
      <c r="GZC19" s="84"/>
      <c r="GZD19" s="84"/>
      <c r="GZE19" s="84"/>
      <c r="GZF19" s="84"/>
      <c r="GZG19" s="84"/>
      <c r="GZH19" s="84"/>
      <c r="GZI19" s="84"/>
      <c r="GZJ19" s="84"/>
      <c r="GZK19" s="84"/>
      <c r="GZL19" s="84"/>
      <c r="GZM19" s="84"/>
      <c r="GZN19" s="84"/>
      <c r="GZO19" s="84"/>
      <c r="GZP19" s="84"/>
      <c r="GZQ19" s="84"/>
      <c r="GZR19" s="84"/>
      <c r="GZS19" s="84"/>
      <c r="GZT19" s="84"/>
      <c r="GZU19" s="84"/>
      <c r="GZV19" s="84"/>
      <c r="GZW19" s="84"/>
      <c r="GZX19" s="84"/>
      <c r="GZY19" s="84"/>
      <c r="GZZ19" s="84"/>
      <c r="HAA19" s="84"/>
      <c r="HAB19" s="84"/>
      <c r="HAC19" s="84"/>
      <c r="HAD19" s="84"/>
      <c r="HAE19" s="84"/>
      <c r="HAF19" s="84"/>
      <c r="HAG19" s="84"/>
      <c r="HAH19" s="84"/>
      <c r="HAI19" s="84"/>
      <c r="HAJ19" s="84"/>
      <c r="HAK19" s="84"/>
      <c r="HAL19" s="84"/>
      <c r="HAM19" s="84"/>
      <c r="HAN19" s="84"/>
      <c r="HAO19" s="84"/>
      <c r="HAP19" s="84"/>
      <c r="HAQ19" s="84"/>
      <c r="HAR19" s="84"/>
      <c r="HAS19" s="84"/>
      <c r="HAT19" s="84"/>
      <c r="HAU19" s="84"/>
      <c r="HAV19" s="84"/>
      <c r="HAW19" s="84"/>
      <c r="HAX19" s="84"/>
      <c r="HAY19" s="84"/>
      <c r="HAZ19" s="84"/>
      <c r="HBA19" s="84"/>
      <c r="HBB19" s="84"/>
      <c r="HBC19" s="84"/>
      <c r="HBD19" s="84"/>
      <c r="HBE19" s="84"/>
      <c r="HBF19" s="84"/>
      <c r="HBG19" s="84"/>
      <c r="HBH19" s="84"/>
      <c r="HBI19" s="84"/>
      <c r="HBJ19" s="84"/>
      <c r="HBK19" s="84"/>
      <c r="HBL19" s="84"/>
      <c r="HBM19" s="84"/>
      <c r="HBN19" s="84"/>
      <c r="HBO19" s="84"/>
      <c r="HBP19" s="84"/>
      <c r="HBQ19" s="84"/>
      <c r="HBR19" s="84"/>
      <c r="HBS19" s="84"/>
      <c r="HBT19" s="84"/>
      <c r="HBU19" s="84"/>
      <c r="HBV19" s="84"/>
      <c r="HBW19" s="84"/>
      <c r="HBX19" s="84"/>
      <c r="HBY19" s="84"/>
      <c r="HBZ19" s="84"/>
      <c r="HCA19" s="84"/>
      <c r="HCB19" s="84"/>
      <c r="HCC19" s="84"/>
      <c r="HCD19" s="84"/>
      <c r="HCE19" s="84"/>
      <c r="HCF19" s="84"/>
      <c r="HCG19" s="84"/>
      <c r="HCH19" s="84"/>
      <c r="HCI19" s="84"/>
      <c r="HCJ19" s="84"/>
      <c r="HCK19" s="84"/>
      <c r="HCL19" s="84"/>
      <c r="HCM19" s="84"/>
      <c r="HCN19" s="84"/>
      <c r="HCO19" s="84"/>
      <c r="HCP19" s="84"/>
      <c r="HCQ19" s="84"/>
      <c r="HCR19" s="84"/>
      <c r="HCS19" s="84"/>
      <c r="HCT19" s="84"/>
      <c r="HCU19" s="84"/>
      <c r="HCV19" s="84"/>
      <c r="HCW19" s="84"/>
      <c r="HCX19" s="84"/>
      <c r="HCY19" s="84"/>
      <c r="HCZ19" s="84"/>
      <c r="HDA19" s="84"/>
      <c r="HDB19" s="84"/>
      <c r="HDC19" s="84"/>
      <c r="HDD19" s="84"/>
      <c r="HDE19" s="84"/>
      <c r="HDF19" s="84"/>
      <c r="HDG19" s="84"/>
      <c r="HDH19" s="84"/>
      <c r="HDI19" s="84"/>
      <c r="HDJ19" s="84"/>
      <c r="HDK19" s="84"/>
      <c r="HDL19" s="84"/>
      <c r="HDM19" s="84"/>
      <c r="HDN19" s="84"/>
      <c r="HDO19" s="84"/>
      <c r="HDP19" s="84"/>
      <c r="HDQ19" s="84"/>
      <c r="HDR19" s="84"/>
      <c r="HDS19" s="84"/>
      <c r="HDT19" s="84"/>
      <c r="HDU19" s="84"/>
      <c r="HDV19" s="84"/>
      <c r="HDW19" s="84"/>
      <c r="HDX19" s="84"/>
      <c r="HDY19" s="84"/>
      <c r="HDZ19" s="84"/>
      <c r="HEA19" s="84"/>
      <c r="HEB19" s="84"/>
      <c r="HEC19" s="84"/>
      <c r="HED19" s="84"/>
      <c r="HEE19" s="84"/>
      <c r="HEF19" s="84"/>
      <c r="HEG19" s="84"/>
      <c r="HEH19" s="84"/>
      <c r="HEI19" s="84"/>
      <c r="HEJ19" s="84"/>
      <c r="HEK19" s="84"/>
      <c r="HEL19" s="84"/>
      <c r="HEM19" s="84"/>
      <c r="HEN19" s="84"/>
      <c r="HEO19" s="84"/>
      <c r="HEP19" s="84"/>
      <c r="HEQ19" s="84"/>
      <c r="HER19" s="84"/>
      <c r="HES19" s="84"/>
      <c r="HET19" s="84"/>
      <c r="HEU19" s="84"/>
      <c r="HEV19" s="84"/>
      <c r="HEW19" s="84"/>
      <c r="HEX19" s="84"/>
      <c r="HEY19" s="84"/>
      <c r="HEZ19" s="84"/>
      <c r="HFA19" s="84"/>
      <c r="HFB19" s="84"/>
      <c r="HFC19" s="84"/>
      <c r="HFD19" s="84"/>
      <c r="HFE19" s="84"/>
      <c r="HFF19" s="84"/>
      <c r="HFG19" s="84"/>
      <c r="HFH19" s="84"/>
      <c r="HFI19" s="84"/>
      <c r="HFJ19" s="84"/>
      <c r="HFK19" s="84"/>
      <c r="HFL19" s="84"/>
      <c r="HFM19" s="84"/>
      <c r="HFN19" s="84"/>
      <c r="HFO19" s="84"/>
      <c r="HFP19" s="84"/>
      <c r="HFQ19" s="84"/>
      <c r="HFR19" s="84"/>
      <c r="HFS19" s="84"/>
      <c r="HFT19" s="84"/>
      <c r="HFU19" s="84"/>
      <c r="HFV19" s="84"/>
      <c r="HFW19" s="84"/>
      <c r="HFX19" s="84"/>
      <c r="HFY19" s="84"/>
      <c r="HFZ19" s="84"/>
      <c r="HGA19" s="84"/>
      <c r="HGB19" s="84"/>
      <c r="HGC19" s="84"/>
      <c r="HGD19" s="84"/>
      <c r="HGE19" s="84"/>
      <c r="HGF19" s="84"/>
      <c r="HGG19" s="84"/>
      <c r="HGH19" s="84"/>
      <c r="HGI19" s="84"/>
      <c r="HGJ19" s="84"/>
      <c r="HGK19" s="84"/>
      <c r="HGL19" s="84"/>
      <c r="HGM19" s="84"/>
      <c r="HGN19" s="84"/>
      <c r="HGO19" s="84"/>
      <c r="HGP19" s="84"/>
      <c r="HGQ19" s="84"/>
      <c r="HGR19" s="84"/>
      <c r="HGS19" s="84"/>
      <c r="HGT19" s="84"/>
      <c r="HGU19" s="84"/>
      <c r="HGV19" s="84"/>
      <c r="HGW19" s="84"/>
      <c r="HGX19" s="84"/>
      <c r="HGY19" s="84"/>
      <c r="HGZ19" s="84"/>
      <c r="HHA19" s="84"/>
      <c r="HHB19" s="84"/>
      <c r="HHC19" s="84"/>
      <c r="HHD19" s="84"/>
      <c r="HHE19" s="84"/>
      <c r="HHF19" s="84"/>
      <c r="HHG19" s="84"/>
      <c r="HHH19" s="84"/>
      <c r="HHI19" s="84"/>
      <c r="HHJ19" s="84"/>
      <c r="HHK19" s="84"/>
      <c r="HHL19" s="84"/>
      <c r="HHM19" s="84"/>
      <c r="HHN19" s="84"/>
      <c r="HHO19" s="84"/>
      <c r="HHP19" s="84"/>
      <c r="HHQ19" s="84"/>
      <c r="HHR19" s="84"/>
      <c r="HHS19" s="84"/>
      <c r="HHT19" s="84"/>
      <c r="HHU19" s="84"/>
      <c r="HHV19" s="84"/>
      <c r="HHW19" s="84"/>
      <c r="HHX19" s="84"/>
      <c r="HHY19" s="84"/>
      <c r="HHZ19" s="84"/>
      <c r="HIA19" s="84"/>
      <c r="HIB19" s="84"/>
      <c r="HIC19" s="84"/>
      <c r="HID19" s="84"/>
      <c r="HIE19" s="84"/>
      <c r="HIF19" s="84"/>
      <c r="HIG19" s="84"/>
      <c r="HIH19" s="84"/>
      <c r="HII19" s="84"/>
      <c r="HIJ19" s="84"/>
      <c r="HIK19" s="84"/>
      <c r="HIL19" s="84"/>
      <c r="HIM19" s="84"/>
      <c r="HIN19" s="84"/>
      <c r="HIO19" s="84"/>
      <c r="HIP19" s="84"/>
      <c r="HIQ19" s="84"/>
      <c r="HIR19" s="84"/>
      <c r="HIS19" s="84"/>
      <c r="HIT19" s="84"/>
      <c r="HIU19" s="84"/>
      <c r="HIV19" s="84"/>
      <c r="HIW19" s="84"/>
      <c r="HIX19" s="84"/>
      <c r="HIY19" s="84"/>
      <c r="HIZ19" s="84"/>
      <c r="HJA19" s="84"/>
      <c r="HJB19" s="84"/>
      <c r="HJC19" s="84"/>
      <c r="HJD19" s="84"/>
      <c r="HJE19" s="84"/>
      <c r="HJF19" s="84"/>
      <c r="HJG19" s="84"/>
      <c r="HJH19" s="84"/>
      <c r="HJI19" s="84"/>
      <c r="HJJ19" s="84"/>
      <c r="HJK19" s="84"/>
      <c r="HJL19" s="84"/>
      <c r="HJM19" s="84"/>
      <c r="HJN19" s="84"/>
      <c r="HJO19" s="84"/>
      <c r="HJP19" s="84"/>
      <c r="HJQ19" s="84"/>
      <c r="HJR19" s="84"/>
      <c r="HJS19" s="84"/>
      <c r="HJT19" s="84"/>
      <c r="HJU19" s="84"/>
      <c r="HJV19" s="84"/>
      <c r="HJW19" s="84"/>
      <c r="HJX19" s="84"/>
      <c r="HJY19" s="84"/>
      <c r="HJZ19" s="84"/>
      <c r="HKA19" s="84"/>
      <c r="HKB19" s="84"/>
      <c r="HKC19" s="84"/>
      <c r="HKD19" s="84"/>
      <c r="HKE19" s="84"/>
      <c r="HKF19" s="84"/>
      <c r="HKG19" s="84"/>
      <c r="HKH19" s="84"/>
      <c r="HKI19" s="84"/>
      <c r="HKJ19" s="84"/>
      <c r="HKK19" s="84"/>
      <c r="HKL19" s="84"/>
      <c r="HKM19" s="84"/>
      <c r="HKN19" s="84"/>
      <c r="HKO19" s="84"/>
      <c r="HKP19" s="84"/>
      <c r="HKQ19" s="84"/>
      <c r="HKR19" s="84"/>
      <c r="HKS19" s="84"/>
      <c r="HKT19" s="84"/>
      <c r="HKU19" s="84"/>
      <c r="HKV19" s="84"/>
      <c r="HKW19" s="84"/>
      <c r="HKX19" s="84"/>
      <c r="HKY19" s="84"/>
      <c r="HKZ19" s="84"/>
      <c r="HLA19" s="84"/>
      <c r="HLB19" s="84"/>
      <c r="HLC19" s="84"/>
      <c r="HLD19" s="84"/>
      <c r="HLE19" s="84"/>
      <c r="HLF19" s="84"/>
      <c r="HLG19" s="84"/>
      <c r="HLH19" s="84"/>
      <c r="HLI19" s="84"/>
      <c r="HLJ19" s="84"/>
      <c r="HLK19" s="84"/>
      <c r="HLL19" s="84"/>
      <c r="HLM19" s="84"/>
      <c r="HLN19" s="84"/>
      <c r="HLO19" s="84"/>
      <c r="HLP19" s="84"/>
      <c r="HLQ19" s="84"/>
      <c r="HLR19" s="84"/>
      <c r="HLS19" s="84"/>
      <c r="HLT19" s="84"/>
      <c r="HLU19" s="84"/>
      <c r="HLV19" s="84"/>
      <c r="HLW19" s="84"/>
      <c r="HLX19" s="84"/>
      <c r="HLY19" s="84"/>
      <c r="HLZ19" s="84"/>
      <c r="HMA19" s="84"/>
      <c r="HMB19" s="84"/>
      <c r="HMC19" s="84"/>
      <c r="HMD19" s="84"/>
      <c r="HME19" s="84"/>
      <c r="HMF19" s="84"/>
      <c r="HMG19" s="84"/>
      <c r="HMH19" s="84"/>
      <c r="HMI19" s="84"/>
      <c r="HMJ19" s="84"/>
      <c r="HMK19" s="84"/>
      <c r="HML19" s="84"/>
      <c r="HMM19" s="84"/>
      <c r="HMN19" s="84"/>
      <c r="HMO19" s="84"/>
      <c r="HMP19" s="84"/>
      <c r="HMQ19" s="84"/>
      <c r="HMR19" s="84"/>
      <c r="HMS19" s="84"/>
      <c r="HMT19" s="84"/>
      <c r="HMU19" s="84"/>
      <c r="HMV19" s="84"/>
      <c r="HMW19" s="84"/>
      <c r="HMX19" s="84"/>
      <c r="HMY19" s="84"/>
      <c r="HMZ19" s="84"/>
      <c r="HNA19" s="84"/>
      <c r="HNB19" s="84"/>
      <c r="HNC19" s="84"/>
      <c r="HND19" s="84"/>
      <c r="HNE19" s="84"/>
      <c r="HNF19" s="84"/>
      <c r="HNG19" s="84"/>
      <c r="HNH19" s="84"/>
      <c r="HNI19" s="84"/>
      <c r="HNJ19" s="84"/>
      <c r="HNK19" s="84"/>
      <c r="HNL19" s="84"/>
      <c r="HNM19" s="84"/>
      <c r="HNN19" s="84"/>
      <c r="HNO19" s="84"/>
      <c r="HNP19" s="84"/>
      <c r="HNQ19" s="84"/>
      <c r="HNR19" s="84"/>
      <c r="HNS19" s="84"/>
      <c r="HNT19" s="84"/>
      <c r="HNU19" s="84"/>
      <c r="HNV19" s="84"/>
      <c r="HNW19" s="84"/>
      <c r="HNX19" s="84"/>
      <c r="HNY19" s="84"/>
      <c r="HNZ19" s="84"/>
      <c r="HOA19" s="84"/>
      <c r="HOB19" s="84"/>
      <c r="HOC19" s="84"/>
      <c r="HOD19" s="84"/>
      <c r="HOE19" s="84"/>
      <c r="HOF19" s="84"/>
      <c r="HOG19" s="84"/>
      <c r="HOH19" s="84"/>
      <c r="HOI19" s="84"/>
      <c r="HOJ19" s="84"/>
      <c r="HOK19" s="84"/>
      <c r="HOL19" s="84"/>
      <c r="HOM19" s="84"/>
      <c r="HON19" s="84"/>
      <c r="HOO19" s="84"/>
      <c r="HOP19" s="84"/>
      <c r="HOQ19" s="84"/>
      <c r="HOR19" s="84"/>
      <c r="HOS19" s="84"/>
      <c r="HOT19" s="84"/>
      <c r="HOU19" s="84"/>
      <c r="HOV19" s="84"/>
      <c r="HOW19" s="84"/>
      <c r="HOX19" s="84"/>
      <c r="HOY19" s="84"/>
      <c r="HOZ19" s="84"/>
      <c r="HPA19" s="84"/>
      <c r="HPB19" s="84"/>
      <c r="HPC19" s="84"/>
      <c r="HPD19" s="84"/>
      <c r="HPE19" s="84"/>
      <c r="HPF19" s="84"/>
      <c r="HPG19" s="84"/>
      <c r="HPH19" s="84"/>
      <c r="HPI19" s="84"/>
      <c r="HPJ19" s="84"/>
      <c r="HPK19" s="84"/>
      <c r="HPL19" s="84"/>
      <c r="HPM19" s="84"/>
      <c r="HPN19" s="84"/>
      <c r="HPO19" s="84"/>
      <c r="HPP19" s="84"/>
      <c r="HPQ19" s="84"/>
      <c r="HPR19" s="84"/>
      <c r="HPS19" s="84"/>
      <c r="HPT19" s="84"/>
      <c r="HPU19" s="84"/>
      <c r="HPV19" s="84"/>
      <c r="HPW19" s="84"/>
      <c r="HPX19" s="84"/>
      <c r="HPY19" s="84"/>
      <c r="HPZ19" s="84"/>
      <c r="HQA19" s="84"/>
      <c r="HQB19" s="84"/>
      <c r="HQC19" s="84"/>
      <c r="HQD19" s="84"/>
      <c r="HQE19" s="84"/>
      <c r="HQF19" s="84"/>
      <c r="HQG19" s="84"/>
      <c r="HQH19" s="84"/>
      <c r="HQI19" s="84"/>
      <c r="HQJ19" s="84"/>
      <c r="HQK19" s="84"/>
      <c r="HQL19" s="84"/>
      <c r="HQM19" s="84"/>
      <c r="HQN19" s="84"/>
      <c r="HQO19" s="84"/>
      <c r="HQP19" s="84"/>
      <c r="HQQ19" s="84"/>
      <c r="HQR19" s="84"/>
      <c r="HQS19" s="84"/>
      <c r="HQT19" s="84"/>
      <c r="HQU19" s="84"/>
      <c r="HQV19" s="84"/>
      <c r="HQW19" s="84"/>
      <c r="HQX19" s="84"/>
      <c r="HQY19" s="84"/>
      <c r="HQZ19" s="84"/>
      <c r="HRA19" s="84"/>
      <c r="HRB19" s="84"/>
      <c r="HRC19" s="84"/>
      <c r="HRD19" s="84"/>
      <c r="HRE19" s="84"/>
      <c r="HRF19" s="84"/>
      <c r="HRG19" s="84"/>
      <c r="HRH19" s="84"/>
      <c r="HRI19" s="84"/>
      <c r="HRJ19" s="84"/>
      <c r="HRK19" s="84"/>
      <c r="HRL19" s="84"/>
      <c r="HRM19" s="84"/>
      <c r="HRN19" s="84"/>
      <c r="HRO19" s="84"/>
      <c r="HRP19" s="84"/>
      <c r="HRQ19" s="84"/>
      <c r="HRR19" s="84"/>
      <c r="HRS19" s="84"/>
      <c r="HRT19" s="84"/>
      <c r="HRU19" s="84"/>
      <c r="HRV19" s="84"/>
      <c r="HRW19" s="84"/>
      <c r="HRX19" s="84"/>
      <c r="HRY19" s="84"/>
      <c r="HRZ19" s="84"/>
      <c r="HSA19" s="84"/>
      <c r="HSB19" s="84"/>
      <c r="HSC19" s="84"/>
      <c r="HSD19" s="84"/>
      <c r="HSE19" s="84"/>
      <c r="HSF19" s="84"/>
      <c r="HSG19" s="84"/>
      <c r="HSH19" s="84"/>
      <c r="HSI19" s="84"/>
      <c r="HSJ19" s="84"/>
      <c r="HSK19" s="84"/>
      <c r="HSL19" s="84"/>
      <c r="HSM19" s="84"/>
      <c r="HSN19" s="84"/>
      <c r="HSO19" s="84"/>
      <c r="HSP19" s="84"/>
      <c r="HSQ19" s="84"/>
      <c r="HSR19" s="84"/>
      <c r="HSS19" s="84"/>
      <c r="HST19" s="84"/>
      <c r="HSU19" s="84"/>
      <c r="HSV19" s="84"/>
      <c r="HSW19" s="84"/>
      <c r="HSX19" s="84"/>
      <c r="HSY19" s="84"/>
      <c r="HSZ19" s="84"/>
      <c r="HTA19" s="84"/>
      <c r="HTB19" s="84"/>
      <c r="HTC19" s="84"/>
      <c r="HTD19" s="84"/>
      <c r="HTE19" s="84"/>
      <c r="HTF19" s="84"/>
      <c r="HTG19" s="84"/>
      <c r="HTH19" s="84"/>
      <c r="HTI19" s="84"/>
      <c r="HTJ19" s="84"/>
      <c r="HTK19" s="84"/>
      <c r="HTL19" s="84"/>
      <c r="HTM19" s="84"/>
      <c r="HTN19" s="84"/>
      <c r="HTO19" s="84"/>
      <c r="HTP19" s="84"/>
      <c r="HTQ19" s="84"/>
      <c r="HTR19" s="84"/>
      <c r="HTS19" s="84"/>
      <c r="HTT19" s="84"/>
      <c r="HTU19" s="84"/>
      <c r="HTV19" s="84"/>
      <c r="HTW19" s="84"/>
      <c r="HTX19" s="84"/>
      <c r="HTY19" s="84"/>
      <c r="HTZ19" s="84"/>
      <c r="HUA19" s="84"/>
      <c r="HUB19" s="84"/>
      <c r="HUC19" s="84"/>
      <c r="HUD19" s="84"/>
      <c r="HUE19" s="84"/>
      <c r="HUF19" s="84"/>
      <c r="HUG19" s="84"/>
      <c r="HUH19" s="84"/>
      <c r="HUI19" s="84"/>
      <c r="HUJ19" s="84"/>
      <c r="HUK19" s="84"/>
      <c r="HUL19" s="84"/>
      <c r="HUM19" s="84"/>
      <c r="HUN19" s="84"/>
      <c r="HUO19" s="84"/>
      <c r="HUP19" s="84"/>
      <c r="HUQ19" s="84"/>
      <c r="HUR19" s="84"/>
      <c r="HUS19" s="84"/>
      <c r="HUT19" s="84"/>
      <c r="HUU19" s="84"/>
      <c r="HUV19" s="84"/>
      <c r="HUW19" s="84"/>
      <c r="HUX19" s="84"/>
      <c r="HUY19" s="84"/>
      <c r="HUZ19" s="84"/>
      <c r="HVA19" s="84"/>
      <c r="HVB19" s="84"/>
      <c r="HVC19" s="84"/>
      <c r="HVD19" s="84"/>
      <c r="HVE19" s="84"/>
      <c r="HVF19" s="84"/>
      <c r="HVG19" s="84"/>
      <c r="HVH19" s="84"/>
      <c r="HVI19" s="84"/>
      <c r="HVJ19" s="84"/>
      <c r="HVK19" s="84"/>
      <c r="HVL19" s="84"/>
      <c r="HVM19" s="84"/>
      <c r="HVN19" s="84"/>
      <c r="HVO19" s="84"/>
      <c r="HVP19" s="84"/>
      <c r="HVQ19" s="84"/>
      <c r="HVR19" s="84"/>
      <c r="HVS19" s="84"/>
      <c r="HVT19" s="84"/>
      <c r="HVU19" s="84"/>
      <c r="HVV19" s="84"/>
      <c r="HVW19" s="84"/>
      <c r="HVX19" s="84"/>
      <c r="HVY19" s="84"/>
      <c r="HVZ19" s="84"/>
      <c r="HWA19" s="84"/>
      <c r="HWB19" s="84"/>
      <c r="HWC19" s="84"/>
      <c r="HWD19" s="84"/>
      <c r="HWE19" s="84"/>
      <c r="HWF19" s="84"/>
      <c r="HWG19" s="84"/>
      <c r="HWH19" s="84"/>
      <c r="HWI19" s="84"/>
      <c r="HWJ19" s="84"/>
      <c r="HWK19" s="84"/>
      <c r="HWL19" s="84"/>
      <c r="HWM19" s="84"/>
      <c r="HWN19" s="84"/>
      <c r="HWO19" s="84"/>
      <c r="HWP19" s="84"/>
      <c r="HWQ19" s="84"/>
      <c r="HWR19" s="84"/>
      <c r="HWS19" s="84"/>
      <c r="HWT19" s="84"/>
      <c r="HWU19" s="84"/>
      <c r="HWV19" s="84"/>
      <c r="HWW19" s="84"/>
      <c r="HWX19" s="84"/>
      <c r="HWY19" s="84"/>
      <c r="HWZ19" s="84"/>
      <c r="HXA19" s="84"/>
      <c r="HXB19" s="84"/>
      <c r="HXC19" s="84"/>
      <c r="HXD19" s="84"/>
      <c r="HXE19" s="84"/>
      <c r="HXF19" s="84"/>
      <c r="HXG19" s="84"/>
      <c r="HXH19" s="84"/>
      <c r="HXI19" s="84"/>
      <c r="HXJ19" s="84"/>
      <c r="HXK19" s="84"/>
      <c r="HXL19" s="84"/>
      <c r="HXM19" s="84"/>
      <c r="HXN19" s="84"/>
      <c r="HXO19" s="84"/>
      <c r="HXP19" s="84"/>
      <c r="HXQ19" s="84"/>
      <c r="HXR19" s="84"/>
      <c r="HXS19" s="84"/>
      <c r="HXT19" s="84"/>
      <c r="HXU19" s="84"/>
      <c r="HXV19" s="84"/>
      <c r="HXW19" s="84"/>
      <c r="HXX19" s="84"/>
      <c r="HXY19" s="84"/>
      <c r="HXZ19" s="84"/>
      <c r="HYA19" s="84"/>
      <c r="HYB19" s="84"/>
      <c r="HYC19" s="84"/>
      <c r="HYD19" s="84"/>
      <c r="HYE19" s="84"/>
      <c r="HYF19" s="84"/>
      <c r="HYG19" s="84"/>
      <c r="HYH19" s="84"/>
      <c r="HYI19" s="84"/>
      <c r="HYJ19" s="84"/>
      <c r="HYK19" s="84"/>
      <c r="HYL19" s="84"/>
      <c r="HYM19" s="84"/>
      <c r="HYN19" s="84"/>
      <c r="HYO19" s="84"/>
      <c r="HYP19" s="84"/>
      <c r="HYQ19" s="84"/>
      <c r="HYR19" s="84"/>
      <c r="HYS19" s="84"/>
      <c r="HYT19" s="84"/>
      <c r="HYU19" s="84"/>
      <c r="HYV19" s="84"/>
      <c r="HYW19" s="84"/>
      <c r="HYX19" s="84"/>
      <c r="HYY19" s="84"/>
      <c r="HYZ19" s="84"/>
      <c r="HZA19" s="84"/>
      <c r="HZB19" s="84"/>
      <c r="HZC19" s="84"/>
      <c r="HZD19" s="84"/>
      <c r="HZE19" s="84"/>
      <c r="HZF19" s="84"/>
      <c r="HZG19" s="84"/>
      <c r="HZH19" s="84"/>
      <c r="HZI19" s="84"/>
      <c r="HZJ19" s="84"/>
      <c r="HZK19" s="84"/>
      <c r="HZL19" s="84"/>
      <c r="HZM19" s="84"/>
      <c r="HZN19" s="84"/>
      <c r="HZO19" s="84"/>
      <c r="HZP19" s="84"/>
      <c r="HZQ19" s="84"/>
      <c r="HZR19" s="84"/>
      <c r="HZS19" s="84"/>
      <c r="HZT19" s="84"/>
      <c r="HZU19" s="84"/>
      <c r="HZV19" s="84"/>
      <c r="HZW19" s="84"/>
      <c r="HZX19" s="84"/>
      <c r="HZY19" s="84"/>
      <c r="HZZ19" s="84"/>
      <c r="IAA19" s="84"/>
      <c r="IAB19" s="84"/>
      <c r="IAC19" s="84"/>
      <c r="IAD19" s="84"/>
      <c r="IAE19" s="84"/>
      <c r="IAF19" s="84"/>
      <c r="IAG19" s="84"/>
      <c r="IAH19" s="84"/>
      <c r="IAI19" s="84"/>
      <c r="IAJ19" s="84"/>
      <c r="IAK19" s="84"/>
      <c r="IAL19" s="84"/>
      <c r="IAM19" s="84"/>
      <c r="IAN19" s="84"/>
      <c r="IAO19" s="84"/>
      <c r="IAP19" s="84"/>
      <c r="IAQ19" s="84"/>
      <c r="IAR19" s="84"/>
      <c r="IAS19" s="84"/>
      <c r="IAT19" s="84"/>
      <c r="IAU19" s="84"/>
      <c r="IAV19" s="84"/>
      <c r="IAW19" s="84"/>
      <c r="IAX19" s="84"/>
      <c r="IAY19" s="84"/>
      <c r="IAZ19" s="84"/>
      <c r="IBA19" s="84"/>
      <c r="IBB19" s="84"/>
      <c r="IBC19" s="84"/>
      <c r="IBD19" s="84"/>
      <c r="IBE19" s="84"/>
      <c r="IBF19" s="84"/>
      <c r="IBG19" s="84"/>
      <c r="IBH19" s="84"/>
      <c r="IBI19" s="84"/>
      <c r="IBJ19" s="84"/>
      <c r="IBK19" s="84"/>
      <c r="IBL19" s="84"/>
      <c r="IBM19" s="84"/>
      <c r="IBN19" s="84"/>
      <c r="IBO19" s="84"/>
      <c r="IBP19" s="84"/>
      <c r="IBQ19" s="84"/>
      <c r="IBR19" s="84"/>
      <c r="IBS19" s="84"/>
      <c r="IBT19" s="84"/>
      <c r="IBU19" s="84"/>
      <c r="IBV19" s="84"/>
      <c r="IBW19" s="84"/>
      <c r="IBX19" s="84"/>
      <c r="IBY19" s="84"/>
      <c r="IBZ19" s="84"/>
      <c r="ICA19" s="84"/>
      <c r="ICB19" s="84"/>
      <c r="ICC19" s="84"/>
      <c r="ICD19" s="84"/>
      <c r="ICE19" s="84"/>
      <c r="ICF19" s="84"/>
      <c r="ICG19" s="84"/>
      <c r="ICH19" s="84"/>
      <c r="ICI19" s="84"/>
      <c r="ICJ19" s="84"/>
      <c r="ICK19" s="84"/>
      <c r="ICL19" s="84"/>
      <c r="ICM19" s="84"/>
      <c r="ICN19" s="84"/>
      <c r="ICO19" s="84"/>
      <c r="ICP19" s="84"/>
      <c r="ICQ19" s="84"/>
      <c r="ICR19" s="84"/>
      <c r="ICS19" s="84"/>
      <c r="ICT19" s="84"/>
      <c r="ICU19" s="84"/>
      <c r="ICV19" s="84"/>
      <c r="ICW19" s="84"/>
      <c r="ICX19" s="84"/>
      <c r="ICY19" s="84"/>
      <c r="ICZ19" s="84"/>
      <c r="IDA19" s="84"/>
      <c r="IDB19" s="84"/>
      <c r="IDC19" s="84"/>
      <c r="IDD19" s="84"/>
      <c r="IDE19" s="84"/>
      <c r="IDF19" s="84"/>
      <c r="IDG19" s="84"/>
      <c r="IDH19" s="84"/>
      <c r="IDI19" s="84"/>
      <c r="IDJ19" s="84"/>
      <c r="IDK19" s="84"/>
      <c r="IDL19" s="84"/>
      <c r="IDM19" s="84"/>
      <c r="IDN19" s="84"/>
      <c r="IDO19" s="84"/>
      <c r="IDP19" s="84"/>
      <c r="IDQ19" s="84"/>
      <c r="IDR19" s="84"/>
      <c r="IDS19" s="84"/>
      <c r="IDT19" s="84"/>
      <c r="IDU19" s="84"/>
      <c r="IDV19" s="84"/>
      <c r="IDW19" s="84"/>
      <c r="IDX19" s="84"/>
      <c r="IDY19" s="84"/>
      <c r="IDZ19" s="84"/>
      <c r="IEA19" s="84"/>
      <c r="IEB19" s="84"/>
      <c r="IEC19" s="84"/>
      <c r="IED19" s="84"/>
      <c r="IEE19" s="84"/>
      <c r="IEF19" s="84"/>
      <c r="IEG19" s="84"/>
      <c r="IEH19" s="84"/>
      <c r="IEI19" s="84"/>
      <c r="IEJ19" s="84"/>
      <c r="IEK19" s="84"/>
      <c r="IEL19" s="84"/>
      <c r="IEM19" s="84"/>
      <c r="IEN19" s="84"/>
      <c r="IEO19" s="84"/>
      <c r="IEP19" s="84"/>
      <c r="IEQ19" s="84"/>
      <c r="IER19" s="84"/>
      <c r="IES19" s="84"/>
      <c r="IET19" s="84"/>
      <c r="IEU19" s="84"/>
      <c r="IEV19" s="84"/>
      <c r="IEW19" s="84"/>
      <c r="IEX19" s="84"/>
      <c r="IEY19" s="84"/>
      <c r="IEZ19" s="84"/>
      <c r="IFA19" s="84"/>
      <c r="IFB19" s="84"/>
      <c r="IFC19" s="84"/>
      <c r="IFD19" s="84"/>
      <c r="IFE19" s="84"/>
      <c r="IFF19" s="84"/>
      <c r="IFG19" s="84"/>
      <c r="IFH19" s="84"/>
      <c r="IFI19" s="84"/>
      <c r="IFJ19" s="84"/>
      <c r="IFK19" s="84"/>
      <c r="IFL19" s="84"/>
      <c r="IFM19" s="84"/>
      <c r="IFN19" s="84"/>
      <c r="IFO19" s="84"/>
      <c r="IFP19" s="84"/>
      <c r="IFQ19" s="84"/>
      <c r="IFR19" s="84"/>
      <c r="IFS19" s="84"/>
      <c r="IFT19" s="84"/>
      <c r="IFU19" s="84"/>
      <c r="IFV19" s="84"/>
      <c r="IFW19" s="84"/>
      <c r="IFX19" s="84"/>
      <c r="IFY19" s="84"/>
      <c r="IFZ19" s="84"/>
      <c r="IGA19" s="84"/>
      <c r="IGB19" s="84"/>
      <c r="IGC19" s="84"/>
      <c r="IGD19" s="84"/>
      <c r="IGE19" s="84"/>
      <c r="IGF19" s="84"/>
      <c r="IGG19" s="84"/>
      <c r="IGH19" s="84"/>
      <c r="IGI19" s="84"/>
      <c r="IGJ19" s="84"/>
      <c r="IGK19" s="84"/>
      <c r="IGL19" s="84"/>
      <c r="IGM19" s="84"/>
      <c r="IGN19" s="84"/>
      <c r="IGO19" s="84"/>
      <c r="IGP19" s="84"/>
      <c r="IGQ19" s="84"/>
      <c r="IGR19" s="84"/>
      <c r="IGS19" s="84"/>
      <c r="IGT19" s="84"/>
      <c r="IGU19" s="84"/>
      <c r="IGV19" s="84"/>
      <c r="IGW19" s="84"/>
      <c r="IGX19" s="84"/>
      <c r="IGY19" s="84"/>
      <c r="IGZ19" s="84"/>
      <c r="IHA19" s="84"/>
      <c r="IHB19" s="84"/>
      <c r="IHC19" s="84"/>
      <c r="IHD19" s="84"/>
      <c r="IHE19" s="84"/>
      <c r="IHF19" s="84"/>
      <c r="IHG19" s="84"/>
      <c r="IHH19" s="84"/>
      <c r="IHI19" s="84"/>
      <c r="IHJ19" s="84"/>
      <c r="IHK19" s="84"/>
      <c r="IHL19" s="84"/>
      <c r="IHM19" s="84"/>
      <c r="IHN19" s="84"/>
      <c r="IHO19" s="84"/>
      <c r="IHP19" s="84"/>
      <c r="IHQ19" s="84"/>
      <c r="IHR19" s="84"/>
      <c r="IHS19" s="84"/>
      <c r="IHT19" s="84"/>
      <c r="IHU19" s="84"/>
      <c r="IHV19" s="84"/>
      <c r="IHW19" s="84"/>
      <c r="IHX19" s="84"/>
      <c r="IHY19" s="84"/>
      <c r="IHZ19" s="84"/>
      <c r="IIA19" s="84"/>
      <c r="IIB19" s="84"/>
      <c r="IIC19" s="84"/>
      <c r="IID19" s="84"/>
      <c r="IIE19" s="84"/>
      <c r="IIF19" s="84"/>
      <c r="IIG19" s="84"/>
      <c r="IIH19" s="84"/>
      <c r="III19" s="84"/>
      <c r="IIJ19" s="84"/>
      <c r="IIK19" s="84"/>
      <c r="IIL19" s="84"/>
      <c r="IIM19" s="84"/>
      <c r="IIN19" s="84"/>
      <c r="IIO19" s="84"/>
      <c r="IIP19" s="84"/>
      <c r="IIQ19" s="84"/>
      <c r="IIR19" s="84"/>
      <c r="IIS19" s="84"/>
      <c r="IIT19" s="84"/>
      <c r="IIU19" s="84"/>
      <c r="IIV19" s="84"/>
      <c r="IIW19" s="84"/>
      <c r="IIX19" s="84"/>
      <c r="IIY19" s="84"/>
      <c r="IIZ19" s="84"/>
      <c r="IJA19" s="84"/>
      <c r="IJB19" s="84"/>
      <c r="IJC19" s="84"/>
      <c r="IJD19" s="84"/>
      <c r="IJE19" s="84"/>
      <c r="IJF19" s="84"/>
      <c r="IJG19" s="84"/>
      <c r="IJH19" s="84"/>
      <c r="IJI19" s="84"/>
      <c r="IJJ19" s="84"/>
      <c r="IJK19" s="84"/>
      <c r="IJL19" s="84"/>
      <c r="IJM19" s="84"/>
      <c r="IJN19" s="84"/>
      <c r="IJO19" s="84"/>
      <c r="IJP19" s="84"/>
      <c r="IJQ19" s="84"/>
      <c r="IJR19" s="84"/>
      <c r="IJS19" s="84"/>
      <c r="IJT19" s="84"/>
      <c r="IJU19" s="84"/>
      <c r="IJV19" s="84"/>
      <c r="IJW19" s="84"/>
      <c r="IJX19" s="84"/>
      <c r="IJY19" s="84"/>
      <c r="IJZ19" s="84"/>
      <c r="IKA19" s="84"/>
      <c r="IKB19" s="84"/>
      <c r="IKC19" s="84"/>
      <c r="IKD19" s="84"/>
      <c r="IKE19" s="84"/>
      <c r="IKF19" s="84"/>
      <c r="IKG19" s="84"/>
      <c r="IKH19" s="84"/>
      <c r="IKI19" s="84"/>
      <c r="IKJ19" s="84"/>
      <c r="IKK19" s="84"/>
      <c r="IKL19" s="84"/>
      <c r="IKM19" s="84"/>
      <c r="IKN19" s="84"/>
      <c r="IKO19" s="84"/>
      <c r="IKP19" s="84"/>
      <c r="IKQ19" s="84"/>
      <c r="IKR19" s="84"/>
      <c r="IKS19" s="84"/>
      <c r="IKT19" s="84"/>
      <c r="IKU19" s="84"/>
      <c r="IKV19" s="84"/>
      <c r="IKW19" s="84"/>
      <c r="IKX19" s="84"/>
      <c r="IKY19" s="84"/>
      <c r="IKZ19" s="84"/>
      <c r="ILA19" s="84"/>
      <c r="ILB19" s="84"/>
      <c r="ILC19" s="84"/>
      <c r="ILD19" s="84"/>
      <c r="ILE19" s="84"/>
      <c r="ILF19" s="84"/>
      <c r="ILG19" s="84"/>
      <c r="ILH19" s="84"/>
      <c r="ILI19" s="84"/>
      <c r="ILJ19" s="84"/>
      <c r="ILK19" s="84"/>
      <c r="ILL19" s="84"/>
      <c r="ILM19" s="84"/>
      <c r="ILN19" s="84"/>
      <c r="ILO19" s="84"/>
      <c r="ILP19" s="84"/>
      <c r="ILQ19" s="84"/>
      <c r="ILR19" s="84"/>
      <c r="ILS19" s="84"/>
      <c r="ILT19" s="84"/>
      <c r="ILU19" s="84"/>
      <c r="ILV19" s="84"/>
      <c r="ILW19" s="84"/>
      <c r="ILX19" s="84"/>
      <c r="ILY19" s="84"/>
      <c r="ILZ19" s="84"/>
      <c r="IMA19" s="84"/>
      <c r="IMB19" s="84"/>
      <c r="IMC19" s="84"/>
      <c r="IMD19" s="84"/>
      <c r="IME19" s="84"/>
      <c r="IMF19" s="84"/>
      <c r="IMG19" s="84"/>
      <c r="IMH19" s="84"/>
      <c r="IMI19" s="84"/>
      <c r="IMJ19" s="84"/>
      <c r="IMK19" s="84"/>
      <c r="IML19" s="84"/>
      <c r="IMM19" s="84"/>
      <c r="IMN19" s="84"/>
      <c r="IMO19" s="84"/>
      <c r="IMP19" s="84"/>
      <c r="IMQ19" s="84"/>
      <c r="IMR19" s="84"/>
      <c r="IMS19" s="84"/>
      <c r="IMT19" s="84"/>
      <c r="IMU19" s="84"/>
      <c r="IMV19" s="84"/>
      <c r="IMW19" s="84"/>
      <c r="IMX19" s="84"/>
      <c r="IMY19" s="84"/>
      <c r="IMZ19" s="84"/>
      <c r="INA19" s="84"/>
      <c r="INB19" s="84"/>
      <c r="INC19" s="84"/>
      <c r="IND19" s="84"/>
      <c r="INE19" s="84"/>
      <c r="INF19" s="84"/>
      <c r="ING19" s="84"/>
      <c r="INH19" s="84"/>
      <c r="INI19" s="84"/>
      <c r="INJ19" s="84"/>
      <c r="INK19" s="84"/>
      <c r="INL19" s="84"/>
      <c r="INM19" s="84"/>
      <c r="INN19" s="84"/>
      <c r="INO19" s="84"/>
      <c r="INP19" s="84"/>
      <c r="INQ19" s="84"/>
      <c r="INR19" s="84"/>
      <c r="INS19" s="84"/>
      <c r="INT19" s="84"/>
      <c r="INU19" s="84"/>
      <c r="INV19" s="84"/>
      <c r="INW19" s="84"/>
      <c r="INX19" s="84"/>
      <c r="INY19" s="84"/>
      <c r="INZ19" s="84"/>
      <c r="IOA19" s="84"/>
      <c r="IOB19" s="84"/>
      <c r="IOC19" s="84"/>
      <c r="IOD19" s="84"/>
      <c r="IOE19" s="84"/>
      <c r="IOF19" s="84"/>
      <c r="IOG19" s="84"/>
      <c r="IOH19" s="84"/>
      <c r="IOI19" s="84"/>
      <c r="IOJ19" s="84"/>
      <c r="IOK19" s="84"/>
      <c r="IOL19" s="84"/>
      <c r="IOM19" s="84"/>
      <c r="ION19" s="84"/>
      <c r="IOO19" s="84"/>
      <c r="IOP19" s="84"/>
      <c r="IOQ19" s="84"/>
      <c r="IOR19" s="84"/>
      <c r="IOS19" s="84"/>
      <c r="IOT19" s="84"/>
      <c r="IOU19" s="84"/>
      <c r="IOV19" s="84"/>
      <c r="IOW19" s="84"/>
      <c r="IOX19" s="84"/>
      <c r="IOY19" s="84"/>
      <c r="IOZ19" s="84"/>
      <c r="IPA19" s="84"/>
      <c r="IPB19" s="84"/>
      <c r="IPC19" s="84"/>
      <c r="IPD19" s="84"/>
      <c r="IPE19" s="84"/>
      <c r="IPF19" s="84"/>
      <c r="IPG19" s="84"/>
      <c r="IPH19" s="84"/>
      <c r="IPI19" s="84"/>
      <c r="IPJ19" s="84"/>
      <c r="IPK19" s="84"/>
      <c r="IPL19" s="84"/>
      <c r="IPM19" s="84"/>
      <c r="IPN19" s="84"/>
      <c r="IPO19" s="84"/>
      <c r="IPP19" s="84"/>
      <c r="IPQ19" s="84"/>
      <c r="IPR19" s="84"/>
      <c r="IPS19" s="84"/>
      <c r="IPT19" s="84"/>
      <c r="IPU19" s="84"/>
      <c r="IPV19" s="84"/>
      <c r="IPW19" s="84"/>
      <c r="IPX19" s="84"/>
      <c r="IPY19" s="84"/>
      <c r="IPZ19" s="84"/>
      <c r="IQA19" s="84"/>
      <c r="IQB19" s="84"/>
      <c r="IQC19" s="84"/>
      <c r="IQD19" s="84"/>
      <c r="IQE19" s="84"/>
      <c r="IQF19" s="84"/>
      <c r="IQG19" s="84"/>
      <c r="IQH19" s="84"/>
      <c r="IQI19" s="84"/>
      <c r="IQJ19" s="84"/>
      <c r="IQK19" s="84"/>
      <c r="IQL19" s="84"/>
      <c r="IQM19" s="84"/>
      <c r="IQN19" s="84"/>
      <c r="IQO19" s="84"/>
      <c r="IQP19" s="84"/>
      <c r="IQQ19" s="84"/>
      <c r="IQR19" s="84"/>
      <c r="IQS19" s="84"/>
      <c r="IQT19" s="84"/>
      <c r="IQU19" s="84"/>
      <c r="IQV19" s="84"/>
      <c r="IQW19" s="84"/>
      <c r="IQX19" s="84"/>
      <c r="IQY19" s="84"/>
      <c r="IQZ19" s="84"/>
      <c r="IRA19" s="84"/>
      <c r="IRB19" s="84"/>
      <c r="IRC19" s="84"/>
      <c r="IRD19" s="84"/>
      <c r="IRE19" s="84"/>
      <c r="IRF19" s="84"/>
      <c r="IRG19" s="84"/>
      <c r="IRH19" s="84"/>
      <c r="IRI19" s="84"/>
      <c r="IRJ19" s="84"/>
      <c r="IRK19" s="84"/>
      <c r="IRL19" s="84"/>
      <c r="IRM19" s="84"/>
      <c r="IRN19" s="84"/>
      <c r="IRO19" s="84"/>
      <c r="IRP19" s="84"/>
      <c r="IRQ19" s="84"/>
      <c r="IRR19" s="84"/>
      <c r="IRS19" s="84"/>
      <c r="IRT19" s="84"/>
      <c r="IRU19" s="84"/>
      <c r="IRV19" s="84"/>
      <c r="IRW19" s="84"/>
      <c r="IRX19" s="84"/>
      <c r="IRY19" s="84"/>
      <c r="IRZ19" s="84"/>
      <c r="ISA19" s="84"/>
      <c r="ISB19" s="84"/>
      <c r="ISC19" s="84"/>
      <c r="ISD19" s="84"/>
      <c r="ISE19" s="84"/>
      <c r="ISF19" s="84"/>
      <c r="ISG19" s="84"/>
      <c r="ISH19" s="84"/>
      <c r="ISI19" s="84"/>
      <c r="ISJ19" s="84"/>
      <c r="ISK19" s="84"/>
      <c r="ISL19" s="84"/>
      <c r="ISM19" s="84"/>
      <c r="ISN19" s="84"/>
      <c r="ISO19" s="84"/>
      <c r="ISP19" s="84"/>
      <c r="ISQ19" s="84"/>
      <c r="ISR19" s="84"/>
      <c r="ISS19" s="84"/>
      <c r="IST19" s="84"/>
      <c r="ISU19" s="84"/>
      <c r="ISV19" s="84"/>
      <c r="ISW19" s="84"/>
      <c r="ISX19" s="84"/>
      <c r="ISY19" s="84"/>
      <c r="ISZ19" s="84"/>
      <c r="ITA19" s="84"/>
      <c r="ITB19" s="84"/>
      <c r="ITC19" s="84"/>
      <c r="ITD19" s="84"/>
      <c r="ITE19" s="84"/>
      <c r="ITF19" s="84"/>
      <c r="ITG19" s="84"/>
      <c r="ITH19" s="84"/>
      <c r="ITI19" s="84"/>
      <c r="ITJ19" s="84"/>
      <c r="ITK19" s="84"/>
      <c r="ITL19" s="84"/>
      <c r="ITM19" s="84"/>
      <c r="ITN19" s="84"/>
      <c r="ITO19" s="84"/>
      <c r="ITP19" s="84"/>
      <c r="ITQ19" s="84"/>
      <c r="ITR19" s="84"/>
      <c r="ITS19" s="84"/>
      <c r="ITT19" s="84"/>
      <c r="ITU19" s="84"/>
      <c r="ITV19" s="84"/>
      <c r="ITW19" s="84"/>
      <c r="ITX19" s="84"/>
      <c r="ITY19" s="84"/>
      <c r="ITZ19" s="84"/>
      <c r="IUA19" s="84"/>
      <c r="IUB19" s="84"/>
      <c r="IUC19" s="84"/>
      <c r="IUD19" s="84"/>
      <c r="IUE19" s="84"/>
      <c r="IUF19" s="84"/>
      <c r="IUG19" s="84"/>
      <c r="IUH19" s="84"/>
      <c r="IUI19" s="84"/>
      <c r="IUJ19" s="84"/>
      <c r="IUK19" s="84"/>
      <c r="IUL19" s="84"/>
      <c r="IUM19" s="84"/>
      <c r="IUN19" s="84"/>
      <c r="IUO19" s="84"/>
      <c r="IUP19" s="84"/>
      <c r="IUQ19" s="84"/>
      <c r="IUR19" s="84"/>
      <c r="IUS19" s="84"/>
      <c r="IUT19" s="84"/>
      <c r="IUU19" s="84"/>
      <c r="IUV19" s="84"/>
      <c r="IUW19" s="84"/>
      <c r="IUX19" s="84"/>
      <c r="IUY19" s="84"/>
      <c r="IUZ19" s="84"/>
      <c r="IVA19" s="84"/>
      <c r="IVB19" s="84"/>
      <c r="IVC19" s="84"/>
      <c r="IVD19" s="84"/>
      <c r="IVE19" s="84"/>
      <c r="IVF19" s="84"/>
      <c r="IVG19" s="84"/>
      <c r="IVH19" s="84"/>
      <c r="IVI19" s="84"/>
      <c r="IVJ19" s="84"/>
      <c r="IVK19" s="84"/>
      <c r="IVL19" s="84"/>
      <c r="IVM19" s="84"/>
      <c r="IVN19" s="84"/>
      <c r="IVO19" s="84"/>
      <c r="IVP19" s="84"/>
      <c r="IVQ19" s="84"/>
      <c r="IVR19" s="84"/>
      <c r="IVS19" s="84"/>
      <c r="IVT19" s="84"/>
      <c r="IVU19" s="84"/>
      <c r="IVV19" s="84"/>
      <c r="IVW19" s="84"/>
      <c r="IVX19" s="84"/>
      <c r="IVY19" s="84"/>
      <c r="IVZ19" s="84"/>
      <c r="IWA19" s="84"/>
      <c r="IWB19" s="84"/>
      <c r="IWC19" s="84"/>
      <c r="IWD19" s="84"/>
      <c r="IWE19" s="84"/>
      <c r="IWF19" s="84"/>
      <c r="IWG19" s="84"/>
      <c r="IWH19" s="84"/>
      <c r="IWI19" s="84"/>
      <c r="IWJ19" s="84"/>
      <c r="IWK19" s="84"/>
      <c r="IWL19" s="84"/>
      <c r="IWM19" s="84"/>
      <c r="IWN19" s="84"/>
      <c r="IWO19" s="84"/>
      <c r="IWP19" s="84"/>
      <c r="IWQ19" s="84"/>
      <c r="IWR19" s="84"/>
      <c r="IWS19" s="84"/>
      <c r="IWT19" s="84"/>
      <c r="IWU19" s="84"/>
      <c r="IWV19" s="84"/>
      <c r="IWW19" s="84"/>
      <c r="IWX19" s="84"/>
      <c r="IWY19" s="84"/>
      <c r="IWZ19" s="84"/>
      <c r="IXA19" s="84"/>
      <c r="IXB19" s="84"/>
      <c r="IXC19" s="84"/>
      <c r="IXD19" s="84"/>
      <c r="IXE19" s="84"/>
      <c r="IXF19" s="84"/>
      <c r="IXG19" s="84"/>
      <c r="IXH19" s="84"/>
      <c r="IXI19" s="84"/>
      <c r="IXJ19" s="84"/>
      <c r="IXK19" s="84"/>
      <c r="IXL19" s="84"/>
      <c r="IXM19" s="84"/>
      <c r="IXN19" s="84"/>
      <c r="IXO19" s="84"/>
      <c r="IXP19" s="84"/>
      <c r="IXQ19" s="84"/>
      <c r="IXR19" s="84"/>
      <c r="IXS19" s="84"/>
      <c r="IXT19" s="84"/>
      <c r="IXU19" s="84"/>
      <c r="IXV19" s="84"/>
      <c r="IXW19" s="84"/>
      <c r="IXX19" s="84"/>
      <c r="IXY19" s="84"/>
      <c r="IXZ19" s="84"/>
      <c r="IYA19" s="84"/>
      <c r="IYB19" s="84"/>
      <c r="IYC19" s="84"/>
      <c r="IYD19" s="84"/>
      <c r="IYE19" s="84"/>
      <c r="IYF19" s="84"/>
      <c r="IYG19" s="84"/>
      <c r="IYH19" s="84"/>
      <c r="IYI19" s="84"/>
      <c r="IYJ19" s="84"/>
      <c r="IYK19" s="84"/>
      <c r="IYL19" s="84"/>
      <c r="IYM19" s="84"/>
      <c r="IYN19" s="84"/>
      <c r="IYO19" s="84"/>
      <c r="IYP19" s="84"/>
      <c r="IYQ19" s="84"/>
      <c r="IYR19" s="84"/>
      <c r="IYS19" s="84"/>
      <c r="IYT19" s="84"/>
      <c r="IYU19" s="84"/>
      <c r="IYV19" s="84"/>
      <c r="IYW19" s="84"/>
      <c r="IYX19" s="84"/>
      <c r="IYY19" s="84"/>
      <c r="IYZ19" s="84"/>
      <c r="IZA19" s="84"/>
      <c r="IZB19" s="84"/>
      <c r="IZC19" s="84"/>
      <c r="IZD19" s="84"/>
      <c r="IZE19" s="84"/>
      <c r="IZF19" s="84"/>
      <c r="IZG19" s="84"/>
      <c r="IZH19" s="84"/>
      <c r="IZI19" s="84"/>
      <c r="IZJ19" s="84"/>
      <c r="IZK19" s="84"/>
      <c r="IZL19" s="84"/>
      <c r="IZM19" s="84"/>
      <c r="IZN19" s="84"/>
      <c r="IZO19" s="84"/>
      <c r="IZP19" s="84"/>
      <c r="IZQ19" s="84"/>
      <c r="IZR19" s="84"/>
      <c r="IZS19" s="84"/>
      <c r="IZT19" s="84"/>
      <c r="IZU19" s="84"/>
      <c r="IZV19" s="84"/>
      <c r="IZW19" s="84"/>
      <c r="IZX19" s="84"/>
      <c r="IZY19" s="84"/>
      <c r="IZZ19" s="84"/>
      <c r="JAA19" s="84"/>
      <c r="JAB19" s="84"/>
      <c r="JAC19" s="84"/>
      <c r="JAD19" s="84"/>
      <c r="JAE19" s="84"/>
      <c r="JAF19" s="84"/>
      <c r="JAG19" s="84"/>
      <c r="JAH19" s="84"/>
      <c r="JAI19" s="84"/>
      <c r="JAJ19" s="84"/>
      <c r="JAK19" s="84"/>
      <c r="JAL19" s="84"/>
      <c r="JAM19" s="84"/>
      <c r="JAN19" s="84"/>
      <c r="JAO19" s="84"/>
      <c r="JAP19" s="84"/>
      <c r="JAQ19" s="84"/>
      <c r="JAR19" s="84"/>
      <c r="JAS19" s="84"/>
      <c r="JAT19" s="84"/>
      <c r="JAU19" s="84"/>
      <c r="JAV19" s="84"/>
      <c r="JAW19" s="84"/>
      <c r="JAX19" s="84"/>
      <c r="JAY19" s="84"/>
      <c r="JAZ19" s="84"/>
      <c r="JBA19" s="84"/>
      <c r="JBB19" s="84"/>
      <c r="JBC19" s="84"/>
      <c r="JBD19" s="84"/>
      <c r="JBE19" s="84"/>
      <c r="JBF19" s="84"/>
      <c r="JBG19" s="84"/>
      <c r="JBH19" s="84"/>
      <c r="JBI19" s="84"/>
      <c r="JBJ19" s="84"/>
      <c r="JBK19" s="84"/>
      <c r="JBL19" s="84"/>
      <c r="JBM19" s="84"/>
      <c r="JBN19" s="84"/>
      <c r="JBO19" s="84"/>
      <c r="JBP19" s="84"/>
      <c r="JBQ19" s="84"/>
      <c r="JBR19" s="84"/>
      <c r="JBS19" s="84"/>
      <c r="JBT19" s="84"/>
      <c r="JBU19" s="84"/>
      <c r="JBV19" s="84"/>
      <c r="JBW19" s="84"/>
      <c r="JBX19" s="84"/>
      <c r="JBY19" s="84"/>
      <c r="JBZ19" s="84"/>
      <c r="JCA19" s="84"/>
      <c r="JCB19" s="84"/>
      <c r="JCC19" s="84"/>
      <c r="JCD19" s="84"/>
      <c r="JCE19" s="84"/>
      <c r="JCF19" s="84"/>
      <c r="JCG19" s="84"/>
      <c r="JCH19" s="84"/>
      <c r="JCI19" s="84"/>
      <c r="JCJ19" s="84"/>
      <c r="JCK19" s="84"/>
      <c r="JCL19" s="84"/>
      <c r="JCM19" s="84"/>
      <c r="JCN19" s="84"/>
      <c r="JCO19" s="84"/>
      <c r="JCP19" s="84"/>
      <c r="JCQ19" s="84"/>
      <c r="JCR19" s="84"/>
      <c r="JCS19" s="84"/>
      <c r="JCT19" s="84"/>
      <c r="JCU19" s="84"/>
      <c r="JCV19" s="84"/>
      <c r="JCW19" s="84"/>
      <c r="JCX19" s="84"/>
      <c r="JCY19" s="84"/>
      <c r="JCZ19" s="84"/>
      <c r="JDA19" s="84"/>
      <c r="JDB19" s="84"/>
      <c r="JDC19" s="84"/>
      <c r="JDD19" s="84"/>
      <c r="JDE19" s="84"/>
      <c r="JDF19" s="84"/>
      <c r="JDG19" s="84"/>
      <c r="JDH19" s="84"/>
      <c r="JDI19" s="84"/>
      <c r="JDJ19" s="84"/>
      <c r="JDK19" s="84"/>
      <c r="JDL19" s="84"/>
      <c r="JDM19" s="84"/>
      <c r="JDN19" s="84"/>
      <c r="JDO19" s="84"/>
      <c r="JDP19" s="84"/>
      <c r="JDQ19" s="84"/>
      <c r="JDR19" s="84"/>
      <c r="JDS19" s="84"/>
      <c r="JDT19" s="84"/>
      <c r="JDU19" s="84"/>
      <c r="JDV19" s="84"/>
      <c r="JDW19" s="84"/>
      <c r="JDX19" s="84"/>
      <c r="JDY19" s="84"/>
      <c r="JDZ19" s="84"/>
      <c r="JEA19" s="84"/>
      <c r="JEB19" s="84"/>
      <c r="JEC19" s="84"/>
      <c r="JED19" s="84"/>
      <c r="JEE19" s="84"/>
      <c r="JEF19" s="84"/>
      <c r="JEG19" s="84"/>
      <c r="JEH19" s="84"/>
      <c r="JEI19" s="84"/>
      <c r="JEJ19" s="84"/>
      <c r="JEK19" s="84"/>
      <c r="JEL19" s="84"/>
      <c r="JEM19" s="84"/>
      <c r="JEN19" s="84"/>
      <c r="JEO19" s="84"/>
      <c r="JEP19" s="84"/>
      <c r="JEQ19" s="84"/>
      <c r="JER19" s="84"/>
      <c r="JES19" s="84"/>
      <c r="JET19" s="84"/>
      <c r="JEU19" s="84"/>
      <c r="JEV19" s="84"/>
      <c r="JEW19" s="84"/>
      <c r="JEX19" s="84"/>
      <c r="JEY19" s="84"/>
      <c r="JEZ19" s="84"/>
      <c r="JFA19" s="84"/>
      <c r="JFB19" s="84"/>
      <c r="JFC19" s="84"/>
      <c r="JFD19" s="84"/>
      <c r="JFE19" s="84"/>
      <c r="JFF19" s="84"/>
      <c r="JFG19" s="84"/>
      <c r="JFH19" s="84"/>
      <c r="JFI19" s="84"/>
      <c r="JFJ19" s="84"/>
      <c r="JFK19" s="84"/>
      <c r="JFL19" s="84"/>
      <c r="JFM19" s="84"/>
      <c r="JFN19" s="84"/>
      <c r="JFO19" s="84"/>
      <c r="JFP19" s="84"/>
      <c r="JFQ19" s="84"/>
      <c r="JFR19" s="84"/>
      <c r="JFS19" s="84"/>
      <c r="JFT19" s="84"/>
      <c r="JFU19" s="84"/>
      <c r="JFV19" s="84"/>
      <c r="JFW19" s="84"/>
      <c r="JFX19" s="84"/>
      <c r="JFY19" s="84"/>
      <c r="JFZ19" s="84"/>
      <c r="JGA19" s="84"/>
      <c r="JGB19" s="84"/>
      <c r="JGC19" s="84"/>
      <c r="JGD19" s="84"/>
      <c r="JGE19" s="84"/>
      <c r="JGF19" s="84"/>
      <c r="JGG19" s="84"/>
      <c r="JGH19" s="84"/>
      <c r="JGI19" s="84"/>
      <c r="JGJ19" s="84"/>
      <c r="JGK19" s="84"/>
      <c r="JGL19" s="84"/>
      <c r="JGM19" s="84"/>
      <c r="JGN19" s="84"/>
      <c r="JGO19" s="84"/>
      <c r="JGP19" s="84"/>
      <c r="JGQ19" s="84"/>
      <c r="JGR19" s="84"/>
      <c r="JGS19" s="84"/>
      <c r="JGT19" s="84"/>
      <c r="JGU19" s="84"/>
      <c r="JGV19" s="84"/>
      <c r="JGW19" s="84"/>
      <c r="JGX19" s="84"/>
      <c r="JGY19" s="84"/>
      <c r="JGZ19" s="84"/>
      <c r="JHA19" s="84"/>
      <c r="JHB19" s="84"/>
      <c r="JHC19" s="84"/>
      <c r="JHD19" s="84"/>
      <c r="JHE19" s="84"/>
      <c r="JHF19" s="84"/>
      <c r="JHG19" s="84"/>
      <c r="JHH19" s="84"/>
      <c r="JHI19" s="84"/>
      <c r="JHJ19" s="84"/>
      <c r="JHK19" s="84"/>
      <c r="JHL19" s="84"/>
      <c r="JHM19" s="84"/>
      <c r="JHN19" s="84"/>
      <c r="JHO19" s="84"/>
      <c r="JHP19" s="84"/>
      <c r="JHQ19" s="84"/>
      <c r="JHR19" s="84"/>
      <c r="JHS19" s="84"/>
      <c r="JHT19" s="84"/>
      <c r="JHU19" s="84"/>
      <c r="JHV19" s="84"/>
      <c r="JHW19" s="84"/>
      <c r="JHX19" s="84"/>
      <c r="JHY19" s="84"/>
      <c r="JHZ19" s="84"/>
      <c r="JIA19" s="84"/>
      <c r="JIB19" s="84"/>
      <c r="JIC19" s="84"/>
      <c r="JID19" s="84"/>
      <c r="JIE19" s="84"/>
      <c r="JIF19" s="84"/>
      <c r="JIG19" s="84"/>
      <c r="JIH19" s="84"/>
      <c r="JII19" s="84"/>
      <c r="JIJ19" s="84"/>
      <c r="JIK19" s="84"/>
      <c r="JIL19" s="84"/>
      <c r="JIM19" s="84"/>
      <c r="JIN19" s="84"/>
      <c r="JIO19" s="84"/>
      <c r="JIP19" s="84"/>
      <c r="JIQ19" s="84"/>
      <c r="JIR19" s="84"/>
      <c r="JIS19" s="84"/>
      <c r="JIT19" s="84"/>
      <c r="JIU19" s="84"/>
      <c r="JIV19" s="84"/>
      <c r="JIW19" s="84"/>
      <c r="JIX19" s="84"/>
      <c r="JIY19" s="84"/>
      <c r="JIZ19" s="84"/>
      <c r="JJA19" s="84"/>
      <c r="JJB19" s="84"/>
      <c r="JJC19" s="84"/>
      <c r="JJD19" s="84"/>
      <c r="JJE19" s="84"/>
      <c r="JJF19" s="84"/>
      <c r="JJG19" s="84"/>
      <c r="JJH19" s="84"/>
      <c r="JJI19" s="84"/>
      <c r="JJJ19" s="84"/>
      <c r="JJK19" s="84"/>
      <c r="JJL19" s="84"/>
      <c r="JJM19" s="84"/>
      <c r="JJN19" s="84"/>
      <c r="JJO19" s="84"/>
      <c r="JJP19" s="84"/>
      <c r="JJQ19" s="84"/>
      <c r="JJR19" s="84"/>
      <c r="JJS19" s="84"/>
      <c r="JJT19" s="84"/>
      <c r="JJU19" s="84"/>
      <c r="JJV19" s="84"/>
      <c r="JJW19" s="84"/>
      <c r="JJX19" s="84"/>
      <c r="JJY19" s="84"/>
      <c r="JJZ19" s="84"/>
      <c r="JKA19" s="84"/>
      <c r="JKB19" s="84"/>
      <c r="JKC19" s="84"/>
      <c r="JKD19" s="84"/>
      <c r="JKE19" s="84"/>
      <c r="JKF19" s="84"/>
      <c r="JKG19" s="84"/>
      <c r="JKH19" s="84"/>
      <c r="JKI19" s="84"/>
      <c r="JKJ19" s="84"/>
      <c r="JKK19" s="84"/>
      <c r="JKL19" s="84"/>
      <c r="JKM19" s="84"/>
      <c r="JKN19" s="84"/>
      <c r="JKO19" s="84"/>
      <c r="JKP19" s="84"/>
      <c r="JKQ19" s="84"/>
      <c r="JKR19" s="84"/>
      <c r="JKS19" s="84"/>
      <c r="JKT19" s="84"/>
      <c r="JKU19" s="84"/>
      <c r="JKV19" s="84"/>
      <c r="JKW19" s="84"/>
      <c r="JKX19" s="84"/>
      <c r="JKY19" s="84"/>
      <c r="JKZ19" s="84"/>
      <c r="JLA19" s="84"/>
      <c r="JLB19" s="84"/>
      <c r="JLC19" s="84"/>
      <c r="JLD19" s="84"/>
      <c r="JLE19" s="84"/>
      <c r="JLF19" s="84"/>
      <c r="JLG19" s="84"/>
      <c r="JLH19" s="84"/>
      <c r="JLI19" s="84"/>
      <c r="JLJ19" s="84"/>
      <c r="JLK19" s="84"/>
      <c r="JLL19" s="84"/>
      <c r="JLM19" s="84"/>
      <c r="JLN19" s="84"/>
      <c r="JLO19" s="84"/>
      <c r="JLP19" s="84"/>
      <c r="JLQ19" s="84"/>
      <c r="JLR19" s="84"/>
      <c r="JLS19" s="84"/>
      <c r="JLT19" s="84"/>
      <c r="JLU19" s="84"/>
      <c r="JLV19" s="84"/>
      <c r="JLW19" s="84"/>
      <c r="JLX19" s="84"/>
      <c r="JLY19" s="84"/>
      <c r="JLZ19" s="84"/>
      <c r="JMA19" s="84"/>
      <c r="JMB19" s="84"/>
      <c r="JMC19" s="84"/>
      <c r="JMD19" s="84"/>
      <c r="JME19" s="84"/>
      <c r="JMF19" s="84"/>
      <c r="JMG19" s="84"/>
      <c r="JMH19" s="84"/>
      <c r="JMI19" s="84"/>
      <c r="JMJ19" s="84"/>
      <c r="JMK19" s="84"/>
      <c r="JML19" s="84"/>
      <c r="JMM19" s="84"/>
      <c r="JMN19" s="84"/>
      <c r="JMO19" s="84"/>
      <c r="JMP19" s="84"/>
      <c r="JMQ19" s="84"/>
      <c r="JMR19" s="84"/>
      <c r="JMS19" s="84"/>
      <c r="JMT19" s="84"/>
      <c r="JMU19" s="84"/>
      <c r="JMV19" s="84"/>
      <c r="JMW19" s="84"/>
      <c r="JMX19" s="84"/>
      <c r="JMY19" s="84"/>
      <c r="JMZ19" s="84"/>
      <c r="JNA19" s="84"/>
      <c r="JNB19" s="84"/>
      <c r="JNC19" s="84"/>
      <c r="JND19" s="84"/>
      <c r="JNE19" s="84"/>
      <c r="JNF19" s="84"/>
      <c r="JNG19" s="84"/>
      <c r="JNH19" s="84"/>
      <c r="JNI19" s="84"/>
      <c r="JNJ19" s="84"/>
      <c r="JNK19" s="84"/>
      <c r="JNL19" s="84"/>
      <c r="JNM19" s="84"/>
      <c r="JNN19" s="84"/>
      <c r="JNO19" s="84"/>
      <c r="JNP19" s="84"/>
      <c r="JNQ19" s="84"/>
      <c r="JNR19" s="84"/>
      <c r="JNS19" s="84"/>
      <c r="JNT19" s="84"/>
      <c r="JNU19" s="84"/>
      <c r="JNV19" s="84"/>
      <c r="JNW19" s="84"/>
      <c r="JNX19" s="84"/>
      <c r="JNY19" s="84"/>
      <c r="JNZ19" s="84"/>
      <c r="JOA19" s="84"/>
      <c r="JOB19" s="84"/>
      <c r="JOC19" s="84"/>
      <c r="JOD19" s="84"/>
      <c r="JOE19" s="84"/>
      <c r="JOF19" s="84"/>
      <c r="JOG19" s="84"/>
      <c r="JOH19" s="84"/>
      <c r="JOI19" s="84"/>
      <c r="JOJ19" s="84"/>
      <c r="JOK19" s="84"/>
      <c r="JOL19" s="84"/>
      <c r="JOM19" s="84"/>
      <c r="JON19" s="84"/>
      <c r="JOO19" s="84"/>
      <c r="JOP19" s="84"/>
      <c r="JOQ19" s="84"/>
      <c r="JOR19" s="84"/>
      <c r="JOS19" s="84"/>
      <c r="JOT19" s="84"/>
      <c r="JOU19" s="84"/>
      <c r="JOV19" s="84"/>
      <c r="JOW19" s="84"/>
      <c r="JOX19" s="84"/>
      <c r="JOY19" s="84"/>
      <c r="JOZ19" s="84"/>
      <c r="JPA19" s="84"/>
      <c r="JPB19" s="84"/>
      <c r="JPC19" s="84"/>
      <c r="JPD19" s="84"/>
      <c r="JPE19" s="84"/>
      <c r="JPF19" s="84"/>
      <c r="JPG19" s="84"/>
      <c r="JPH19" s="84"/>
      <c r="JPI19" s="84"/>
      <c r="JPJ19" s="84"/>
      <c r="JPK19" s="84"/>
      <c r="JPL19" s="84"/>
      <c r="JPM19" s="84"/>
      <c r="JPN19" s="84"/>
      <c r="JPO19" s="84"/>
      <c r="JPP19" s="84"/>
      <c r="JPQ19" s="84"/>
      <c r="JPR19" s="84"/>
      <c r="JPS19" s="84"/>
      <c r="JPT19" s="84"/>
      <c r="JPU19" s="84"/>
      <c r="JPV19" s="84"/>
      <c r="JPW19" s="84"/>
      <c r="JPX19" s="84"/>
      <c r="JPY19" s="84"/>
      <c r="JPZ19" s="84"/>
      <c r="JQA19" s="84"/>
      <c r="JQB19" s="84"/>
      <c r="JQC19" s="84"/>
      <c r="JQD19" s="84"/>
      <c r="JQE19" s="84"/>
      <c r="JQF19" s="84"/>
      <c r="JQG19" s="84"/>
      <c r="JQH19" s="84"/>
      <c r="JQI19" s="84"/>
      <c r="JQJ19" s="84"/>
      <c r="JQK19" s="84"/>
      <c r="JQL19" s="84"/>
      <c r="JQM19" s="84"/>
      <c r="JQN19" s="84"/>
      <c r="JQO19" s="84"/>
      <c r="JQP19" s="84"/>
      <c r="JQQ19" s="84"/>
      <c r="JQR19" s="84"/>
      <c r="JQS19" s="84"/>
      <c r="JQT19" s="84"/>
      <c r="JQU19" s="84"/>
      <c r="JQV19" s="84"/>
      <c r="JQW19" s="84"/>
      <c r="JQX19" s="84"/>
      <c r="JQY19" s="84"/>
      <c r="JQZ19" s="84"/>
      <c r="JRA19" s="84"/>
      <c r="JRB19" s="84"/>
      <c r="JRC19" s="84"/>
      <c r="JRD19" s="84"/>
      <c r="JRE19" s="84"/>
      <c r="JRF19" s="84"/>
      <c r="JRG19" s="84"/>
      <c r="JRH19" s="84"/>
      <c r="JRI19" s="84"/>
      <c r="JRJ19" s="84"/>
      <c r="JRK19" s="84"/>
      <c r="JRL19" s="84"/>
      <c r="JRM19" s="84"/>
      <c r="JRN19" s="84"/>
      <c r="JRO19" s="84"/>
      <c r="JRP19" s="84"/>
      <c r="JRQ19" s="84"/>
      <c r="JRR19" s="84"/>
      <c r="JRS19" s="84"/>
      <c r="JRT19" s="84"/>
      <c r="JRU19" s="84"/>
      <c r="JRV19" s="84"/>
      <c r="JRW19" s="84"/>
      <c r="JRX19" s="84"/>
      <c r="JRY19" s="84"/>
      <c r="JRZ19" s="84"/>
      <c r="JSA19" s="84"/>
      <c r="JSB19" s="84"/>
      <c r="JSC19" s="84"/>
      <c r="JSD19" s="84"/>
      <c r="JSE19" s="84"/>
      <c r="JSF19" s="84"/>
      <c r="JSG19" s="84"/>
      <c r="JSH19" s="84"/>
      <c r="JSI19" s="84"/>
      <c r="JSJ19" s="84"/>
      <c r="JSK19" s="84"/>
      <c r="JSL19" s="84"/>
      <c r="JSM19" s="84"/>
      <c r="JSN19" s="84"/>
      <c r="JSO19" s="84"/>
      <c r="JSP19" s="84"/>
      <c r="JSQ19" s="84"/>
      <c r="JSR19" s="84"/>
      <c r="JSS19" s="84"/>
      <c r="JST19" s="84"/>
      <c r="JSU19" s="84"/>
      <c r="JSV19" s="84"/>
      <c r="JSW19" s="84"/>
      <c r="JSX19" s="84"/>
      <c r="JSY19" s="84"/>
      <c r="JSZ19" s="84"/>
      <c r="JTA19" s="84"/>
      <c r="JTB19" s="84"/>
      <c r="JTC19" s="84"/>
      <c r="JTD19" s="84"/>
      <c r="JTE19" s="84"/>
      <c r="JTF19" s="84"/>
      <c r="JTG19" s="84"/>
      <c r="JTH19" s="84"/>
      <c r="JTI19" s="84"/>
      <c r="JTJ19" s="84"/>
      <c r="JTK19" s="84"/>
      <c r="JTL19" s="84"/>
      <c r="JTM19" s="84"/>
      <c r="JTN19" s="84"/>
      <c r="JTO19" s="84"/>
      <c r="JTP19" s="84"/>
      <c r="JTQ19" s="84"/>
      <c r="JTR19" s="84"/>
      <c r="JTS19" s="84"/>
      <c r="JTT19" s="84"/>
      <c r="JTU19" s="84"/>
      <c r="JTV19" s="84"/>
      <c r="JTW19" s="84"/>
      <c r="JTX19" s="84"/>
      <c r="JTY19" s="84"/>
      <c r="JTZ19" s="84"/>
      <c r="JUA19" s="84"/>
      <c r="JUB19" s="84"/>
      <c r="JUC19" s="84"/>
      <c r="JUD19" s="84"/>
      <c r="JUE19" s="84"/>
      <c r="JUF19" s="84"/>
      <c r="JUG19" s="84"/>
      <c r="JUH19" s="84"/>
      <c r="JUI19" s="84"/>
      <c r="JUJ19" s="84"/>
      <c r="JUK19" s="84"/>
      <c r="JUL19" s="84"/>
      <c r="JUM19" s="84"/>
      <c r="JUN19" s="84"/>
      <c r="JUO19" s="84"/>
      <c r="JUP19" s="84"/>
      <c r="JUQ19" s="84"/>
      <c r="JUR19" s="84"/>
      <c r="JUS19" s="84"/>
      <c r="JUT19" s="84"/>
      <c r="JUU19" s="84"/>
      <c r="JUV19" s="84"/>
      <c r="JUW19" s="84"/>
      <c r="JUX19" s="84"/>
      <c r="JUY19" s="84"/>
      <c r="JUZ19" s="84"/>
      <c r="JVA19" s="84"/>
      <c r="JVB19" s="84"/>
      <c r="JVC19" s="84"/>
      <c r="JVD19" s="84"/>
      <c r="JVE19" s="84"/>
      <c r="JVF19" s="84"/>
      <c r="JVG19" s="84"/>
      <c r="JVH19" s="84"/>
      <c r="JVI19" s="84"/>
      <c r="JVJ19" s="84"/>
      <c r="JVK19" s="84"/>
      <c r="JVL19" s="84"/>
      <c r="JVM19" s="84"/>
      <c r="JVN19" s="84"/>
      <c r="JVO19" s="84"/>
      <c r="JVP19" s="84"/>
      <c r="JVQ19" s="84"/>
      <c r="JVR19" s="84"/>
      <c r="JVS19" s="84"/>
      <c r="JVT19" s="84"/>
      <c r="JVU19" s="84"/>
      <c r="JVV19" s="84"/>
      <c r="JVW19" s="84"/>
      <c r="JVX19" s="84"/>
      <c r="JVY19" s="84"/>
      <c r="JVZ19" s="84"/>
      <c r="JWA19" s="84"/>
      <c r="JWB19" s="84"/>
      <c r="JWC19" s="84"/>
      <c r="JWD19" s="84"/>
      <c r="JWE19" s="84"/>
      <c r="JWF19" s="84"/>
      <c r="JWG19" s="84"/>
      <c r="JWH19" s="84"/>
      <c r="JWI19" s="84"/>
      <c r="JWJ19" s="84"/>
      <c r="JWK19" s="84"/>
      <c r="JWL19" s="84"/>
      <c r="JWM19" s="84"/>
      <c r="JWN19" s="84"/>
      <c r="JWO19" s="84"/>
      <c r="JWP19" s="84"/>
      <c r="JWQ19" s="84"/>
      <c r="JWR19" s="84"/>
      <c r="JWS19" s="84"/>
      <c r="JWT19" s="84"/>
      <c r="JWU19" s="84"/>
      <c r="JWV19" s="84"/>
      <c r="JWW19" s="84"/>
      <c r="JWX19" s="84"/>
      <c r="JWY19" s="84"/>
      <c r="JWZ19" s="84"/>
      <c r="JXA19" s="84"/>
      <c r="JXB19" s="84"/>
      <c r="JXC19" s="84"/>
      <c r="JXD19" s="84"/>
      <c r="JXE19" s="84"/>
      <c r="JXF19" s="84"/>
      <c r="JXG19" s="84"/>
      <c r="JXH19" s="84"/>
      <c r="JXI19" s="84"/>
      <c r="JXJ19" s="84"/>
      <c r="JXK19" s="84"/>
      <c r="JXL19" s="84"/>
      <c r="JXM19" s="84"/>
      <c r="JXN19" s="84"/>
      <c r="JXO19" s="84"/>
      <c r="JXP19" s="84"/>
      <c r="JXQ19" s="84"/>
      <c r="JXR19" s="84"/>
      <c r="JXS19" s="84"/>
      <c r="JXT19" s="84"/>
      <c r="JXU19" s="84"/>
      <c r="JXV19" s="84"/>
      <c r="JXW19" s="84"/>
      <c r="JXX19" s="84"/>
      <c r="JXY19" s="84"/>
      <c r="JXZ19" s="84"/>
      <c r="JYA19" s="84"/>
      <c r="JYB19" s="84"/>
      <c r="JYC19" s="84"/>
      <c r="JYD19" s="84"/>
      <c r="JYE19" s="84"/>
      <c r="JYF19" s="84"/>
      <c r="JYG19" s="84"/>
      <c r="JYH19" s="84"/>
      <c r="JYI19" s="84"/>
      <c r="JYJ19" s="84"/>
      <c r="JYK19" s="84"/>
      <c r="JYL19" s="84"/>
      <c r="JYM19" s="84"/>
      <c r="JYN19" s="84"/>
      <c r="JYO19" s="84"/>
      <c r="JYP19" s="84"/>
      <c r="JYQ19" s="84"/>
      <c r="JYR19" s="84"/>
      <c r="JYS19" s="84"/>
      <c r="JYT19" s="84"/>
      <c r="JYU19" s="84"/>
      <c r="JYV19" s="84"/>
      <c r="JYW19" s="84"/>
      <c r="JYX19" s="84"/>
      <c r="JYY19" s="84"/>
      <c r="JYZ19" s="84"/>
      <c r="JZA19" s="84"/>
      <c r="JZB19" s="84"/>
      <c r="JZC19" s="84"/>
      <c r="JZD19" s="84"/>
      <c r="JZE19" s="84"/>
      <c r="JZF19" s="84"/>
      <c r="JZG19" s="84"/>
      <c r="JZH19" s="84"/>
      <c r="JZI19" s="84"/>
      <c r="JZJ19" s="84"/>
      <c r="JZK19" s="84"/>
      <c r="JZL19" s="84"/>
      <c r="JZM19" s="84"/>
      <c r="JZN19" s="84"/>
      <c r="JZO19" s="84"/>
      <c r="JZP19" s="84"/>
      <c r="JZQ19" s="84"/>
      <c r="JZR19" s="84"/>
      <c r="JZS19" s="84"/>
      <c r="JZT19" s="84"/>
      <c r="JZU19" s="84"/>
      <c r="JZV19" s="84"/>
      <c r="JZW19" s="84"/>
      <c r="JZX19" s="84"/>
      <c r="JZY19" s="84"/>
      <c r="JZZ19" s="84"/>
      <c r="KAA19" s="84"/>
      <c r="KAB19" s="84"/>
      <c r="KAC19" s="84"/>
      <c r="KAD19" s="84"/>
      <c r="KAE19" s="84"/>
      <c r="KAF19" s="84"/>
      <c r="KAG19" s="84"/>
      <c r="KAH19" s="84"/>
      <c r="KAI19" s="84"/>
      <c r="KAJ19" s="84"/>
      <c r="KAK19" s="84"/>
      <c r="KAL19" s="84"/>
      <c r="KAM19" s="84"/>
      <c r="KAN19" s="84"/>
      <c r="KAO19" s="84"/>
      <c r="KAP19" s="84"/>
      <c r="KAQ19" s="84"/>
      <c r="KAR19" s="84"/>
      <c r="KAS19" s="84"/>
      <c r="KAT19" s="84"/>
      <c r="KAU19" s="84"/>
      <c r="KAV19" s="84"/>
      <c r="KAW19" s="84"/>
      <c r="KAX19" s="84"/>
      <c r="KAY19" s="84"/>
      <c r="KAZ19" s="84"/>
      <c r="KBA19" s="84"/>
      <c r="KBB19" s="84"/>
      <c r="KBC19" s="84"/>
      <c r="KBD19" s="84"/>
      <c r="KBE19" s="84"/>
      <c r="KBF19" s="84"/>
      <c r="KBG19" s="84"/>
      <c r="KBH19" s="84"/>
      <c r="KBI19" s="84"/>
      <c r="KBJ19" s="84"/>
      <c r="KBK19" s="84"/>
      <c r="KBL19" s="84"/>
      <c r="KBM19" s="84"/>
      <c r="KBN19" s="84"/>
      <c r="KBO19" s="84"/>
      <c r="KBP19" s="84"/>
      <c r="KBQ19" s="84"/>
      <c r="KBR19" s="84"/>
      <c r="KBS19" s="84"/>
      <c r="KBT19" s="84"/>
      <c r="KBU19" s="84"/>
      <c r="KBV19" s="84"/>
      <c r="KBW19" s="84"/>
      <c r="KBX19" s="84"/>
      <c r="KBY19" s="84"/>
      <c r="KBZ19" s="84"/>
      <c r="KCA19" s="84"/>
      <c r="KCB19" s="84"/>
      <c r="KCC19" s="84"/>
      <c r="KCD19" s="84"/>
      <c r="KCE19" s="84"/>
      <c r="KCF19" s="84"/>
      <c r="KCG19" s="84"/>
      <c r="KCH19" s="84"/>
      <c r="KCI19" s="84"/>
      <c r="KCJ19" s="84"/>
      <c r="KCK19" s="84"/>
      <c r="KCL19" s="84"/>
      <c r="KCM19" s="84"/>
      <c r="KCN19" s="84"/>
      <c r="KCO19" s="84"/>
      <c r="KCP19" s="84"/>
      <c r="KCQ19" s="84"/>
      <c r="KCR19" s="84"/>
      <c r="KCS19" s="84"/>
      <c r="KCT19" s="84"/>
      <c r="KCU19" s="84"/>
      <c r="KCV19" s="84"/>
      <c r="KCW19" s="84"/>
      <c r="KCX19" s="84"/>
      <c r="KCY19" s="84"/>
      <c r="KCZ19" s="84"/>
      <c r="KDA19" s="84"/>
      <c r="KDB19" s="84"/>
      <c r="KDC19" s="84"/>
      <c r="KDD19" s="84"/>
      <c r="KDE19" s="84"/>
      <c r="KDF19" s="84"/>
      <c r="KDG19" s="84"/>
      <c r="KDH19" s="84"/>
      <c r="KDI19" s="84"/>
      <c r="KDJ19" s="84"/>
      <c r="KDK19" s="84"/>
      <c r="KDL19" s="84"/>
      <c r="KDM19" s="84"/>
      <c r="KDN19" s="84"/>
      <c r="KDO19" s="84"/>
      <c r="KDP19" s="84"/>
      <c r="KDQ19" s="84"/>
      <c r="KDR19" s="84"/>
      <c r="KDS19" s="84"/>
      <c r="KDT19" s="84"/>
      <c r="KDU19" s="84"/>
      <c r="KDV19" s="84"/>
      <c r="KDW19" s="84"/>
      <c r="KDX19" s="84"/>
      <c r="KDY19" s="84"/>
      <c r="KDZ19" s="84"/>
      <c r="KEA19" s="84"/>
      <c r="KEB19" s="84"/>
      <c r="KEC19" s="84"/>
      <c r="KED19" s="84"/>
      <c r="KEE19" s="84"/>
      <c r="KEF19" s="84"/>
      <c r="KEG19" s="84"/>
      <c r="KEH19" s="84"/>
      <c r="KEI19" s="84"/>
      <c r="KEJ19" s="84"/>
      <c r="KEK19" s="84"/>
      <c r="KEL19" s="84"/>
      <c r="KEM19" s="84"/>
      <c r="KEN19" s="84"/>
      <c r="KEO19" s="84"/>
      <c r="KEP19" s="84"/>
      <c r="KEQ19" s="84"/>
      <c r="KER19" s="84"/>
      <c r="KES19" s="84"/>
      <c r="KET19" s="84"/>
      <c r="KEU19" s="84"/>
      <c r="KEV19" s="84"/>
      <c r="KEW19" s="84"/>
      <c r="KEX19" s="84"/>
      <c r="KEY19" s="84"/>
      <c r="KEZ19" s="84"/>
      <c r="KFA19" s="84"/>
      <c r="KFB19" s="84"/>
      <c r="KFC19" s="84"/>
      <c r="KFD19" s="84"/>
      <c r="KFE19" s="84"/>
      <c r="KFF19" s="84"/>
      <c r="KFG19" s="84"/>
      <c r="KFH19" s="84"/>
      <c r="KFI19" s="84"/>
      <c r="KFJ19" s="84"/>
      <c r="KFK19" s="84"/>
      <c r="KFL19" s="84"/>
      <c r="KFM19" s="84"/>
      <c r="KFN19" s="84"/>
      <c r="KFO19" s="84"/>
      <c r="KFP19" s="84"/>
      <c r="KFQ19" s="84"/>
      <c r="KFR19" s="84"/>
      <c r="KFS19" s="84"/>
      <c r="KFT19" s="84"/>
      <c r="KFU19" s="84"/>
      <c r="KFV19" s="84"/>
      <c r="KFW19" s="84"/>
      <c r="KFX19" s="84"/>
      <c r="KFY19" s="84"/>
      <c r="KFZ19" s="84"/>
      <c r="KGA19" s="84"/>
      <c r="KGB19" s="84"/>
      <c r="KGC19" s="84"/>
      <c r="KGD19" s="84"/>
      <c r="KGE19" s="84"/>
      <c r="KGF19" s="84"/>
      <c r="KGG19" s="84"/>
      <c r="KGH19" s="84"/>
      <c r="KGI19" s="84"/>
      <c r="KGJ19" s="84"/>
      <c r="KGK19" s="84"/>
      <c r="KGL19" s="84"/>
      <c r="KGM19" s="84"/>
      <c r="KGN19" s="84"/>
      <c r="KGO19" s="84"/>
      <c r="KGP19" s="84"/>
      <c r="KGQ19" s="84"/>
      <c r="KGR19" s="84"/>
      <c r="KGS19" s="84"/>
      <c r="KGT19" s="84"/>
      <c r="KGU19" s="84"/>
      <c r="KGV19" s="84"/>
      <c r="KGW19" s="84"/>
      <c r="KGX19" s="84"/>
      <c r="KGY19" s="84"/>
      <c r="KGZ19" s="84"/>
      <c r="KHA19" s="84"/>
      <c r="KHB19" s="84"/>
      <c r="KHC19" s="84"/>
      <c r="KHD19" s="84"/>
      <c r="KHE19" s="84"/>
      <c r="KHF19" s="84"/>
      <c r="KHG19" s="84"/>
      <c r="KHH19" s="84"/>
      <c r="KHI19" s="84"/>
      <c r="KHJ19" s="84"/>
      <c r="KHK19" s="84"/>
      <c r="KHL19" s="84"/>
      <c r="KHM19" s="84"/>
      <c r="KHN19" s="84"/>
      <c r="KHO19" s="84"/>
      <c r="KHP19" s="84"/>
      <c r="KHQ19" s="84"/>
      <c r="KHR19" s="84"/>
      <c r="KHS19" s="84"/>
      <c r="KHT19" s="84"/>
      <c r="KHU19" s="84"/>
      <c r="KHV19" s="84"/>
      <c r="KHW19" s="84"/>
      <c r="KHX19" s="84"/>
      <c r="KHY19" s="84"/>
      <c r="KHZ19" s="84"/>
      <c r="KIA19" s="84"/>
      <c r="KIB19" s="84"/>
      <c r="KIC19" s="84"/>
      <c r="KID19" s="84"/>
      <c r="KIE19" s="84"/>
      <c r="KIF19" s="84"/>
      <c r="KIG19" s="84"/>
      <c r="KIH19" s="84"/>
      <c r="KII19" s="84"/>
      <c r="KIJ19" s="84"/>
      <c r="KIK19" s="84"/>
      <c r="KIL19" s="84"/>
      <c r="KIM19" s="84"/>
      <c r="KIN19" s="84"/>
      <c r="KIO19" s="84"/>
      <c r="KIP19" s="84"/>
      <c r="KIQ19" s="84"/>
      <c r="KIR19" s="84"/>
      <c r="KIS19" s="84"/>
      <c r="KIT19" s="84"/>
      <c r="KIU19" s="84"/>
      <c r="KIV19" s="84"/>
      <c r="KIW19" s="84"/>
      <c r="KIX19" s="84"/>
      <c r="KIY19" s="84"/>
      <c r="KIZ19" s="84"/>
      <c r="KJA19" s="84"/>
      <c r="KJB19" s="84"/>
      <c r="KJC19" s="84"/>
      <c r="KJD19" s="84"/>
      <c r="KJE19" s="84"/>
      <c r="KJF19" s="84"/>
      <c r="KJG19" s="84"/>
      <c r="KJH19" s="84"/>
      <c r="KJI19" s="84"/>
      <c r="KJJ19" s="84"/>
      <c r="KJK19" s="84"/>
      <c r="KJL19" s="84"/>
      <c r="KJM19" s="84"/>
      <c r="KJN19" s="84"/>
      <c r="KJO19" s="84"/>
      <c r="KJP19" s="84"/>
      <c r="KJQ19" s="84"/>
      <c r="KJR19" s="84"/>
      <c r="KJS19" s="84"/>
      <c r="KJT19" s="84"/>
      <c r="KJU19" s="84"/>
      <c r="KJV19" s="84"/>
      <c r="KJW19" s="84"/>
      <c r="KJX19" s="84"/>
      <c r="KJY19" s="84"/>
      <c r="KJZ19" s="84"/>
      <c r="KKA19" s="84"/>
      <c r="KKB19" s="84"/>
      <c r="KKC19" s="84"/>
      <c r="KKD19" s="84"/>
      <c r="KKE19" s="84"/>
      <c r="KKF19" s="84"/>
      <c r="KKG19" s="84"/>
      <c r="KKH19" s="84"/>
      <c r="KKI19" s="84"/>
      <c r="KKJ19" s="84"/>
      <c r="KKK19" s="84"/>
      <c r="KKL19" s="84"/>
      <c r="KKM19" s="84"/>
      <c r="KKN19" s="84"/>
      <c r="KKO19" s="84"/>
      <c r="KKP19" s="84"/>
      <c r="KKQ19" s="84"/>
      <c r="KKR19" s="84"/>
      <c r="KKS19" s="84"/>
      <c r="KKT19" s="84"/>
      <c r="KKU19" s="84"/>
      <c r="KKV19" s="84"/>
      <c r="KKW19" s="84"/>
      <c r="KKX19" s="84"/>
      <c r="KKY19" s="84"/>
      <c r="KKZ19" s="84"/>
      <c r="KLA19" s="84"/>
      <c r="KLB19" s="84"/>
      <c r="KLC19" s="84"/>
      <c r="KLD19" s="84"/>
      <c r="KLE19" s="84"/>
      <c r="KLF19" s="84"/>
      <c r="KLG19" s="84"/>
      <c r="KLH19" s="84"/>
      <c r="KLI19" s="84"/>
      <c r="KLJ19" s="84"/>
      <c r="KLK19" s="84"/>
      <c r="KLL19" s="84"/>
      <c r="KLM19" s="84"/>
      <c r="KLN19" s="84"/>
      <c r="KLO19" s="84"/>
      <c r="KLP19" s="84"/>
      <c r="KLQ19" s="84"/>
      <c r="KLR19" s="84"/>
      <c r="KLS19" s="84"/>
      <c r="KLT19" s="84"/>
      <c r="KLU19" s="84"/>
      <c r="KLV19" s="84"/>
      <c r="KLW19" s="84"/>
      <c r="KLX19" s="84"/>
      <c r="KLY19" s="84"/>
      <c r="KLZ19" s="84"/>
      <c r="KMA19" s="84"/>
      <c r="KMB19" s="84"/>
      <c r="KMC19" s="84"/>
      <c r="KMD19" s="84"/>
      <c r="KME19" s="84"/>
      <c r="KMF19" s="84"/>
      <c r="KMG19" s="84"/>
      <c r="KMH19" s="84"/>
      <c r="KMI19" s="84"/>
      <c r="KMJ19" s="84"/>
      <c r="KMK19" s="84"/>
      <c r="KML19" s="84"/>
      <c r="KMM19" s="84"/>
      <c r="KMN19" s="84"/>
      <c r="KMO19" s="84"/>
      <c r="KMP19" s="84"/>
      <c r="KMQ19" s="84"/>
      <c r="KMR19" s="84"/>
      <c r="KMS19" s="84"/>
      <c r="KMT19" s="84"/>
      <c r="KMU19" s="84"/>
      <c r="KMV19" s="84"/>
      <c r="KMW19" s="84"/>
      <c r="KMX19" s="84"/>
      <c r="KMY19" s="84"/>
      <c r="KMZ19" s="84"/>
      <c r="KNA19" s="84"/>
      <c r="KNB19" s="84"/>
      <c r="KNC19" s="84"/>
      <c r="KND19" s="84"/>
      <c r="KNE19" s="84"/>
      <c r="KNF19" s="84"/>
      <c r="KNG19" s="84"/>
      <c r="KNH19" s="84"/>
      <c r="KNI19" s="84"/>
      <c r="KNJ19" s="84"/>
      <c r="KNK19" s="84"/>
      <c r="KNL19" s="84"/>
      <c r="KNM19" s="84"/>
      <c r="KNN19" s="84"/>
      <c r="KNO19" s="84"/>
      <c r="KNP19" s="84"/>
      <c r="KNQ19" s="84"/>
      <c r="KNR19" s="84"/>
      <c r="KNS19" s="84"/>
      <c r="KNT19" s="84"/>
      <c r="KNU19" s="84"/>
      <c r="KNV19" s="84"/>
      <c r="KNW19" s="84"/>
      <c r="KNX19" s="84"/>
      <c r="KNY19" s="84"/>
      <c r="KNZ19" s="84"/>
      <c r="KOA19" s="84"/>
      <c r="KOB19" s="84"/>
      <c r="KOC19" s="84"/>
      <c r="KOD19" s="84"/>
      <c r="KOE19" s="84"/>
      <c r="KOF19" s="84"/>
      <c r="KOG19" s="84"/>
      <c r="KOH19" s="84"/>
      <c r="KOI19" s="84"/>
      <c r="KOJ19" s="84"/>
      <c r="KOK19" s="84"/>
      <c r="KOL19" s="84"/>
      <c r="KOM19" s="84"/>
      <c r="KON19" s="84"/>
      <c r="KOO19" s="84"/>
      <c r="KOP19" s="84"/>
      <c r="KOQ19" s="84"/>
      <c r="KOR19" s="84"/>
      <c r="KOS19" s="84"/>
      <c r="KOT19" s="84"/>
      <c r="KOU19" s="84"/>
      <c r="KOV19" s="84"/>
      <c r="KOW19" s="84"/>
      <c r="KOX19" s="84"/>
      <c r="KOY19" s="84"/>
      <c r="KOZ19" s="84"/>
      <c r="KPA19" s="84"/>
      <c r="KPB19" s="84"/>
      <c r="KPC19" s="84"/>
      <c r="KPD19" s="84"/>
      <c r="KPE19" s="84"/>
      <c r="KPF19" s="84"/>
      <c r="KPG19" s="84"/>
      <c r="KPH19" s="84"/>
      <c r="KPI19" s="84"/>
      <c r="KPJ19" s="84"/>
      <c r="KPK19" s="84"/>
      <c r="KPL19" s="84"/>
      <c r="KPM19" s="84"/>
      <c r="KPN19" s="84"/>
      <c r="KPO19" s="84"/>
      <c r="KPP19" s="84"/>
      <c r="KPQ19" s="84"/>
      <c r="KPR19" s="84"/>
      <c r="KPS19" s="84"/>
      <c r="KPT19" s="84"/>
      <c r="KPU19" s="84"/>
      <c r="KPV19" s="84"/>
      <c r="KPW19" s="84"/>
      <c r="KPX19" s="84"/>
      <c r="KPY19" s="84"/>
      <c r="KPZ19" s="84"/>
      <c r="KQA19" s="84"/>
      <c r="KQB19" s="84"/>
      <c r="KQC19" s="84"/>
      <c r="KQD19" s="84"/>
      <c r="KQE19" s="84"/>
      <c r="KQF19" s="84"/>
      <c r="KQG19" s="84"/>
      <c r="KQH19" s="84"/>
      <c r="KQI19" s="84"/>
      <c r="KQJ19" s="84"/>
      <c r="KQK19" s="84"/>
      <c r="KQL19" s="84"/>
      <c r="KQM19" s="84"/>
      <c r="KQN19" s="84"/>
      <c r="KQO19" s="84"/>
      <c r="KQP19" s="84"/>
      <c r="KQQ19" s="84"/>
      <c r="KQR19" s="84"/>
      <c r="KQS19" s="84"/>
      <c r="KQT19" s="84"/>
      <c r="KQU19" s="84"/>
      <c r="KQV19" s="84"/>
      <c r="KQW19" s="84"/>
      <c r="KQX19" s="84"/>
      <c r="KQY19" s="84"/>
      <c r="KQZ19" s="84"/>
      <c r="KRA19" s="84"/>
      <c r="KRB19" s="84"/>
      <c r="KRC19" s="84"/>
      <c r="KRD19" s="84"/>
      <c r="KRE19" s="84"/>
      <c r="KRF19" s="84"/>
      <c r="KRG19" s="84"/>
      <c r="KRH19" s="84"/>
      <c r="KRI19" s="84"/>
      <c r="KRJ19" s="84"/>
      <c r="KRK19" s="84"/>
      <c r="KRL19" s="84"/>
      <c r="KRM19" s="84"/>
      <c r="KRN19" s="84"/>
      <c r="KRO19" s="84"/>
      <c r="KRP19" s="84"/>
      <c r="KRQ19" s="84"/>
      <c r="KRR19" s="84"/>
      <c r="KRS19" s="84"/>
      <c r="KRT19" s="84"/>
      <c r="KRU19" s="84"/>
      <c r="KRV19" s="84"/>
      <c r="KRW19" s="84"/>
      <c r="KRX19" s="84"/>
      <c r="KRY19" s="84"/>
      <c r="KRZ19" s="84"/>
      <c r="KSA19" s="84"/>
      <c r="KSB19" s="84"/>
      <c r="KSC19" s="84"/>
      <c r="KSD19" s="84"/>
      <c r="KSE19" s="84"/>
      <c r="KSF19" s="84"/>
      <c r="KSG19" s="84"/>
      <c r="KSH19" s="84"/>
      <c r="KSI19" s="84"/>
      <c r="KSJ19" s="84"/>
      <c r="KSK19" s="84"/>
      <c r="KSL19" s="84"/>
      <c r="KSM19" s="84"/>
      <c r="KSN19" s="84"/>
      <c r="KSO19" s="84"/>
      <c r="KSP19" s="84"/>
      <c r="KSQ19" s="84"/>
      <c r="KSR19" s="84"/>
      <c r="KSS19" s="84"/>
      <c r="KST19" s="84"/>
      <c r="KSU19" s="84"/>
      <c r="KSV19" s="84"/>
      <c r="KSW19" s="84"/>
      <c r="KSX19" s="84"/>
      <c r="KSY19" s="84"/>
      <c r="KSZ19" s="84"/>
      <c r="KTA19" s="84"/>
      <c r="KTB19" s="84"/>
      <c r="KTC19" s="84"/>
      <c r="KTD19" s="84"/>
      <c r="KTE19" s="84"/>
      <c r="KTF19" s="84"/>
      <c r="KTG19" s="84"/>
      <c r="KTH19" s="84"/>
      <c r="KTI19" s="84"/>
      <c r="KTJ19" s="84"/>
      <c r="KTK19" s="84"/>
      <c r="KTL19" s="84"/>
      <c r="KTM19" s="84"/>
      <c r="KTN19" s="84"/>
      <c r="KTO19" s="84"/>
      <c r="KTP19" s="84"/>
      <c r="KTQ19" s="84"/>
      <c r="KTR19" s="84"/>
      <c r="KTS19" s="84"/>
      <c r="KTT19" s="84"/>
      <c r="KTU19" s="84"/>
      <c r="KTV19" s="84"/>
      <c r="KTW19" s="84"/>
      <c r="KTX19" s="84"/>
      <c r="KTY19" s="84"/>
      <c r="KTZ19" s="84"/>
      <c r="KUA19" s="84"/>
      <c r="KUB19" s="84"/>
      <c r="KUC19" s="84"/>
      <c r="KUD19" s="84"/>
      <c r="KUE19" s="84"/>
      <c r="KUF19" s="84"/>
      <c r="KUG19" s="84"/>
      <c r="KUH19" s="84"/>
      <c r="KUI19" s="84"/>
      <c r="KUJ19" s="84"/>
      <c r="KUK19" s="84"/>
      <c r="KUL19" s="84"/>
      <c r="KUM19" s="84"/>
      <c r="KUN19" s="84"/>
      <c r="KUO19" s="84"/>
      <c r="KUP19" s="84"/>
      <c r="KUQ19" s="84"/>
      <c r="KUR19" s="84"/>
      <c r="KUS19" s="84"/>
      <c r="KUT19" s="84"/>
      <c r="KUU19" s="84"/>
      <c r="KUV19" s="84"/>
      <c r="KUW19" s="84"/>
      <c r="KUX19" s="84"/>
      <c r="KUY19" s="84"/>
      <c r="KUZ19" s="84"/>
      <c r="KVA19" s="84"/>
      <c r="KVB19" s="84"/>
      <c r="KVC19" s="84"/>
      <c r="KVD19" s="84"/>
      <c r="KVE19" s="84"/>
      <c r="KVF19" s="84"/>
      <c r="KVG19" s="84"/>
      <c r="KVH19" s="84"/>
      <c r="KVI19" s="84"/>
      <c r="KVJ19" s="84"/>
      <c r="KVK19" s="84"/>
      <c r="KVL19" s="84"/>
      <c r="KVM19" s="84"/>
      <c r="KVN19" s="84"/>
      <c r="KVO19" s="84"/>
      <c r="KVP19" s="84"/>
      <c r="KVQ19" s="84"/>
      <c r="KVR19" s="84"/>
      <c r="KVS19" s="84"/>
      <c r="KVT19" s="84"/>
      <c r="KVU19" s="84"/>
      <c r="KVV19" s="84"/>
      <c r="KVW19" s="84"/>
      <c r="KVX19" s="84"/>
      <c r="KVY19" s="84"/>
      <c r="KVZ19" s="84"/>
      <c r="KWA19" s="84"/>
      <c r="KWB19" s="84"/>
      <c r="KWC19" s="84"/>
      <c r="KWD19" s="84"/>
      <c r="KWE19" s="84"/>
      <c r="KWF19" s="84"/>
      <c r="KWG19" s="84"/>
      <c r="KWH19" s="84"/>
      <c r="KWI19" s="84"/>
      <c r="KWJ19" s="84"/>
      <c r="KWK19" s="84"/>
      <c r="KWL19" s="84"/>
      <c r="KWM19" s="84"/>
      <c r="KWN19" s="84"/>
      <c r="KWO19" s="84"/>
      <c r="KWP19" s="84"/>
      <c r="KWQ19" s="84"/>
      <c r="KWR19" s="84"/>
      <c r="KWS19" s="84"/>
      <c r="KWT19" s="84"/>
      <c r="KWU19" s="84"/>
      <c r="KWV19" s="84"/>
      <c r="KWW19" s="84"/>
      <c r="KWX19" s="84"/>
      <c r="KWY19" s="84"/>
      <c r="KWZ19" s="84"/>
      <c r="KXA19" s="84"/>
      <c r="KXB19" s="84"/>
      <c r="KXC19" s="84"/>
      <c r="KXD19" s="84"/>
      <c r="KXE19" s="84"/>
      <c r="KXF19" s="84"/>
      <c r="KXG19" s="84"/>
      <c r="KXH19" s="84"/>
      <c r="KXI19" s="84"/>
      <c r="KXJ19" s="84"/>
      <c r="KXK19" s="84"/>
      <c r="KXL19" s="84"/>
      <c r="KXM19" s="84"/>
      <c r="KXN19" s="84"/>
      <c r="KXO19" s="84"/>
      <c r="KXP19" s="84"/>
      <c r="KXQ19" s="84"/>
      <c r="KXR19" s="84"/>
      <c r="KXS19" s="84"/>
      <c r="KXT19" s="84"/>
      <c r="KXU19" s="84"/>
      <c r="KXV19" s="84"/>
      <c r="KXW19" s="84"/>
      <c r="KXX19" s="84"/>
      <c r="KXY19" s="84"/>
      <c r="KXZ19" s="84"/>
      <c r="KYA19" s="84"/>
      <c r="KYB19" s="84"/>
      <c r="KYC19" s="84"/>
      <c r="KYD19" s="84"/>
      <c r="KYE19" s="84"/>
      <c r="KYF19" s="84"/>
      <c r="KYG19" s="84"/>
      <c r="KYH19" s="84"/>
      <c r="KYI19" s="84"/>
      <c r="KYJ19" s="84"/>
      <c r="KYK19" s="84"/>
      <c r="KYL19" s="84"/>
      <c r="KYM19" s="84"/>
      <c r="KYN19" s="84"/>
      <c r="KYO19" s="84"/>
      <c r="KYP19" s="84"/>
      <c r="KYQ19" s="84"/>
      <c r="KYR19" s="84"/>
      <c r="KYS19" s="84"/>
      <c r="KYT19" s="84"/>
      <c r="KYU19" s="84"/>
      <c r="KYV19" s="84"/>
      <c r="KYW19" s="84"/>
      <c r="KYX19" s="84"/>
      <c r="KYY19" s="84"/>
      <c r="KYZ19" s="84"/>
      <c r="KZA19" s="84"/>
      <c r="KZB19" s="84"/>
      <c r="KZC19" s="84"/>
      <c r="KZD19" s="84"/>
      <c r="KZE19" s="84"/>
      <c r="KZF19" s="84"/>
      <c r="KZG19" s="84"/>
      <c r="KZH19" s="84"/>
      <c r="KZI19" s="84"/>
      <c r="KZJ19" s="84"/>
      <c r="KZK19" s="84"/>
      <c r="KZL19" s="84"/>
      <c r="KZM19" s="84"/>
      <c r="KZN19" s="84"/>
      <c r="KZO19" s="84"/>
      <c r="KZP19" s="84"/>
      <c r="KZQ19" s="84"/>
      <c r="KZR19" s="84"/>
      <c r="KZS19" s="84"/>
      <c r="KZT19" s="84"/>
      <c r="KZU19" s="84"/>
      <c r="KZV19" s="84"/>
      <c r="KZW19" s="84"/>
      <c r="KZX19" s="84"/>
      <c r="KZY19" s="84"/>
      <c r="KZZ19" s="84"/>
      <c r="LAA19" s="84"/>
      <c r="LAB19" s="84"/>
      <c r="LAC19" s="84"/>
      <c r="LAD19" s="84"/>
      <c r="LAE19" s="84"/>
      <c r="LAF19" s="84"/>
      <c r="LAG19" s="84"/>
      <c r="LAH19" s="84"/>
      <c r="LAI19" s="84"/>
      <c r="LAJ19" s="84"/>
      <c r="LAK19" s="84"/>
      <c r="LAL19" s="84"/>
      <c r="LAM19" s="84"/>
      <c r="LAN19" s="84"/>
      <c r="LAO19" s="84"/>
      <c r="LAP19" s="84"/>
      <c r="LAQ19" s="84"/>
      <c r="LAR19" s="84"/>
      <c r="LAS19" s="84"/>
      <c r="LAT19" s="84"/>
      <c r="LAU19" s="84"/>
      <c r="LAV19" s="84"/>
      <c r="LAW19" s="84"/>
      <c r="LAX19" s="84"/>
      <c r="LAY19" s="84"/>
      <c r="LAZ19" s="84"/>
      <c r="LBA19" s="84"/>
      <c r="LBB19" s="84"/>
      <c r="LBC19" s="84"/>
      <c r="LBD19" s="84"/>
      <c r="LBE19" s="84"/>
      <c r="LBF19" s="84"/>
      <c r="LBG19" s="84"/>
      <c r="LBH19" s="84"/>
      <c r="LBI19" s="84"/>
      <c r="LBJ19" s="84"/>
      <c r="LBK19" s="84"/>
      <c r="LBL19" s="84"/>
      <c r="LBM19" s="84"/>
      <c r="LBN19" s="84"/>
      <c r="LBO19" s="84"/>
      <c r="LBP19" s="84"/>
      <c r="LBQ19" s="84"/>
      <c r="LBR19" s="84"/>
      <c r="LBS19" s="84"/>
      <c r="LBT19" s="84"/>
      <c r="LBU19" s="84"/>
      <c r="LBV19" s="84"/>
      <c r="LBW19" s="84"/>
      <c r="LBX19" s="84"/>
      <c r="LBY19" s="84"/>
      <c r="LBZ19" s="84"/>
      <c r="LCA19" s="84"/>
      <c r="LCB19" s="84"/>
      <c r="LCC19" s="84"/>
      <c r="LCD19" s="84"/>
      <c r="LCE19" s="84"/>
      <c r="LCF19" s="84"/>
      <c r="LCG19" s="84"/>
      <c r="LCH19" s="84"/>
      <c r="LCI19" s="84"/>
      <c r="LCJ19" s="84"/>
      <c r="LCK19" s="84"/>
      <c r="LCL19" s="84"/>
      <c r="LCM19" s="84"/>
      <c r="LCN19" s="84"/>
      <c r="LCO19" s="84"/>
      <c r="LCP19" s="84"/>
      <c r="LCQ19" s="84"/>
      <c r="LCR19" s="84"/>
      <c r="LCS19" s="84"/>
      <c r="LCT19" s="84"/>
      <c r="LCU19" s="84"/>
      <c r="LCV19" s="84"/>
      <c r="LCW19" s="84"/>
      <c r="LCX19" s="84"/>
      <c r="LCY19" s="84"/>
      <c r="LCZ19" s="84"/>
      <c r="LDA19" s="84"/>
      <c r="LDB19" s="84"/>
      <c r="LDC19" s="84"/>
      <c r="LDD19" s="84"/>
      <c r="LDE19" s="84"/>
      <c r="LDF19" s="84"/>
      <c r="LDG19" s="84"/>
      <c r="LDH19" s="84"/>
      <c r="LDI19" s="84"/>
      <c r="LDJ19" s="84"/>
      <c r="LDK19" s="84"/>
      <c r="LDL19" s="84"/>
      <c r="LDM19" s="84"/>
      <c r="LDN19" s="84"/>
      <c r="LDO19" s="84"/>
      <c r="LDP19" s="84"/>
      <c r="LDQ19" s="84"/>
      <c r="LDR19" s="84"/>
      <c r="LDS19" s="84"/>
      <c r="LDT19" s="84"/>
      <c r="LDU19" s="84"/>
      <c r="LDV19" s="84"/>
      <c r="LDW19" s="84"/>
      <c r="LDX19" s="84"/>
      <c r="LDY19" s="84"/>
      <c r="LDZ19" s="84"/>
      <c r="LEA19" s="84"/>
      <c r="LEB19" s="84"/>
      <c r="LEC19" s="84"/>
      <c r="LED19" s="84"/>
      <c r="LEE19" s="84"/>
      <c r="LEF19" s="84"/>
      <c r="LEG19" s="84"/>
      <c r="LEH19" s="84"/>
      <c r="LEI19" s="84"/>
      <c r="LEJ19" s="84"/>
      <c r="LEK19" s="84"/>
      <c r="LEL19" s="84"/>
      <c r="LEM19" s="84"/>
      <c r="LEN19" s="84"/>
      <c r="LEO19" s="84"/>
      <c r="LEP19" s="84"/>
      <c r="LEQ19" s="84"/>
      <c r="LER19" s="84"/>
      <c r="LES19" s="84"/>
      <c r="LET19" s="84"/>
      <c r="LEU19" s="84"/>
      <c r="LEV19" s="84"/>
      <c r="LEW19" s="84"/>
      <c r="LEX19" s="84"/>
      <c r="LEY19" s="84"/>
      <c r="LEZ19" s="84"/>
      <c r="LFA19" s="84"/>
      <c r="LFB19" s="84"/>
      <c r="LFC19" s="84"/>
      <c r="LFD19" s="84"/>
      <c r="LFE19" s="84"/>
      <c r="LFF19" s="84"/>
      <c r="LFG19" s="84"/>
      <c r="LFH19" s="84"/>
      <c r="LFI19" s="84"/>
      <c r="LFJ19" s="84"/>
      <c r="LFK19" s="84"/>
      <c r="LFL19" s="84"/>
      <c r="LFM19" s="84"/>
      <c r="LFN19" s="84"/>
      <c r="LFO19" s="84"/>
      <c r="LFP19" s="84"/>
      <c r="LFQ19" s="84"/>
      <c r="LFR19" s="84"/>
      <c r="LFS19" s="84"/>
      <c r="LFT19" s="84"/>
      <c r="LFU19" s="84"/>
      <c r="LFV19" s="84"/>
      <c r="LFW19" s="84"/>
      <c r="LFX19" s="84"/>
      <c r="LFY19" s="84"/>
      <c r="LFZ19" s="84"/>
      <c r="LGA19" s="84"/>
      <c r="LGB19" s="84"/>
      <c r="LGC19" s="84"/>
      <c r="LGD19" s="84"/>
      <c r="LGE19" s="84"/>
      <c r="LGF19" s="84"/>
      <c r="LGG19" s="84"/>
      <c r="LGH19" s="84"/>
      <c r="LGI19" s="84"/>
      <c r="LGJ19" s="84"/>
      <c r="LGK19" s="84"/>
      <c r="LGL19" s="84"/>
      <c r="LGM19" s="84"/>
      <c r="LGN19" s="84"/>
      <c r="LGO19" s="84"/>
      <c r="LGP19" s="84"/>
      <c r="LGQ19" s="84"/>
      <c r="LGR19" s="84"/>
      <c r="LGS19" s="84"/>
      <c r="LGT19" s="84"/>
      <c r="LGU19" s="84"/>
      <c r="LGV19" s="84"/>
      <c r="LGW19" s="84"/>
      <c r="LGX19" s="84"/>
      <c r="LGY19" s="84"/>
      <c r="LGZ19" s="84"/>
      <c r="LHA19" s="84"/>
      <c r="LHB19" s="84"/>
      <c r="LHC19" s="84"/>
      <c r="LHD19" s="84"/>
      <c r="LHE19" s="84"/>
      <c r="LHF19" s="84"/>
      <c r="LHG19" s="84"/>
      <c r="LHH19" s="84"/>
      <c r="LHI19" s="84"/>
      <c r="LHJ19" s="84"/>
      <c r="LHK19" s="84"/>
      <c r="LHL19" s="84"/>
      <c r="LHM19" s="84"/>
      <c r="LHN19" s="84"/>
      <c r="LHO19" s="84"/>
      <c r="LHP19" s="84"/>
      <c r="LHQ19" s="84"/>
      <c r="LHR19" s="84"/>
      <c r="LHS19" s="84"/>
      <c r="LHT19" s="84"/>
      <c r="LHU19" s="84"/>
      <c r="LHV19" s="84"/>
      <c r="LHW19" s="84"/>
      <c r="LHX19" s="84"/>
      <c r="LHY19" s="84"/>
      <c r="LHZ19" s="84"/>
      <c r="LIA19" s="84"/>
      <c r="LIB19" s="84"/>
      <c r="LIC19" s="84"/>
      <c r="LID19" s="84"/>
      <c r="LIE19" s="84"/>
      <c r="LIF19" s="84"/>
      <c r="LIG19" s="84"/>
      <c r="LIH19" s="84"/>
      <c r="LII19" s="84"/>
      <c r="LIJ19" s="84"/>
      <c r="LIK19" s="84"/>
      <c r="LIL19" s="84"/>
      <c r="LIM19" s="84"/>
      <c r="LIN19" s="84"/>
      <c r="LIO19" s="84"/>
      <c r="LIP19" s="84"/>
      <c r="LIQ19" s="84"/>
      <c r="LIR19" s="84"/>
      <c r="LIS19" s="84"/>
      <c r="LIT19" s="84"/>
      <c r="LIU19" s="84"/>
      <c r="LIV19" s="84"/>
      <c r="LIW19" s="84"/>
      <c r="LIX19" s="84"/>
      <c r="LIY19" s="84"/>
      <c r="LIZ19" s="84"/>
      <c r="LJA19" s="84"/>
      <c r="LJB19" s="84"/>
      <c r="LJC19" s="84"/>
      <c r="LJD19" s="84"/>
      <c r="LJE19" s="84"/>
      <c r="LJF19" s="84"/>
      <c r="LJG19" s="84"/>
      <c r="LJH19" s="84"/>
      <c r="LJI19" s="84"/>
      <c r="LJJ19" s="84"/>
      <c r="LJK19" s="84"/>
      <c r="LJL19" s="84"/>
      <c r="LJM19" s="84"/>
      <c r="LJN19" s="84"/>
      <c r="LJO19" s="84"/>
      <c r="LJP19" s="84"/>
      <c r="LJQ19" s="84"/>
      <c r="LJR19" s="84"/>
      <c r="LJS19" s="84"/>
      <c r="LJT19" s="84"/>
      <c r="LJU19" s="84"/>
      <c r="LJV19" s="84"/>
      <c r="LJW19" s="84"/>
      <c r="LJX19" s="84"/>
      <c r="LJY19" s="84"/>
      <c r="LJZ19" s="84"/>
      <c r="LKA19" s="84"/>
      <c r="LKB19" s="84"/>
      <c r="LKC19" s="84"/>
      <c r="LKD19" s="84"/>
      <c r="LKE19" s="84"/>
      <c r="LKF19" s="84"/>
      <c r="LKG19" s="84"/>
      <c r="LKH19" s="84"/>
      <c r="LKI19" s="84"/>
      <c r="LKJ19" s="84"/>
      <c r="LKK19" s="84"/>
      <c r="LKL19" s="84"/>
      <c r="LKM19" s="84"/>
      <c r="LKN19" s="84"/>
      <c r="LKO19" s="84"/>
      <c r="LKP19" s="84"/>
      <c r="LKQ19" s="84"/>
      <c r="LKR19" s="84"/>
      <c r="LKS19" s="84"/>
      <c r="LKT19" s="84"/>
      <c r="LKU19" s="84"/>
      <c r="LKV19" s="84"/>
      <c r="LKW19" s="84"/>
      <c r="LKX19" s="84"/>
      <c r="LKY19" s="84"/>
      <c r="LKZ19" s="84"/>
      <c r="LLA19" s="84"/>
      <c r="LLB19" s="84"/>
      <c r="LLC19" s="84"/>
      <c r="LLD19" s="84"/>
      <c r="LLE19" s="84"/>
      <c r="LLF19" s="84"/>
      <c r="LLG19" s="84"/>
      <c r="LLH19" s="84"/>
      <c r="LLI19" s="84"/>
      <c r="LLJ19" s="84"/>
      <c r="LLK19" s="84"/>
      <c r="LLL19" s="84"/>
      <c r="LLM19" s="84"/>
      <c r="LLN19" s="84"/>
      <c r="LLO19" s="84"/>
      <c r="LLP19" s="84"/>
      <c r="LLQ19" s="84"/>
      <c r="LLR19" s="84"/>
      <c r="LLS19" s="84"/>
      <c r="LLT19" s="84"/>
      <c r="LLU19" s="84"/>
      <c r="LLV19" s="84"/>
      <c r="LLW19" s="84"/>
      <c r="LLX19" s="84"/>
      <c r="LLY19" s="84"/>
      <c r="LLZ19" s="84"/>
      <c r="LMA19" s="84"/>
      <c r="LMB19" s="84"/>
      <c r="LMC19" s="84"/>
      <c r="LMD19" s="84"/>
      <c r="LME19" s="84"/>
      <c r="LMF19" s="84"/>
      <c r="LMG19" s="84"/>
      <c r="LMH19" s="84"/>
      <c r="LMI19" s="84"/>
      <c r="LMJ19" s="84"/>
      <c r="LMK19" s="84"/>
      <c r="LML19" s="84"/>
      <c r="LMM19" s="84"/>
      <c r="LMN19" s="84"/>
      <c r="LMO19" s="84"/>
      <c r="LMP19" s="84"/>
      <c r="LMQ19" s="84"/>
      <c r="LMR19" s="84"/>
      <c r="LMS19" s="84"/>
      <c r="LMT19" s="84"/>
      <c r="LMU19" s="84"/>
      <c r="LMV19" s="84"/>
      <c r="LMW19" s="84"/>
      <c r="LMX19" s="84"/>
      <c r="LMY19" s="84"/>
      <c r="LMZ19" s="84"/>
      <c r="LNA19" s="84"/>
      <c r="LNB19" s="84"/>
      <c r="LNC19" s="84"/>
      <c r="LND19" s="84"/>
      <c r="LNE19" s="84"/>
      <c r="LNF19" s="84"/>
      <c r="LNG19" s="84"/>
      <c r="LNH19" s="84"/>
      <c r="LNI19" s="84"/>
      <c r="LNJ19" s="84"/>
      <c r="LNK19" s="84"/>
      <c r="LNL19" s="84"/>
      <c r="LNM19" s="84"/>
      <c r="LNN19" s="84"/>
      <c r="LNO19" s="84"/>
      <c r="LNP19" s="84"/>
      <c r="LNQ19" s="84"/>
      <c r="LNR19" s="84"/>
      <c r="LNS19" s="84"/>
      <c r="LNT19" s="84"/>
      <c r="LNU19" s="84"/>
      <c r="LNV19" s="84"/>
      <c r="LNW19" s="84"/>
      <c r="LNX19" s="84"/>
      <c r="LNY19" s="84"/>
      <c r="LNZ19" s="84"/>
      <c r="LOA19" s="84"/>
      <c r="LOB19" s="84"/>
      <c r="LOC19" s="84"/>
      <c r="LOD19" s="84"/>
      <c r="LOE19" s="84"/>
      <c r="LOF19" s="84"/>
      <c r="LOG19" s="84"/>
      <c r="LOH19" s="84"/>
      <c r="LOI19" s="84"/>
      <c r="LOJ19" s="84"/>
      <c r="LOK19" s="84"/>
      <c r="LOL19" s="84"/>
      <c r="LOM19" s="84"/>
      <c r="LON19" s="84"/>
      <c r="LOO19" s="84"/>
      <c r="LOP19" s="84"/>
      <c r="LOQ19" s="84"/>
      <c r="LOR19" s="84"/>
      <c r="LOS19" s="84"/>
      <c r="LOT19" s="84"/>
      <c r="LOU19" s="84"/>
      <c r="LOV19" s="84"/>
      <c r="LOW19" s="84"/>
      <c r="LOX19" s="84"/>
      <c r="LOY19" s="84"/>
      <c r="LOZ19" s="84"/>
      <c r="LPA19" s="84"/>
      <c r="LPB19" s="84"/>
      <c r="LPC19" s="84"/>
      <c r="LPD19" s="84"/>
      <c r="LPE19" s="84"/>
      <c r="LPF19" s="84"/>
      <c r="LPG19" s="84"/>
      <c r="LPH19" s="84"/>
      <c r="LPI19" s="84"/>
      <c r="LPJ19" s="84"/>
      <c r="LPK19" s="84"/>
      <c r="LPL19" s="84"/>
      <c r="LPM19" s="84"/>
      <c r="LPN19" s="84"/>
      <c r="LPO19" s="84"/>
      <c r="LPP19" s="84"/>
      <c r="LPQ19" s="84"/>
      <c r="LPR19" s="84"/>
      <c r="LPS19" s="84"/>
      <c r="LPT19" s="84"/>
      <c r="LPU19" s="84"/>
      <c r="LPV19" s="84"/>
      <c r="LPW19" s="84"/>
      <c r="LPX19" s="84"/>
      <c r="LPY19" s="84"/>
      <c r="LPZ19" s="84"/>
      <c r="LQA19" s="84"/>
      <c r="LQB19" s="84"/>
      <c r="LQC19" s="84"/>
      <c r="LQD19" s="84"/>
      <c r="LQE19" s="84"/>
      <c r="LQF19" s="84"/>
      <c r="LQG19" s="84"/>
      <c r="LQH19" s="84"/>
      <c r="LQI19" s="84"/>
      <c r="LQJ19" s="84"/>
      <c r="LQK19" s="84"/>
      <c r="LQL19" s="84"/>
      <c r="LQM19" s="84"/>
      <c r="LQN19" s="84"/>
      <c r="LQO19" s="84"/>
      <c r="LQP19" s="84"/>
      <c r="LQQ19" s="84"/>
      <c r="LQR19" s="84"/>
      <c r="LQS19" s="84"/>
      <c r="LQT19" s="84"/>
      <c r="LQU19" s="84"/>
      <c r="LQV19" s="84"/>
      <c r="LQW19" s="84"/>
      <c r="LQX19" s="84"/>
      <c r="LQY19" s="84"/>
      <c r="LQZ19" s="84"/>
      <c r="LRA19" s="84"/>
      <c r="LRB19" s="84"/>
      <c r="LRC19" s="84"/>
      <c r="LRD19" s="84"/>
      <c r="LRE19" s="84"/>
      <c r="LRF19" s="84"/>
      <c r="LRG19" s="84"/>
      <c r="LRH19" s="84"/>
      <c r="LRI19" s="84"/>
      <c r="LRJ19" s="84"/>
      <c r="LRK19" s="84"/>
      <c r="LRL19" s="84"/>
      <c r="LRM19" s="84"/>
      <c r="LRN19" s="84"/>
      <c r="LRO19" s="84"/>
      <c r="LRP19" s="84"/>
      <c r="LRQ19" s="84"/>
      <c r="LRR19" s="84"/>
      <c r="LRS19" s="84"/>
      <c r="LRT19" s="84"/>
      <c r="LRU19" s="84"/>
      <c r="LRV19" s="84"/>
      <c r="LRW19" s="84"/>
      <c r="LRX19" s="84"/>
      <c r="LRY19" s="84"/>
      <c r="LRZ19" s="84"/>
      <c r="LSA19" s="84"/>
      <c r="LSB19" s="84"/>
      <c r="LSC19" s="84"/>
      <c r="LSD19" s="84"/>
      <c r="LSE19" s="84"/>
      <c r="LSF19" s="84"/>
      <c r="LSG19" s="84"/>
      <c r="LSH19" s="84"/>
      <c r="LSI19" s="84"/>
      <c r="LSJ19" s="84"/>
      <c r="LSK19" s="84"/>
      <c r="LSL19" s="84"/>
      <c r="LSM19" s="84"/>
      <c r="LSN19" s="84"/>
      <c r="LSO19" s="84"/>
      <c r="LSP19" s="84"/>
      <c r="LSQ19" s="84"/>
      <c r="LSR19" s="84"/>
      <c r="LSS19" s="84"/>
      <c r="LST19" s="84"/>
      <c r="LSU19" s="84"/>
      <c r="LSV19" s="84"/>
      <c r="LSW19" s="84"/>
      <c r="LSX19" s="84"/>
      <c r="LSY19" s="84"/>
      <c r="LSZ19" s="84"/>
      <c r="LTA19" s="84"/>
      <c r="LTB19" s="84"/>
      <c r="LTC19" s="84"/>
      <c r="LTD19" s="84"/>
      <c r="LTE19" s="84"/>
      <c r="LTF19" s="84"/>
      <c r="LTG19" s="84"/>
      <c r="LTH19" s="84"/>
      <c r="LTI19" s="84"/>
      <c r="LTJ19" s="84"/>
      <c r="LTK19" s="84"/>
      <c r="LTL19" s="84"/>
      <c r="LTM19" s="84"/>
      <c r="LTN19" s="84"/>
      <c r="LTO19" s="84"/>
      <c r="LTP19" s="84"/>
      <c r="LTQ19" s="84"/>
      <c r="LTR19" s="84"/>
      <c r="LTS19" s="84"/>
      <c r="LTT19" s="84"/>
      <c r="LTU19" s="84"/>
      <c r="LTV19" s="84"/>
      <c r="LTW19" s="84"/>
      <c r="LTX19" s="84"/>
      <c r="LTY19" s="84"/>
      <c r="LTZ19" s="84"/>
      <c r="LUA19" s="84"/>
      <c r="LUB19" s="84"/>
      <c r="LUC19" s="84"/>
      <c r="LUD19" s="84"/>
      <c r="LUE19" s="84"/>
      <c r="LUF19" s="84"/>
      <c r="LUG19" s="84"/>
      <c r="LUH19" s="84"/>
      <c r="LUI19" s="84"/>
      <c r="LUJ19" s="84"/>
      <c r="LUK19" s="84"/>
      <c r="LUL19" s="84"/>
      <c r="LUM19" s="84"/>
      <c r="LUN19" s="84"/>
      <c r="LUO19" s="84"/>
      <c r="LUP19" s="84"/>
      <c r="LUQ19" s="84"/>
      <c r="LUR19" s="84"/>
      <c r="LUS19" s="84"/>
      <c r="LUT19" s="84"/>
      <c r="LUU19" s="84"/>
      <c r="LUV19" s="84"/>
      <c r="LUW19" s="84"/>
      <c r="LUX19" s="84"/>
      <c r="LUY19" s="84"/>
      <c r="LUZ19" s="84"/>
      <c r="LVA19" s="84"/>
      <c r="LVB19" s="84"/>
      <c r="LVC19" s="84"/>
      <c r="LVD19" s="84"/>
      <c r="LVE19" s="84"/>
      <c r="LVF19" s="84"/>
      <c r="LVG19" s="84"/>
      <c r="LVH19" s="84"/>
      <c r="LVI19" s="84"/>
      <c r="LVJ19" s="84"/>
      <c r="LVK19" s="84"/>
      <c r="LVL19" s="84"/>
      <c r="LVM19" s="84"/>
      <c r="LVN19" s="84"/>
      <c r="LVO19" s="84"/>
      <c r="LVP19" s="84"/>
      <c r="LVQ19" s="84"/>
      <c r="LVR19" s="84"/>
      <c r="LVS19" s="84"/>
      <c r="LVT19" s="84"/>
      <c r="LVU19" s="84"/>
      <c r="LVV19" s="84"/>
      <c r="LVW19" s="84"/>
      <c r="LVX19" s="84"/>
      <c r="LVY19" s="84"/>
      <c r="LVZ19" s="84"/>
      <c r="LWA19" s="84"/>
      <c r="LWB19" s="84"/>
      <c r="LWC19" s="84"/>
      <c r="LWD19" s="84"/>
      <c r="LWE19" s="84"/>
      <c r="LWF19" s="84"/>
      <c r="LWG19" s="84"/>
      <c r="LWH19" s="84"/>
      <c r="LWI19" s="84"/>
      <c r="LWJ19" s="84"/>
      <c r="LWK19" s="84"/>
      <c r="LWL19" s="84"/>
      <c r="LWM19" s="84"/>
      <c r="LWN19" s="84"/>
      <c r="LWO19" s="84"/>
      <c r="LWP19" s="84"/>
      <c r="LWQ19" s="84"/>
      <c r="LWR19" s="84"/>
      <c r="LWS19" s="84"/>
      <c r="LWT19" s="84"/>
      <c r="LWU19" s="84"/>
      <c r="LWV19" s="84"/>
      <c r="LWW19" s="84"/>
      <c r="LWX19" s="84"/>
      <c r="LWY19" s="84"/>
      <c r="LWZ19" s="84"/>
      <c r="LXA19" s="84"/>
      <c r="LXB19" s="84"/>
      <c r="LXC19" s="84"/>
      <c r="LXD19" s="84"/>
      <c r="LXE19" s="84"/>
      <c r="LXF19" s="84"/>
      <c r="LXG19" s="84"/>
      <c r="LXH19" s="84"/>
      <c r="LXI19" s="84"/>
      <c r="LXJ19" s="84"/>
      <c r="LXK19" s="84"/>
      <c r="LXL19" s="84"/>
      <c r="LXM19" s="84"/>
      <c r="LXN19" s="84"/>
      <c r="LXO19" s="84"/>
      <c r="LXP19" s="84"/>
      <c r="LXQ19" s="84"/>
      <c r="LXR19" s="84"/>
      <c r="LXS19" s="84"/>
      <c r="LXT19" s="84"/>
      <c r="LXU19" s="84"/>
      <c r="LXV19" s="84"/>
      <c r="LXW19" s="84"/>
      <c r="LXX19" s="84"/>
      <c r="LXY19" s="84"/>
      <c r="LXZ19" s="84"/>
      <c r="LYA19" s="84"/>
      <c r="LYB19" s="84"/>
      <c r="LYC19" s="84"/>
      <c r="LYD19" s="84"/>
      <c r="LYE19" s="84"/>
      <c r="LYF19" s="84"/>
      <c r="LYG19" s="84"/>
      <c r="LYH19" s="84"/>
      <c r="LYI19" s="84"/>
      <c r="LYJ19" s="84"/>
      <c r="LYK19" s="84"/>
      <c r="LYL19" s="84"/>
      <c r="LYM19" s="84"/>
      <c r="LYN19" s="84"/>
      <c r="LYO19" s="84"/>
      <c r="LYP19" s="84"/>
      <c r="LYQ19" s="84"/>
      <c r="LYR19" s="84"/>
      <c r="LYS19" s="84"/>
      <c r="LYT19" s="84"/>
      <c r="LYU19" s="84"/>
      <c r="LYV19" s="84"/>
      <c r="LYW19" s="84"/>
      <c r="LYX19" s="84"/>
      <c r="LYY19" s="84"/>
      <c r="LYZ19" s="84"/>
      <c r="LZA19" s="84"/>
      <c r="LZB19" s="84"/>
      <c r="LZC19" s="84"/>
      <c r="LZD19" s="84"/>
      <c r="LZE19" s="84"/>
      <c r="LZF19" s="84"/>
      <c r="LZG19" s="84"/>
      <c r="LZH19" s="84"/>
      <c r="LZI19" s="84"/>
      <c r="LZJ19" s="84"/>
      <c r="LZK19" s="84"/>
      <c r="LZL19" s="84"/>
      <c r="LZM19" s="84"/>
      <c r="LZN19" s="84"/>
      <c r="LZO19" s="84"/>
      <c r="LZP19" s="84"/>
      <c r="LZQ19" s="84"/>
      <c r="LZR19" s="84"/>
      <c r="LZS19" s="84"/>
      <c r="LZT19" s="84"/>
      <c r="LZU19" s="84"/>
      <c r="LZV19" s="84"/>
      <c r="LZW19" s="84"/>
      <c r="LZX19" s="84"/>
      <c r="LZY19" s="84"/>
      <c r="LZZ19" s="84"/>
      <c r="MAA19" s="84"/>
      <c r="MAB19" s="84"/>
      <c r="MAC19" s="84"/>
      <c r="MAD19" s="84"/>
      <c r="MAE19" s="84"/>
      <c r="MAF19" s="84"/>
      <c r="MAG19" s="84"/>
      <c r="MAH19" s="84"/>
      <c r="MAI19" s="84"/>
      <c r="MAJ19" s="84"/>
      <c r="MAK19" s="84"/>
      <c r="MAL19" s="84"/>
      <c r="MAM19" s="84"/>
      <c r="MAN19" s="84"/>
      <c r="MAO19" s="84"/>
      <c r="MAP19" s="84"/>
      <c r="MAQ19" s="84"/>
      <c r="MAR19" s="84"/>
      <c r="MAS19" s="84"/>
      <c r="MAT19" s="84"/>
      <c r="MAU19" s="84"/>
      <c r="MAV19" s="84"/>
      <c r="MAW19" s="84"/>
      <c r="MAX19" s="84"/>
      <c r="MAY19" s="84"/>
      <c r="MAZ19" s="84"/>
      <c r="MBA19" s="84"/>
      <c r="MBB19" s="84"/>
      <c r="MBC19" s="84"/>
      <c r="MBD19" s="84"/>
      <c r="MBE19" s="84"/>
      <c r="MBF19" s="84"/>
      <c r="MBG19" s="84"/>
      <c r="MBH19" s="84"/>
      <c r="MBI19" s="84"/>
      <c r="MBJ19" s="84"/>
      <c r="MBK19" s="84"/>
      <c r="MBL19" s="84"/>
      <c r="MBM19" s="84"/>
      <c r="MBN19" s="84"/>
      <c r="MBO19" s="84"/>
      <c r="MBP19" s="84"/>
      <c r="MBQ19" s="84"/>
      <c r="MBR19" s="84"/>
      <c r="MBS19" s="84"/>
      <c r="MBT19" s="84"/>
      <c r="MBU19" s="84"/>
      <c r="MBV19" s="84"/>
      <c r="MBW19" s="84"/>
      <c r="MBX19" s="84"/>
      <c r="MBY19" s="84"/>
      <c r="MBZ19" s="84"/>
      <c r="MCA19" s="84"/>
      <c r="MCB19" s="84"/>
      <c r="MCC19" s="84"/>
      <c r="MCD19" s="84"/>
      <c r="MCE19" s="84"/>
      <c r="MCF19" s="84"/>
      <c r="MCG19" s="84"/>
      <c r="MCH19" s="84"/>
      <c r="MCI19" s="84"/>
      <c r="MCJ19" s="84"/>
      <c r="MCK19" s="84"/>
      <c r="MCL19" s="84"/>
      <c r="MCM19" s="84"/>
      <c r="MCN19" s="84"/>
      <c r="MCO19" s="84"/>
      <c r="MCP19" s="84"/>
      <c r="MCQ19" s="84"/>
      <c r="MCR19" s="84"/>
      <c r="MCS19" s="84"/>
      <c r="MCT19" s="84"/>
      <c r="MCU19" s="84"/>
      <c r="MCV19" s="84"/>
      <c r="MCW19" s="84"/>
      <c r="MCX19" s="84"/>
      <c r="MCY19" s="84"/>
      <c r="MCZ19" s="84"/>
      <c r="MDA19" s="84"/>
      <c r="MDB19" s="84"/>
      <c r="MDC19" s="84"/>
      <c r="MDD19" s="84"/>
      <c r="MDE19" s="84"/>
      <c r="MDF19" s="84"/>
      <c r="MDG19" s="84"/>
      <c r="MDH19" s="84"/>
      <c r="MDI19" s="84"/>
      <c r="MDJ19" s="84"/>
      <c r="MDK19" s="84"/>
      <c r="MDL19" s="84"/>
      <c r="MDM19" s="84"/>
      <c r="MDN19" s="84"/>
      <c r="MDO19" s="84"/>
      <c r="MDP19" s="84"/>
      <c r="MDQ19" s="84"/>
      <c r="MDR19" s="84"/>
      <c r="MDS19" s="84"/>
      <c r="MDT19" s="84"/>
      <c r="MDU19" s="84"/>
      <c r="MDV19" s="84"/>
      <c r="MDW19" s="84"/>
      <c r="MDX19" s="84"/>
      <c r="MDY19" s="84"/>
      <c r="MDZ19" s="84"/>
      <c r="MEA19" s="84"/>
      <c r="MEB19" s="84"/>
      <c r="MEC19" s="84"/>
      <c r="MED19" s="84"/>
      <c r="MEE19" s="84"/>
      <c r="MEF19" s="84"/>
      <c r="MEG19" s="84"/>
      <c r="MEH19" s="84"/>
      <c r="MEI19" s="84"/>
      <c r="MEJ19" s="84"/>
      <c r="MEK19" s="84"/>
      <c r="MEL19" s="84"/>
      <c r="MEM19" s="84"/>
      <c r="MEN19" s="84"/>
      <c r="MEO19" s="84"/>
      <c r="MEP19" s="84"/>
      <c r="MEQ19" s="84"/>
      <c r="MER19" s="84"/>
      <c r="MES19" s="84"/>
      <c r="MET19" s="84"/>
      <c r="MEU19" s="84"/>
      <c r="MEV19" s="84"/>
      <c r="MEW19" s="84"/>
      <c r="MEX19" s="84"/>
      <c r="MEY19" s="84"/>
      <c r="MEZ19" s="84"/>
      <c r="MFA19" s="84"/>
      <c r="MFB19" s="84"/>
      <c r="MFC19" s="84"/>
      <c r="MFD19" s="84"/>
      <c r="MFE19" s="84"/>
      <c r="MFF19" s="84"/>
      <c r="MFG19" s="84"/>
      <c r="MFH19" s="84"/>
      <c r="MFI19" s="84"/>
      <c r="MFJ19" s="84"/>
      <c r="MFK19" s="84"/>
      <c r="MFL19" s="84"/>
      <c r="MFM19" s="84"/>
      <c r="MFN19" s="84"/>
      <c r="MFO19" s="84"/>
      <c r="MFP19" s="84"/>
      <c r="MFQ19" s="84"/>
      <c r="MFR19" s="84"/>
      <c r="MFS19" s="84"/>
      <c r="MFT19" s="84"/>
      <c r="MFU19" s="84"/>
      <c r="MFV19" s="84"/>
      <c r="MFW19" s="84"/>
      <c r="MFX19" s="84"/>
      <c r="MFY19" s="84"/>
      <c r="MFZ19" s="84"/>
      <c r="MGA19" s="84"/>
      <c r="MGB19" s="84"/>
      <c r="MGC19" s="84"/>
      <c r="MGD19" s="84"/>
      <c r="MGE19" s="84"/>
      <c r="MGF19" s="84"/>
      <c r="MGG19" s="84"/>
      <c r="MGH19" s="84"/>
      <c r="MGI19" s="84"/>
      <c r="MGJ19" s="84"/>
      <c r="MGK19" s="84"/>
      <c r="MGL19" s="84"/>
      <c r="MGM19" s="84"/>
      <c r="MGN19" s="84"/>
      <c r="MGO19" s="84"/>
      <c r="MGP19" s="84"/>
      <c r="MGQ19" s="84"/>
      <c r="MGR19" s="84"/>
      <c r="MGS19" s="84"/>
      <c r="MGT19" s="84"/>
      <c r="MGU19" s="84"/>
      <c r="MGV19" s="84"/>
      <c r="MGW19" s="84"/>
      <c r="MGX19" s="84"/>
      <c r="MGY19" s="84"/>
      <c r="MGZ19" s="84"/>
      <c r="MHA19" s="84"/>
      <c r="MHB19" s="84"/>
      <c r="MHC19" s="84"/>
      <c r="MHD19" s="84"/>
      <c r="MHE19" s="84"/>
      <c r="MHF19" s="84"/>
      <c r="MHG19" s="84"/>
      <c r="MHH19" s="84"/>
      <c r="MHI19" s="84"/>
      <c r="MHJ19" s="84"/>
      <c r="MHK19" s="84"/>
      <c r="MHL19" s="84"/>
      <c r="MHM19" s="84"/>
      <c r="MHN19" s="84"/>
      <c r="MHO19" s="84"/>
      <c r="MHP19" s="84"/>
      <c r="MHQ19" s="84"/>
      <c r="MHR19" s="84"/>
      <c r="MHS19" s="84"/>
      <c r="MHT19" s="84"/>
      <c r="MHU19" s="84"/>
      <c r="MHV19" s="84"/>
      <c r="MHW19" s="84"/>
      <c r="MHX19" s="84"/>
      <c r="MHY19" s="84"/>
      <c r="MHZ19" s="84"/>
      <c r="MIA19" s="84"/>
      <c r="MIB19" s="84"/>
      <c r="MIC19" s="84"/>
      <c r="MID19" s="84"/>
      <c r="MIE19" s="84"/>
      <c r="MIF19" s="84"/>
      <c r="MIG19" s="84"/>
      <c r="MIH19" s="84"/>
      <c r="MII19" s="84"/>
      <c r="MIJ19" s="84"/>
      <c r="MIK19" s="84"/>
      <c r="MIL19" s="84"/>
      <c r="MIM19" s="84"/>
      <c r="MIN19" s="84"/>
      <c r="MIO19" s="84"/>
      <c r="MIP19" s="84"/>
      <c r="MIQ19" s="84"/>
      <c r="MIR19" s="84"/>
      <c r="MIS19" s="84"/>
      <c r="MIT19" s="84"/>
      <c r="MIU19" s="84"/>
      <c r="MIV19" s="84"/>
      <c r="MIW19" s="84"/>
      <c r="MIX19" s="84"/>
      <c r="MIY19" s="84"/>
      <c r="MIZ19" s="84"/>
      <c r="MJA19" s="84"/>
      <c r="MJB19" s="84"/>
      <c r="MJC19" s="84"/>
      <c r="MJD19" s="84"/>
      <c r="MJE19" s="84"/>
      <c r="MJF19" s="84"/>
      <c r="MJG19" s="84"/>
      <c r="MJH19" s="84"/>
      <c r="MJI19" s="84"/>
      <c r="MJJ19" s="84"/>
      <c r="MJK19" s="84"/>
      <c r="MJL19" s="84"/>
      <c r="MJM19" s="84"/>
      <c r="MJN19" s="84"/>
      <c r="MJO19" s="84"/>
      <c r="MJP19" s="84"/>
      <c r="MJQ19" s="84"/>
      <c r="MJR19" s="84"/>
      <c r="MJS19" s="84"/>
      <c r="MJT19" s="84"/>
      <c r="MJU19" s="84"/>
      <c r="MJV19" s="84"/>
      <c r="MJW19" s="84"/>
      <c r="MJX19" s="84"/>
      <c r="MJY19" s="84"/>
      <c r="MJZ19" s="84"/>
      <c r="MKA19" s="84"/>
      <c r="MKB19" s="84"/>
      <c r="MKC19" s="84"/>
      <c r="MKD19" s="84"/>
      <c r="MKE19" s="84"/>
      <c r="MKF19" s="84"/>
      <c r="MKG19" s="84"/>
      <c r="MKH19" s="84"/>
      <c r="MKI19" s="84"/>
      <c r="MKJ19" s="84"/>
      <c r="MKK19" s="84"/>
      <c r="MKL19" s="84"/>
      <c r="MKM19" s="84"/>
      <c r="MKN19" s="84"/>
      <c r="MKO19" s="84"/>
      <c r="MKP19" s="84"/>
      <c r="MKQ19" s="84"/>
      <c r="MKR19" s="84"/>
      <c r="MKS19" s="84"/>
      <c r="MKT19" s="84"/>
      <c r="MKU19" s="84"/>
      <c r="MKV19" s="84"/>
      <c r="MKW19" s="84"/>
      <c r="MKX19" s="84"/>
      <c r="MKY19" s="84"/>
      <c r="MKZ19" s="84"/>
      <c r="MLA19" s="84"/>
      <c r="MLB19" s="84"/>
      <c r="MLC19" s="84"/>
      <c r="MLD19" s="84"/>
      <c r="MLE19" s="84"/>
      <c r="MLF19" s="84"/>
      <c r="MLG19" s="84"/>
      <c r="MLH19" s="84"/>
      <c r="MLI19" s="84"/>
      <c r="MLJ19" s="84"/>
      <c r="MLK19" s="84"/>
      <c r="MLL19" s="84"/>
      <c r="MLM19" s="84"/>
      <c r="MLN19" s="84"/>
      <c r="MLO19" s="84"/>
      <c r="MLP19" s="84"/>
      <c r="MLQ19" s="84"/>
      <c r="MLR19" s="84"/>
      <c r="MLS19" s="84"/>
      <c r="MLT19" s="84"/>
      <c r="MLU19" s="84"/>
      <c r="MLV19" s="84"/>
      <c r="MLW19" s="84"/>
      <c r="MLX19" s="84"/>
      <c r="MLY19" s="84"/>
      <c r="MLZ19" s="84"/>
      <c r="MMA19" s="84"/>
      <c r="MMB19" s="84"/>
      <c r="MMC19" s="84"/>
      <c r="MMD19" s="84"/>
      <c r="MME19" s="84"/>
      <c r="MMF19" s="84"/>
      <c r="MMG19" s="84"/>
      <c r="MMH19" s="84"/>
      <c r="MMI19" s="84"/>
      <c r="MMJ19" s="84"/>
      <c r="MMK19" s="84"/>
      <c r="MML19" s="84"/>
      <c r="MMM19" s="84"/>
      <c r="MMN19" s="84"/>
      <c r="MMO19" s="84"/>
      <c r="MMP19" s="84"/>
      <c r="MMQ19" s="84"/>
      <c r="MMR19" s="84"/>
      <c r="MMS19" s="84"/>
      <c r="MMT19" s="84"/>
      <c r="MMU19" s="84"/>
      <c r="MMV19" s="84"/>
      <c r="MMW19" s="84"/>
      <c r="MMX19" s="84"/>
      <c r="MMY19" s="84"/>
      <c r="MMZ19" s="84"/>
      <c r="MNA19" s="84"/>
      <c r="MNB19" s="84"/>
      <c r="MNC19" s="84"/>
      <c r="MND19" s="84"/>
      <c r="MNE19" s="84"/>
      <c r="MNF19" s="84"/>
      <c r="MNG19" s="84"/>
      <c r="MNH19" s="84"/>
      <c r="MNI19" s="84"/>
      <c r="MNJ19" s="84"/>
      <c r="MNK19" s="84"/>
      <c r="MNL19" s="84"/>
      <c r="MNM19" s="84"/>
      <c r="MNN19" s="84"/>
      <c r="MNO19" s="84"/>
      <c r="MNP19" s="84"/>
      <c r="MNQ19" s="84"/>
      <c r="MNR19" s="84"/>
      <c r="MNS19" s="84"/>
      <c r="MNT19" s="84"/>
      <c r="MNU19" s="84"/>
      <c r="MNV19" s="84"/>
      <c r="MNW19" s="84"/>
      <c r="MNX19" s="84"/>
      <c r="MNY19" s="84"/>
      <c r="MNZ19" s="84"/>
      <c r="MOA19" s="84"/>
      <c r="MOB19" s="84"/>
      <c r="MOC19" s="84"/>
      <c r="MOD19" s="84"/>
      <c r="MOE19" s="84"/>
      <c r="MOF19" s="84"/>
      <c r="MOG19" s="84"/>
      <c r="MOH19" s="84"/>
      <c r="MOI19" s="84"/>
      <c r="MOJ19" s="84"/>
      <c r="MOK19" s="84"/>
      <c r="MOL19" s="84"/>
      <c r="MOM19" s="84"/>
      <c r="MON19" s="84"/>
      <c r="MOO19" s="84"/>
      <c r="MOP19" s="84"/>
      <c r="MOQ19" s="84"/>
      <c r="MOR19" s="84"/>
      <c r="MOS19" s="84"/>
      <c r="MOT19" s="84"/>
      <c r="MOU19" s="84"/>
      <c r="MOV19" s="84"/>
      <c r="MOW19" s="84"/>
      <c r="MOX19" s="84"/>
      <c r="MOY19" s="84"/>
      <c r="MOZ19" s="84"/>
      <c r="MPA19" s="84"/>
      <c r="MPB19" s="84"/>
      <c r="MPC19" s="84"/>
      <c r="MPD19" s="84"/>
      <c r="MPE19" s="84"/>
      <c r="MPF19" s="84"/>
      <c r="MPG19" s="84"/>
      <c r="MPH19" s="84"/>
      <c r="MPI19" s="84"/>
      <c r="MPJ19" s="84"/>
      <c r="MPK19" s="84"/>
      <c r="MPL19" s="84"/>
      <c r="MPM19" s="84"/>
      <c r="MPN19" s="84"/>
      <c r="MPO19" s="84"/>
      <c r="MPP19" s="84"/>
      <c r="MPQ19" s="84"/>
      <c r="MPR19" s="84"/>
      <c r="MPS19" s="84"/>
      <c r="MPT19" s="84"/>
      <c r="MPU19" s="84"/>
      <c r="MPV19" s="84"/>
      <c r="MPW19" s="84"/>
      <c r="MPX19" s="84"/>
      <c r="MPY19" s="84"/>
      <c r="MPZ19" s="84"/>
      <c r="MQA19" s="84"/>
      <c r="MQB19" s="84"/>
      <c r="MQC19" s="84"/>
      <c r="MQD19" s="84"/>
      <c r="MQE19" s="84"/>
      <c r="MQF19" s="84"/>
      <c r="MQG19" s="84"/>
      <c r="MQH19" s="84"/>
      <c r="MQI19" s="84"/>
      <c r="MQJ19" s="84"/>
      <c r="MQK19" s="84"/>
      <c r="MQL19" s="84"/>
      <c r="MQM19" s="84"/>
      <c r="MQN19" s="84"/>
      <c r="MQO19" s="84"/>
      <c r="MQP19" s="84"/>
      <c r="MQQ19" s="84"/>
      <c r="MQR19" s="84"/>
      <c r="MQS19" s="84"/>
      <c r="MQT19" s="84"/>
      <c r="MQU19" s="84"/>
      <c r="MQV19" s="84"/>
      <c r="MQW19" s="84"/>
      <c r="MQX19" s="84"/>
      <c r="MQY19" s="84"/>
      <c r="MQZ19" s="84"/>
      <c r="MRA19" s="84"/>
      <c r="MRB19" s="84"/>
      <c r="MRC19" s="84"/>
      <c r="MRD19" s="84"/>
      <c r="MRE19" s="84"/>
      <c r="MRF19" s="84"/>
      <c r="MRG19" s="84"/>
      <c r="MRH19" s="84"/>
      <c r="MRI19" s="84"/>
      <c r="MRJ19" s="84"/>
      <c r="MRK19" s="84"/>
      <c r="MRL19" s="84"/>
      <c r="MRM19" s="84"/>
      <c r="MRN19" s="84"/>
      <c r="MRO19" s="84"/>
      <c r="MRP19" s="84"/>
      <c r="MRQ19" s="84"/>
      <c r="MRR19" s="84"/>
      <c r="MRS19" s="84"/>
      <c r="MRT19" s="84"/>
      <c r="MRU19" s="84"/>
      <c r="MRV19" s="84"/>
      <c r="MRW19" s="84"/>
      <c r="MRX19" s="84"/>
      <c r="MRY19" s="84"/>
      <c r="MRZ19" s="84"/>
      <c r="MSA19" s="84"/>
      <c r="MSB19" s="84"/>
      <c r="MSC19" s="84"/>
      <c r="MSD19" s="84"/>
      <c r="MSE19" s="84"/>
      <c r="MSF19" s="84"/>
      <c r="MSG19" s="84"/>
      <c r="MSH19" s="84"/>
      <c r="MSI19" s="84"/>
      <c r="MSJ19" s="84"/>
      <c r="MSK19" s="84"/>
      <c r="MSL19" s="84"/>
      <c r="MSM19" s="84"/>
      <c r="MSN19" s="84"/>
      <c r="MSO19" s="84"/>
      <c r="MSP19" s="84"/>
      <c r="MSQ19" s="84"/>
      <c r="MSR19" s="84"/>
      <c r="MSS19" s="84"/>
      <c r="MST19" s="84"/>
      <c r="MSU19" s="84"/>
      <c r="MSV19" s="84"/>
      <c r="MSW19" s="84"/>
      <c r="MSX19" s="84"/>
      <c r="MSY19" s="84"/>
      <c r="MSZ19" s="84"/>
      <c r="MTA19" s="84"/>
      <c r="MTB19" s="84"/>
      <c r="MTC19" s="84"/>
      <c r="MTD19" s="84"/>
      <c r="MTE19" s="84"/>
      <c r="MTF19" s="84"/>
      <c r="MTG19" s="84"/>
      <c r="MTH19" s="84"/>
      <c r="MTI19" s="84"/>
      <c r="MTJ19" s="84"/>
      <c r="MTK19" s="84"/>
      <c r="MTL19" s="84"/>
      <c r="MTM19" s="84"/>
      <c r="MTN19" s="84"/>
      <c r="MTO19" s="84"/>
      <c r="MTP19" s="84"/>
      <c r="MTQ19" s="84"/>
      <c r="MTR19" s="84"/>
      <c r="MTS19" s="84"/>
      <c r="MTT19" s="84"/>
      <c r="MTU19" s="84"/>
      <c r="MTV19" s="84"/>
      <c r="MTW19" s="84"/>
      <c r="MTX19" s="84"/>
      <c r="MTY19" s="84"/>
      <c r="MTZ19" s="84"/>
      <c r="MUA19" s="84"/>
      <c r="MUB19" s="84"/>
      <c r="MUC19" s="84"/>
      <c r="MUD19" s="84"/>
      <c r="MUE19" s="84"/>
      <c r="MUF19" s="84"/>
      <c r="MUG19" s="84"/>
      <c r="MUH19" s="84"/>
      <c r="MUI19" s="84"/>
      <c r="MUJ19" s="84"/>
      <c r="MUK19" s="84"/>
      <c r="MUL19" s="84"/>
      <c r="MUM19" s="84"/>
      <c r="MUN19" s="84"/>
      <c r="MUO19" s="84"/>
      <c r="MUP19" s="84"/>
      <c r="MUQ19" s="84"/>
      <c r="MUR19" s="84"/>
      <c r="MUS19" s="84"/>
      <c r="MUT19" s="84"/>
      <c r="MUU19" s="84"/>
      <c r="MUV19" s="84"/>
      <c r="MUW19" s="84"/>
      <c r="MUX19" s="84"/>
      <c r="MUY19" s="84"/>
      <c r="MUZ19" s="84"/>
      <c r="MVA19" s="84"/>
      <c r="MVB19" s="84"/>
      <c r="MVC19" s="84"/>
      <c r="MVD19" s="84"/>
      <c r="MVE19" s="84"/>
      <c r="MVF19" s="84"/>
      <c r="MVG19" s="84"/>
      <c r="MVH19" s="84"/>
      <c r="MVI19" s="84"/>
      <c r="MVJ19" s="84"/>
      <c r="MVK19" s="84"/>
      <c r="MVL19" s="84"/>
      <c r="MVM19" s="84"/>
      <c r="MVN19" s="84"/>
      <c r="MVO19" s="84"/>
      <c r="MVP19" s="84"/>
      <c r="MVQ19" s="84"/>
      <c r="MVR19" s="84"/>
      <c r="MVS19" s="84"/>
      <c r="MVT19" s="84"/>
      <c r="MVU19" s="84"/>
      <c r="MVV19" s="84"/>
      <c r="MVW19" s="84"/>
      <c r="MVX19" s="84"/>
      <c r="MVY19" s="84"/>
      <c r="MVZ19" s="84"/>
      <c r="MWA19" s="84"/>
      <c r="MWB19" s="84"/>
      <c r="MWC19" s="84"/>
      <c r="MWD19" s="84"/>
      <c r="MWE19" s="84"/>
      <c r="MWF19" s="84"/>
      <c r="MWG19" s="84"/>
      <c r="MWH19" s="84"/>
      <c r="MWI19" s="84"/>
      <c r="MWJ19" s="84"/>
      <c r="MWK19" s="84"/>
      <c r="MWL19" s="84"/>
      <c r="MWM19" s="84"/>
      <c r="MWN19" s="84"/>
      <c r="MWO19" s="84"/>
      <c r="MWP19" s="84"/>
      <c r="MWQ19" s="84"/>
      <c r="MWR19" s="84"/>
      <c r="MWS19" s="84"/>
      <c r="MWT19" s="84"/>
      <c r="MWU19" s="84"/>
      <c r="MWV19" s="84"/>
      <c r="MWW19" s="84"/>
      <c r="MWX19" s="84"/>
      <c r="MWY19" s="84"/>
      <c r="MWZ19" s="84"/>
      <c r="MXA19" s="84"/>
      <c r="MXB19" s="84"/>
      <c r="MXC19" s="84"/>
      <c r="MXD19" s="84"/>
      <c r="MXE19" s="84"/>
      <c r="MXF19" s="84"/>
      <c r="MXG19" s="84"/>
      <c r="MXH19" s="84"/>
      <c r="MXI19" s="84"/>
      <c r="MXJ19" s="84"/>
      <c r="MXK19" s="84"/>
      <c r="MXL19" s="84"/>
      <c r="MXM19" s="84"/>
      <c r="MXN19" s="84"/>
      <c r="MXO19" s="84"/>
      <c r="MXP19" s="84"/>
      <c r="MXQ19" s="84"/>
      <c r="MXR19" s="84"/>
      <c r="MXS19" s="84"/>
      <c r="MXT19" s="84"/>
      <c r="MXU19" s="84"/>
      <c r="MXV19" s="84"/>
      <c r="MXW19" s="84"/>
      <c r="MXX19" s="84"/>
      <c r="MXY19" s="84"/>
      <c r="MXZ19" s="84"/>
      <c r="MYA19" s="84"/>
      <c r="MYB19" s="84"/>
      <c r="MYC19" s="84"/>
      <c r="MYD19" s="84"/>
      <c r="MYE19" s="84"/>
      <c r="MYF19" s="84"/>
      <c r="MYG19" s="84"/>
      <c r="MYH19" s="84"/>
      <c r="MYI19" s="84"/>
      <c r="MYJ19" s="84"/>
      <c r="MYK19" s="84"/>
      <c r="MYL19" s="84"/>
      <c r="MYM19" s="84"/>
      <c r="MYN19" s="84"/>
      <c r="MYO19" s="84"/>
      <c r="MYP19" s="84"/>
      <c r="MYQ19" s="84"/>
      <c r="MYR19" s="84"/>
      <c r="MYS19" s="84"/>
      <c r="MYT19" s="84"/>
      <c r="MYU19" s="84"/>
      <c r="MYV19" s="84"/>
      <c r="MYW19" s="84"/>
      <c r="MYX19" s="84"/>
      <c r="MYY19" s="84"/>
      <c r="MYZ19" s="84"/>
      <c r="MZA19" s="84"/>
      <c r="MZB19" s="84"/>
      <c r="MZC19" s="84"/>
      <c r="MZD19" s="84"/>
      <c r="MZE19" s="84"/>
      <c r="MZF19" s="84"/>
      <c r="MZG19" s="84"/>
      <c r="MZH19" s="84"/>
      <c r="MZI19" s="84"/>
      <c r="MZJ19" s="84"/>
      <c r="MZK19" s="84"/>
      <c r="MZL19" s="84"/>
      <c r="MZM19" s="84"/>
      <c r="MZN19" s="84"/>
      <c r="MZO19" s="84"/>
      <c r="MZP19" s="84"/>
      <c r="MZQ19" s="84"/>
      <c r="MZR19" s="84"/>
      <c r="MZS19" s="84"/>
      <c r="MZT19" s="84"/>
      <c r="MZU19" s="84"/>
      <c r="MZV19" s="84"/>
      <c r="MZW19" s="84"/>
      <c r="MZX19" s="84"/>
      <c r="MZY19" s="84"/>
      <c r="MZZ19" s="84"/>
      <c r="NAA19" s="84"/>
      <c r="NAB19" s="84"/>
      <c r="NAC19" s="84"/>
      <c r="NAD19" s="84"/>
      <c r="NAE19" s="84"/>
      <c r="NAF19" s="84"/>
      <c r="NAG19" s="84"/>
      <c r="NAH19" s="84"/>
      <c r="NAI19" s="84"/>
      <c r="NAJ19" s="84"/>
      <c r="NAK19" s="84"/>
      <c r="NAL19" s="84"/>
      <c r="NAM19" s="84"/>
      <c r="NAN19" s="84"/>
      <c r="NAO19" s="84"/>
      <c r="NAP19" s="84"/>
      <c r="NAQ19" s="84"/>
      <c r="NAR19" s="84"/>
      <c r="NAS19" s="84"/>
      <c r="NAT19" s="84"/>
      <c r="NAU19" s="84"/>
      <c r="NAV19" s="84"/>
      <c r="NAW19" s="84"/>
      <c r="NAX19" s="84"/>
      <c r="NAY19" s="84"/>
      <c r="NAZ19" s="84"/>
      <c r="NBA19" s="84"/>
      <c r="NBB19" s="84"/>
      <c r="NBC19" s="84"/>
      <c r="NBD19" s="84"/>
      <c r="NBE19" s="84"/>
      <c r="NBF19" s="84"/>
      <c r="NBG19" s="84"/>
      <c r="NBH19" s="84"/>
      <c r="NBI19" s="84"/>
      <c r="NBJ19" s="84"/>
      <c r="NBK19" s="84"/>
      <c r="NBL19" s="84"/>
      <c r="NBM19" s="84"/>
      <c r="NBN19" s="84"/>
      <c r="NBO19" s="84"/>
      <c r="NBP19" s="84"/>
      <c r="NBQ19" s="84"/>
      <c r="NBR19" s="84"/>
      <c r="NBS19" s="84"/>
      <c r="NBT19" s="84"/>
      <c r="NBU19" s="84"/>
      <c r="NBV19" s="84"/>
      <c r="NBW19" s="84"/>
      <c r="NBX19" s="84"/>
      <c r="NBY19" s="84"/>
      <c r="NBZ19" s="84"/>
      <c r="NCA19" s="84"/>
      <c r="NCB19" s="84"/>
      <c r="NCC19" s="84"/>
      <c r="NCD19" s="84"/>
      <c r="NCE19" s="84"/>
      <c r="NCF19" s="84"/>
      <c r="NCG19" s="84"/>
      <c r="NCH19" s="84"/>
      <c r="NCI19" s="84"/>
      <c r="NCJ19" s="84"/>
      <c r="NCK19" s="84"/>
      <c r="NCL19" s="84"/>
      <c r="NCM19" s="84"/>
      <c r="NCN19" s="84"/>
      <c r="NCO19" s="84"/>
      <c r="NCP19" s="84"/>
      <c r="NCQ19" s="84"/>
      <c r="NCR19" s="84"/>
      <c r="NCS19" s="84"/>
      <c r="NCT19" s="84"/>
      <c r="NCU19" s="84"/>
      <c r="NCV19" s="84"/>
      <c r="NCW19" s="84"/>
      <c r="NCX19" s="84"/>
      <c r="NCY19" s="84"/>
      <c r="NCZ19" s="84"/>
      <c r="NDA19" s="84"/>
      <c r="NDB19" s="84"/>
      <c r="NDC19" s="84"/>
      <c r="NDD19" s="84"/>
      <c r="NDE19" s="84"/>
      <c r="NDF19" s="84"/>
      <c r="NDG19" s="84"/>
      <c r="NDH19" s="84"/>
      <c r="NDI19" s="84"/>
      <c r="NDJ19" s="84"/>
      <c r="NDK19" s="84"/>
      <c r="NDL19" s="84"/>
      <c r="NDM19" s="84"/>
      <c r="NDN19" s="84"/>
      <c r="NDO19" s="84"/>
      <c r="NDP19" s="84"/>
      <c r="NDQ19" s="84"/>
      <c r="NDR19" s="84"/>
      <c r="NDS19" s="84"/>
      <c r="NDT19" s="84"/>
      <c r="NDU19" s="84"/>
      <c r="NDV19" s="84"/>
      <c r="NDW19" s="84"/>
      <c r="NDX19" s="84"/>
      <c r="NDY19" s="84"/>
      <c r="NDZ19" s="84"/>
      <c r="NEA19" s="84"/>
      <c r="NEB19" s="84"/>
      <c r="NEC19" s="84"/>
      <c r="NED19" s="84"/>
      <c r="NEE19" s="84"/>
      <c r="NEF19" s="84"/>
      <c r="NEG19" s="84"/>
      <c r="NEH19" s="84"/>
      <c r="NEI19" s="84"/>
      <c r="NEJ19" s="84"/>
      <c r="NEK19" s="84"/>
      <c r="NEL19" s="84"/>
      <c r="NEM19" s="84"/>
      <c r="NEN19" s="84"/>
      <c r="NEO19" s="84"/>
      <c r="NEP19" s="84"/>
      <c r="NEQ19" s="84"/>
      <c r="NER19" s="84"/>
      <c r="NES19" s="84"/>
      <c r="NET19" s="84"/>
      <c r="NEU19" s="84"/>
      <c r="NEV19" s="84"/>
      <c r="NEW19" s="84"/>
      <c r="NEX19" s="84"/>
      <c r="NEY19" s="84"/>
      <c r="NEZ19" s="84"/>
      <c r="NFA19" s="84"/>
      <c r="NFB19" s="84"/>
      <c r="NFC19" s="84"/>
      <c r="NFD19" s="84"/>
      <c r="NFE19" s="84"/>
      <c r="NFF19" s="84"/>
      <c r="NFG19" s="84"/>
      <c r="NFH19" s="84"/>
      <c r="NFI19" s="84"/>
      <c r="NFJ19" s="84"/>
      <c r="NFK19" s="84"/>
      <c r="NFL19" s="84"/>
      <c r="NFM19" s="84"/>
      <c r="NFN19" s="84"/>
      <c r="NFO19" s="84"/>
      <c r="NFP19" s="84"/>
      <c r="NFQ19" s="84"/>
      <c r="NFR19" s="84"/>
      <c r="NFS19" s="84"/>
      <c r="NFT19" s="84"/>
      <c r="NFU19" s="84"/>
      <c r="NFV19" s="84"/>
      <c r="NFW19" s="84"/>
      <c r="NFX19" s="84"/>
      <c r="NFY19" s="84"/>
      <c r="NFZ19" s="84"/>
      <c r="NGA19" s="84"/>
      <c r="NGB19" s="84"/>
      <c r="NGC19" s="84"/>
      <c r="NGD19" s="84"/>
      <c r="NGE19" s="84"/>
      <c r="NGF19" s="84"/>
      <c r="NGG19" s="84"/>
      <c r="NGH19" s="84"/>
      <c r="NGI19" s="84"/>
      <c r="NGJ19" s="84"/>
      <c r="NGK19" s="84"/>
      <c r="NGL19" s="84"/>
      <c r="NGM19" s="84"/>
      <c r="NGN19" s="84"/>
      <c r="NGO19" s="84"/>
      <c r="NGP19" s="84"/>
      <c r="NGQ19" s="84"/>
      <c r="NGR19" s="84"/>
      <c r="NGS19" s="84"/>
      <c r="NGT19" s="84"/>
      <c r="NGU19" s="84"/>
      <c r="NGV19" s="84"/>
      <c r="NGW19" s="84"/>
      <c r="NGX19" s="84"/>
      <c r="NGY19" s="84"/>
      <c r="NGZ19" s="84"/>
      <c r="NHA19" s="84"/>
      <c r="NHB19" s="84"/>
      <c r="NHC19" s="84"/>
      <c r="NHD19" s="84"/>
      <c r="NHE19" s="84"/>
      <c r="NHF19" s="84"/>
      <c r="NHG19" s="84"/>
      <c r="NHH19" s="84"/>
      <c r="NHI19" s="84"/>
      <c r="NHJ19" s="84"/>
      <c r="NHK19" s="84"/>
      <c r="NHL19" s="84"/>
      <c r="NHM19" s="84"/>
      <c r="NHN19" s="84"/>
      <c r="NHO19" s="84"/>
      <c r="NHP19" s="84"/>
      <c r="NHQ19" s="84"/>
      <c r="NHR19" s="84"/>
      <c r="NHS19" s="84"/>
      <c r="NHT19" s="84"/>
      <c r="NHU19" s="84"/>
      <c r="NHV19" s="84"/>
      <c r="NHW19" s="84"/>
      <c r="NHX19" s="84"/>
      <c r="NHY19" s="84"/>
      <c r="NHZ19" s="84"/>
      <c r="NIA19" s="84"/>
      <c r="NIB19" s="84"/>
      <c r="NIC19" s="84"/>
      <c r="NID19" s="84"/>
      <c r="NIE19" s="84"/>
      <c r="NIF19" s="84"/>
      <c r="NIG19" s="84"/>
      <c r="NIH19" s="84"/>
      <c r="NII19" s="84"/>
      <c r="NIJ19" s="84"/>
      <c r="NIK19" s="84"/>
      <c r="NIL19" s="84"/>
      <c r="NIM19" s="84"/>
      <c r="NIN19" s="84"/>
      <c r="NIO19" s="84"/>
      <c r="NIP19" s="84"/>
      <c r="NIQ19" s="84"/>
      <c r="NIR19" s="84"/>
      <c r="NIS19" s="84"/>
      <c r="NIT19" s="84"/>
      <c r="NIU19" s="84"/>
      <c r="NIV19" s="84"/>
      <c r="NIW19" s="84"/>
      <c r="NIX19" s="84"/>
      <c r="NIY19" s="84"/>
      <c r="NIZ19" s="84"/>
      <c r="NJA19" s="84"/>
      <c r="NJB19" s="84"/>
      <c r="NJC19" s="84"/>
      <c r="NJD19" s="84"/>
      <c r="NJE19" s="84"/>
      <c r="NJF19" s="84"/>
      <c r="NJG19" s="84"/>
      <c r="NJH19" s="84"/>
      <c r="NJI19" s="84"/>
      <c r="NJJ19" s="84"/>
      <c r="NJK19" s="84"/>
      <c r="NJL19" s="84"/>
      <c r="NJM19" s="84"/>
      <c r="NJN19" s="84"/>
      <c r="NJO19" s="84"/>
      <c r="NJP19" s="84"/>
      <c r="NJQ19" s="84"/>
      <c r="NJR19" s="84"/>
      <c r="NJS19" s="84"/>
      <c r="NJT19" s="84"/>
      <c r="NJU19" s="84"/>
      <c r="NJV19" s="84"/>
      <c r="NJW19" s="84"/>
      <c r="NJX19" s="84"/>
      <c r="NJY19" s="84"/>
      <c r="NJZ19" s="84"/>
      <c r="NKA19" s="84"/>
      <c r="NKB19" s="84"/>
      <c r="NKC19" s="84"/>
      <c r="NKD19" s="84"/>
      <c r="NKE19" s="84"/>
      <c r="NKF19" s="84"/>
      <c r="NKG19" s="84"/>
      <c r="NKH19" s="84"/>
      <c r="NKI19" s="84"/>
      <c r="NKJ19" s="84"/>
      <c r="NKK19" s="84"/>
      <c r="NKL19" s="84"/>
      <c r="NKM19" s="84"/>
      <c r="NKN19" s="84"/>
      <c r="NKO19" s="84"/>
      <c r="NKP19" s="84"/>
      <c r="NKQ19" s="84"/>
      <c r="NKR19" s="84"/>
      <c r="NKS19" s="84"/>
      <c r="NKT19" s="84"/>
      <c r="NKU19" s="84"/>
      <c r="NKV19" s="84"/>
      <c r="NKW19" s="84"/>
      <c r="NKX19" s="84"/>
      <c r="NKY19" s="84"/>
      <c r="NKZ19" s="84"/>
      <c r="NLA19" s="84"/>
      <c r="NLB19" s="84"/>
      <c r="NLC19" s="84"/>
      <c r="NLD19" s="84"/>
      <c r="NLE19" s="84"/>
      <c r="NLF19" s="84"/>
      <c r="NLG19" s="84"/>
      <c r="NLH19" s="84"/>
      <c r="NLI19" s="84"/>
      <c r="NLJ19" s="84"/>
      <c r="NLK19" s="84"/>
      <c r="NLL19" s="84"/>
      <c r="NLM19" s="84"/>
      <c r="NLN19" s="84"/>
      <c r="NLO19" s="84"/>
      <c r="NLP19" s="84"/>
      <c r="NLQ19" s="84"/>
      <c r="NLR19" s="84"/>
      <c r="NLS19" s="84"/>
      <c r="NLT19" s="84"/>
      <c r="NLU19" s="84"/>
      <c r="NLV19" s="84"/>
      <c r="NLW19" s="84"/>
      <c r="NLX19" s="84"/>
      <c r="NLY19" s="84"/>
      <c r="NLZ19" s="84"/>
      <c r="NMA19" s="84"/>
      <c r="NMB19" s="84"/>
      <c r="NMC19" s="84"/>
      <c r="NMD19" s="84"/>
      <c r="NME19" s="84"/>
      <c r="NMF19" s="84"/>
      <c r="NMG19" s="84"/>
      <c r="NMH19" s="84"/>
      <c r="NMI19" s="84"/>
      <c r="NMJ19" s="84"/>
      <c r="NMK19" s="84"/>
      <c r="NML19" s="84"/>
      <c r="NMM19" s="84"/>
      <c r="NMN19" s="84"/>
      <c r="NMO19" s="84"/>
      <c r="NMP19" s="84"/>
      <c r="NMQ19" s="84"/>
      <c r="NMR19" s="84"/>
      <c r="NMS19" s="84"/>
      <c r="NMT19" s="84"/>
      <c r="NMU19" s="84"/>
      <c r="NMV19" s="84"/>
      <c r="NMW19" s="84"/>
      <c r="NMX19" s="84"/>
      <c r="NMY19" s="84"/>
      <c r="NMZ19" s="84"/>
      <c r="NNA19" s="84"/>
      <c r="NNB19" s="84"/>
      <c r="NNC19" s="84"/>
      <c r="NND19" s="84"/>
      <c r="NNE19" s="84"/>
      <c r="NNF19" s="84"/>
      <c r="NNG19" s="84"/>
      <c r="NNH19" s="84"/>
      <c r="NNI19" s="84"/>
      <c r="NNJ19" s="84"/>
      <c r="NNK19" s="84"/>
      <c r="NNL19" s="84"/>
      <c r="NNM19" s="84"/>
      <c r="NNN19" s="84"/>
      <c r="NNO19" s="84"/>
      <c r="NNP19" s="84"/>
      <c r="NNQ19" s="84"/>
      <c r="NNR19" s="84"/>
      <c r="NNS19" s="84"/>
      <c r="NNT19" s="84"/>
      <c r="NNU19" s="84"/>
      <c r="NNV19" s="84"/>
      <c r="NNW19" s="84"/>
      <c r="NNX19" s="84"/>
      <c r="NNY19" s="84"/>
      <c r="NNZ19" s="84"/>
      <c r="NOA19" s="84"/>
      <c r="NOB19" s="84"/>
      <c r="NOC19" s="84"/>
      <c r="NOD19" s="84"/>
      <c r="NOE19" s="84"/>
      <c r="NOF19" s="84"/>
      <c r="NOG19" s="84"/>
      <c r="NOH19" s="84"/>
      <c r="NOI19" s="84"/>
      <c r="NOJ19" s="84"/>
      <c r="NOK19" s="84"/>
      <c r="NOL19" s="84"/>
      <c r="NOM19" s="84"/>
      <c r="NON19" s="84"/>
      <c r="NOO19" s="84"/>
      <c r="NOP19" s="84"/>
      <c r="NOQ19" s="84"/>
      <c r="NOR19" s="84"/>
      <c r="NOS19" s="84"/>
      <c r="NOT19" s="84"/>
      <c r="NOU19" s="84"/>
      <c r="NOV19" s="84"/>
      <c r="NOW19" s="84"/>
      <c r="NOX19" s="84"/>
      <c r="NOY19" s="84"/>
      <c r="NOZ19" s="84"/>
      <c r="NPA19" s="84"/>
      <c r="NPB19" s="84"/>
      <c r="NPC19" s="84"/>
      <c r="NPD19" s="84"/>
      <c r="NPE19" s="84"/>
      <c r="NPF19" s="84"/>
      <c r="NPG19" s="84"/>
      <c r="NPH19" s="84"/>
      <c r="NPI19" s="84"/>
      <c r="NPJ19" s="84"/>
      <c r="NPK19" s="84"/>
      <c r="NPL19" s="84"/>
      <c r="NPM19" s="84"/>
      <c r="NPN19" s="84"/>
      <c r="NPO19" s="84"/>
      <c r="NPP19" s="84"/>
      <c r="NPQ19" s="84"/>
      <c r="NPR19" s="84"/>
      <c r="NPS19" s="84"/>
      <c r="NPT19" s="84"/>
      <c r="NPU19" s="84"/>
      <c r="NPV19" s="84"/>
      <c r="NPW19" s="84"/>
      <c r="NPX19" s="84"/>
      <c r="NPY19" s="84"/>
      <c r="NPZ19" s="84"/>
      <c r="NQA19" s="84"/>
      <c r="NQB19" s="84"/>
      <c r="NQC19" s="84"/>
      <c r="NQD19" s="84"/>
      <c r="NQE19" s="84"/>
      <c r="NQF19" s="84"/>
      <c r="NQG19" s="84"/>
      <c r="NQH19" s="84"/>
      <c r="NQI19" s="84"/>
      <c r="NQJ19" s="84"/>
      <c r="NQK19" s="84"/>
      <c r="NQL19" s="84"/>
      <c r="NQM19" s="84"/>
      <c r="NQN19" s="84"/>
      <c r="NQO19" s="84"/>
      <c r="NQP19" s="84"/>
      <c r="NQQ19" s="84"/>
      <c r="NQR19" s="84"/>
      <c r="NQS19" s="84"/>
      <c r="NQT19" s="84"/>
      <c r="NQU19" s="84"/>
      <c r="NQV19" s="84"/>
      <c r="NQW19" s="84"/>
      <c r="NQX19" s="84"/>
      <c r="NQY19" s="84"/>
      <c r="NQZ19" s="84"/>
      <c r="NRA19" s="84"/>
      <c r="NRB19" s="84"/>
      <c r="NRC19" s="84"/>
      <c r="NRD19" s="84"/>
      <c r="NRE19" s="84"/>
      <c r="NRF19" s="84"/>
      <c r="NRG19" s="84"/>
      <c r="NRH19" s="84"/>
      <c r="NRI19" s="84"/>
      <c r="NRJ19" s="84"/>
      <c r="NRK19" s="84"/>
      <c r="NRL19" s="84"/>
      <c r="NRM19" s="84"/>
      <c r="NRN19" s="84"/>
      <c r="NRO19" s="84"/>
      <c r="NRP19" s="84"/>
      <c r="NRQ19" s="84"/>
      <c r="NRR19" s="84"/>
      <c r="NRS19" s="84"/>
      <c r="NRT19" s="84"/>
      <c r="NRU19" s="84"/>
      <c r="NRV19" s="84"/>
      <c r="NRW19" s="84"/>
      <c r="NRX19" s="84"/>
      <c r="NRY19" s="84"/>
      <c r="NRZ19" s="84"/>
      <c r="NSA19" s="84"/>
      <c r="NSB19" s="84"/>
      <c r="NSC19" s="84"/>
      <c r="NSD19" s="84"/>
      <c r="NSE19" s="84"/>
      <c r="NSF19" s="84"/>
      <c r="NSG19" s="84"/>
      <c r="NSH19" s="84"/>
      <c r="NSI19" s="84"/>
      <c r="NSJ19" s="84"/>
      <c r="NSK19" s="84"/>
      <c r="NSL19" s="84"/>
      <c r="NSM19" s="84"/>
      <c r="NSN19" s="84"/>
      <c r="NSO19" s="84"/>
      <c r="NSP19" s="84"/>
      <c r="NSQ19" s="84"/>
      <c r="NSR19" s="84"/>
      <c r="NSS19" s="84"/>
      <c r="NST19" s="84"/>
      <c r="NSU19" s="84"/>
      <c r="NSV19" s="84"/>
      <c r="NSW19" s="84"/>
      <c r="NSX19" s="84"/>
      <c r="NSY19" s="84"/>
      <c r="NSZ19" s="84"/>
      <c r="NTA19" s="84"/>
      <c r="NTB19" s="84"/>
      <c r="NTC19" s="84"/>
      <c r="NTD19" s="84"/>
      <c r="NTE19" s="84"/>
      <c r="NTF19" s="84"/>
      <c r="NTG19" s="84"/>
      <c r="NTH19" s="84"/>
      <c r="NTI19" s="84"/>
      <c r="NTJ19" s="84"/>
      <c r="NTK19" s="84"/>
      <c r="NTL19" s="84"/>
      <c r="NTM19" s="84"/>
      <c r="NTN19" s="84"/>
      <c r="NTO19" s="84"/>
      <c r="NTP19" s="84"/>
      <c r="NTQ19" s="84"/>
      <c r="NTR19" s="84"/>
      <c r="NTS19" s="84"/>
      <c r="NTT19" s="84"/>
      <c r="NTU19" s="84"/>
      <c r="NTV19" s="84"/>
      <c r="NTW19" s="84"/>
      <c r="NTX19" s="84"/>
      <c r="NTY19" s="84"/>
      <c r="NTZ19" s="84"/>
      <c r="NUA19" s="84"/>
      <c r="NUB19" s="84"/>
      <c r="NUC19" s="84"/>
      <c r="NUD19" s="84"/>
      <c r="NUE19" s="84"/>
      <c r="NUF19" s="84"/>
      <c r="NUG19" s="84"/>
      <c r="NUH19" s="84"/>
      <c r="NUI19" s="84"/>
      <c r="NUJ19" s="84"/>
      <c r="NUK19" s="84"/>
      <c r="NUL19" s="84"/>
      <c r="NUM19" s="84"/>
      <c r="NUN19" s="84"/>
      <c r="NUO19" s="84"/>
      <c r="NUP19" s="84"/>
      <c r="NUQ19" s="84"/>
      <c r="NUR19" s="84"/>
      <c r="NUS19" s="84"/>
      <c r="NUT19" s="84"/>
      <c r="NUU19" s="84"/>
      <c r="NUV19" s="84"/>
      <c r="NUW19" s="84"/>
      <c r="NUX19" s="84"/>
      <c r="NUY19" s="84"/>
      <c r="NUZ19" s="84"/>
      <c r="NVA19" s="84"/>
      <c r="NVB19" s="84"/>
      <c r="NVC19" s="84"/>
      <c r="NVD19" s="84"/>
      <c r="NVE19" s="84"/>
      <c r="NVF19" s="84"/>
      <c r="NVG19" s="84"/>
      <c r="NVH19" s="84"/>
      <c r="NVI19" s="84"/>
      <c r="NVJ19" s="84"/>
      <c r="NVK19" s="84"/>
      <c r="NVL19" s="84"/>
      <c r="NVM19" s="84"/>
      <c r="NVN19" s="84"/>
      <c r="NVO19" s="84"/>
      <c r="NVP19" s="84"/>
      <c r="NVQ19" s="84"/>
      <c r="NVR19" s="84"/>
      <c r="NVS19" s="84"/>
      <c r="NVT19" s="84"/>
      <c r="NVU19" s="84"/>
      <c r="NVV19" s="84"/>
      <c r="NVW19" s="84"/>
      <c r="NVX19" s="84"/>
      <c r="NVY19" s="84"/>
      <c r="NVZ19" s="84"/>
      <c r="NWA19" s="84"/>
      <c r="NWB19" s="84"/>
      <c r="NWC19" s="84"/>
      <c r="NWD19" s="84"/>
      <c r="NWE19" s="84"/>
      <c r="NWF19" s="84"/>
      <c r="NWG19" s="84"/>
      <c r="NWH19" s="84"/>
      <c r="NWI19" s="84"/>
      <c r="NWJ19" s="84"/>
      <c r="NWK19" s="84"/>
      <c r="NWL19" s="84"/>
      <c r="NWM19" s="84"/>
      <c r="NWN19" s="84"/>
      <c r="NWO19" s="84"/>
      <c r="NWP19" s="84"/>
      <c r="NWQ19" s="84"/>
      <c r="NWR19" s="84"/>
      <c r="NWS19" s="84"/>
      <c r="NWT19" s="84"/>
      <c r="NWU19" s="84"/>
      <c r="NWV19" s="84"/>
      <c r="NWW19" s="84"/>
      <c r="NWX19" s="84"/>
      <c r="NWY19" s="84"/>
      <c r="NWZ19" s="84"/>
      <c r="NXA19" s="84"/>
      <c r="NXB19" s="84"/>
      <c r="NXC19" s="84"/>
      <c r="NXD19" s="84"/>
      <c r="NXE19" s="84"/>
      <c r="NXF19" s="84"/>
      <c r="NXG19" s="84"/>
      <c r="NXH19" s="84"/>
      <c r="NXI19" s="84"/>
      <c r="NXJ19" s="84"/>
      <c r="NXK19" s="84"/>
      <c r="NXL19" s="84"/>
      <c r="NXM19" s="84"/>
      <c r="NXN19" s="84"/>
      <c r="NXO19" s="84"/>
      <c r="NXP19" s="84"/>
      <c r="NXQ19" s="84"/>
      <c r="NXR19" s="84"/>
      <c r="NXS19" s="84"/>
      <c r="NXT19" s="84"/>
      <c r="NXU19" s="84"/>
      <c r="NXV19" s="84"/>
      <c r="NXW19" s="84"/>
      <c r="NXX19" s="84"/>
      <c r="NXY19" s="84"/>
      <c r="NXZ19" s="84"/>
      <c r="NYA19" s="84"/>
      <c r="NYB19" s="84"/>
      <c r="NYC19" s="84"/>
      <c r="NYD19" s="84"/>
      <c r="NYE19" s="84"/>
      <c r="NYF19" s="84"/>
      <c r="NYG19" s="84"/>
      <c r="NYH19" s="84"/>
      <c r="NYI19" s="84"/>
      <c r="NYJ19" s="84"/>
      <c r="NYK19" s="84"/>
      <c r="NYL19" s="84"/>
      <c r="NYM19" s="84"/>
      <c r="NYN19" s="84"/>
      <c r="NYO19" s="84"/>
      <c r="NYP19" s="84"/>
      <c r="NYQ19" s="84"/>
      <c r="NYR19" s="84"/>
      <c r="NYS19" s="84"/>
      <c r="NYT19" s="84"/>
      <c r="NYU19" s="84"/>
      <c r="NYV19" s="84"/>
      <c r="NYW19" s="84"/>
      <c r="NYX19" s="84"/>
      <c r="NYY19" s="84"/>
      <c r="NYZ19" s="84"/>
      <c r="NZA19" s="84"/>
      <c r="NZB19" s="84"/>
      <c r="NZC19" s="84"/>
      <c r="NZD19" s="84"/>
      <c r="NZE19" s="84"/>
      <c r="NZF19" s="84"/>
      <c r="NZG19" s="84"/>
      <c r="NZH19" s="84"/>
      <c r="NZI19" s="84"/>
      <c r="NZJ19" s="84"/>
      <c r="NZK19" s="84"/>
      <c r="NZL19" s="84"/>
      <c r="NZM19" s="84"/>
      <c r="NZN19" s="84"/>
      <c r="NZO19" s="84"/>
      <c r="NZP19" s="84"/>
      <c r="NZQ19" s="84"/>
      <c r="NZR19" s="84"/>
      <c r="NZS19" s="84"/>
      <c r="NZT19" s="84"/>
      <c r="NZU19" s="84"/>
      <c r="NZV19" s="84"/>
      <c r="NZW19" s="84"/>
      <c r="NZX19" s="84"/>
      <c r="NZY19" s="84"/>
      <c r="NZZ19" s="84"/>
      <c r="OAA19" s="84"/>
      <c r="OAB19" s="84"/>
      <c r="OAC19" s="84"/>
      <c r="OAD19" s="84"/>
      <c r="OAE19" s="84"/>
      <c r="OAF19" s="84"/>
      <c r="OAG19" s="84"/>
      <c r="OAH19" s="84"/>
      <c r="OAI19" s="84"/>
      <c r="OAJ19" s="84"/>
      <c r="OAK19" s="84"/>
      <c r="OAL19" s="84"/>
      <c r="OAM19" s="84"/>
      <c r="OAN19" s="84"/>
      <c r="OAO19" s="84"/>
      <c r="OAP19" s="84"/>
      <c r="OAQ19" s="84"/>
      <c r="OAR19" s="84"/>
      <c r="OAS19" s="84"/>
      <c r="OAT19" s="84"/>
      <c r="OAU19" s="84"/>
      <c r="OAV19" s="84"/>
      <c r="OAW19" s="84"/>
      <c r="OAX19" s="84"/>
      <c r="OAY19" s="84"/>
      <c r="OAZ19" s="84"/>
      <c r="OBA19" s="84"/>
      <c r="OBB19" s="84"/>
      <c r="OBC19" s="84"/>
      <c r="OBD19" s="84"/>
      <c r="OBE19" s="84"/>
      <c r="OBF19" s="84"/>
      <c r="OBG19" s="84"/>
      <c r="OBH19" s="84"/>
      <c r="OBI19" s="84"/>
      <c r="OBJ19" s="84"/>
      <c r="OBK19" s="84"/>
      <c r="OBL19" s="84"/>
      <c r="OBM19" s="84"/>
      <c r="OBN19" s="84"/>
      <c r="OBO19" s="84"/>
      <c r="OBP19" s="84"/>
      <c r="OBQ19" s="84"/>
      <c r="OBR19" s="84"/>
      <c r="OBS19" s="84"/>
      <c r="OBT19" s="84"/>
      <c r="OBU19" s="84"/>
      <c r="OBV19" s="84"/>
      <c r="OBW19" s="84"/>
      <c r="OBX19" s="84"/>
      <c r="OBY19" s="84"/>
      <c r="OBZ19" s="84"/>
      <c r="OCA19" s="84"/>
      <c r="OCB19" s="84"/>
      <c r="OCC19" s="84"/>
      <c r="OCD19" s="84"/>
      <c r="OCE19" s="84"/>
      <c r="OCF19" s="84"/>
      <c r="OCG19" s="84"/>
      <c r="OCH19" s="84"/>
      <c r="OCI19" s="84"/>
      <c r="OCJ19" s="84"/>
      <c r="OCK19" s="84"/>
      <c r="OCL19" s="84"/>
      <c r="OCM19" s="84"/>
      <c r="OCN19" s="84"/>
      <c r="OCO19" s="84"/>
      <c r="OCP19" s="84"/>
      <c r="OCQ19" s="84"/>
      <c r="OCR19" s="84"/>
      <c r="OCS19" s="84"/>
      <c r="OCT19" s="84"/>
      <c r="OCU19" s="84"/>
      <c r="OCV19" s="84"/>
      <c r="OCW19" s="84"/>
      <c r="OCX19" s="84"/>
      <c r="OCY19" s="84"/>
      <c r="OCZ19" s="84"/>
      <c r="ODA19" s="84"/>
      <c r="ODB19" s="84"/>
      <c r="ODC19" s="84"/>
      <c r="ODD19" s="84"/>
      <c r="ODE19" s="84"/>
      <c r="ODF19" s="84"/>
      <c r="ODG19" s="84"/>
      <c r="ODH19" s="84"/>
      <c r="ODI19" s="84"/>
      <c r="ODJ19" s="84"/>
      <c r="ODK19" s="84"/>
      <c r="ODL19" s="84"/>
      <c r="ODM19" s="84"/>
      <c r="ODN19" s="84"/>
      <c r="ODO19" s="84"/>
      <c r="ODP19" s="84"/>
      <c r="ODQ19" s="84"/>
      <c r="ODR19" s="84"/>
      <c r="ODS19" s="84"/>
      <c r="ODT19" s="84"/>
      <c r="ODU19" s="84"/>
      <c r="ODV19" s="84"/>
      <c r="ODW19" s="84"/>
      <c r="ODX19" s="84"/>
      <c r="ODY19" s="84"/>
      <c r="ODZ19" s="84"/>
      <c r="OEA19" s="84"/>
      <c r="OEB19" s="84"/>
      <c r="OEC19" s="84"/>
      <c r="OED19" s="84"/>
      <c r="OEE19" s="84"/>
      <c r="OEF19" s="84"/>
      <c r="OEG19" s="84"/>
      <c r="OEH19" s="84"/>
      <c r="OEI19" s="84"/>
      <c r="OEJ19" s="84"/>
      <c r="OEK19" s="84"/>
      <c r="OEL19" s="84"/>
      <c r="OEM19" s="84"/>
      <c r="OEN19" s="84"/>
      <c r="OEO19" s="84"/>
      <c r="OEP19" s="84"/>
      <c r="OEQ19" s="84"/>
      <c r="OER19" s="84"/>
      <c r="OES19" s="84"/>
      <c r="OET19" s="84"/>
      <c r="OEU19" s="84"/>
      <c r="OEV19" s="84"/>
      <c r="OEW19" s="84"/>
      <c r="OEX19" s="84"/>
      <c r="OEY19" s="84"/>
      <c r="OEZ19" s="84"/>
      <c r="OFA19" s="84"/>
      <c r="OFB19" s="84"/>
      <c r="OFC19" s="84"/>
      <c r="OFD19" s="84"/>
      <c r="OFE19" s="84"/>
      <c r="OFF19" s="84"/>
      <c r="OFG19" s="84"/>
      <c r="OFH19" s="84"/>
      <c r="OFI19" s="84"/>
      <c r="OFJ19" s="84"/>
      <c r="OFK19" s="84"/>
      <c r="OFL19" s="84"/>
      <c r="OFM19" s="84"/>
      <c r="OFN19" s="84"/>
      <c r="OFO19" s="84"/>
      <c r="OFP19" s="84"/>
      <c r="OFQ19" s="84"/>
      <c r="OFR19" s="84"/>
      <c r="OFS19" s="84"/>
      <c r="OFT19" s="84"/>
      <c r="OFU19" s="84"/>
      <c r="OFV19" s="84"/>
      <c r="OFW19" s="84"/>
      <c r="OFX19" s="84"/>
      <c r="OFY19" s="84"/>
      <c r="OFZ19" s="84"/>
      <c r="OGA19" s="84"/>
      <c r="OGB19" s="84"/>
      <c r="OGC19" s="84"/>
      <c r="OGD19" s="84"/>
      <c r="OGE19" s="84"/>
      <c r="OGF19" s="84"/>
      <c r="OGG19" s="84"/>
      <c r="OGH19" s="84"/>
      <c r="OGI19" s="84"/>
      <c r="OGJ19" s="84"/>
      <c r="OGK19" s="84"/>
      <c r="OGL19" s="84"/>
      <c r="OGM19" s="84"/>
      <c r="OGN19" s="84"/>
      <c r="OGO19" s="84"/>
      <c r="OGP19" s="84"/>
      <c r="OGQ19" s="84"/>
      <c r="OGR19" s="84"/>
      <c r="OGS19" s="84"/>
      <c r="OGT19" s="84"/>
      <c r="OGU19" s="84"/>
      <c r="OGV19" s="84"/>
      <c r="OGW19" s="84"/>
      <c r="OGX19" s="84"/>
      <c r="OGY19" s="84"/>
      <c r="OGZ19" s="84"/>
      <c r="OHA19" s="84"/>
      <c r="OHB19" s="84"/>
      <c r="OHC19" s="84"/>
      <c r="OHD19" s="84"/>
      <c r="OHE19" s="84"/>
      <c r="OHF19" s="84"/>
      <c r="OHG19" s="84"/>
      <c r="OHH19" s="84"/>
      <c r="OHI19" s="84"/>
      <c r="OHJ19" s="84"/>
      <c r="OHK19" s="84"/>
      <c r="OHL19" s="84"/>
      <c r="OHM19" s="84"/>
      <c r="OHN19" s="84"/>
      <c r="OHO19" s="84"/>
      <c r="OHP19" s="84"/>
      <c r="OHQ19" s="84"/>
      <c r="OHR19" s="84"/>
      <c r="OHS19" s="84"/>
      <c r="OHT19" s="84"/>
      <c r="OHU19" s="84"/>
      <c r="OHV19" s="84"/>
      <c r="OHW19" s="84"/>
      <c r="OHX19" s="84"/>
      <c r="OHY19" s="84"/>
      <c r="OHZ19" s="84"/>
      <c r="OIA19" s="84"/>
      <c r="OIB19" s="84"/>
      <c r="OIC19" s="84"/>
      <c r="OID19" s="84"/>
      <c r="OIE19" s="84"/>
      <c r="OIF19" s="84"/>
      <c r="OIG19" s="84"/>
      <c r="OIH19" s="84"/>
      <c r="OII19" s="84"/>
      <c r="OIJ19" s="84"/>
      <c r="OIK19" s="84"/>
      <c r="OIL19" s="84"/>
      <c r="OIM19" s="84"/>
      <c r="OIN19" s="84"/>
      <c r="OIO19" s="84"/>
      <c r="OIP19" s="84"/>
      <c r="OIQ19" s="84"/>
      <c r="OIR19" s="84"/>
      <c r="OIS19" s="84"/>
      <c r="OIT19" s="84"/>
      <c r="OIU19" s="84"/>
      <c r="OIV19" s="84"/>
      <c r="OIW19" s="84"/>
      <c r="OIX19" s="84"/>
      <c r="OIY19" s="84"/>
      <c r="OIZ19" s="84"/>
      <c r="OJA19" s="84"/>
      <c r="OJB19" s="84"/>
      <c r="OJC19" s="84"/>
      <c r="OJD19" s="84"/>
      <c r="OJE19" s="84"/>
      <c r="OJF19" s="84"/>
      <c r="OJG19" s="84"/>
      <c r="OJH19" s="84"/>
      <c r="OJI19" s="84"/>
      <c r="OJJ19" s="84"/>
      <c r="OJK19" s="84"/>
      <c r="OJL19" s="84"/>
      <c r="OJM19" s="84"/>
      <c r="OJN19" s="84"/>
      <c r="OJO19" s="84"/>
      <c r="OJP19" s="84"/>
      <c r="OJQ19" s="84"/>
      <c r="OJR19" s="84"/>
      <c r="OJS19" s="84"/>
      <c r="OJT19" s="84"/>
      <c r="OJU19" s="84"/>
      <c r="OJV19" s="84"/>
      <c r="OJW19" s="84"/>
      <c r="OJX19" s="84"/>
      <c r="OJY19" s="84"/>
      <c r="OJZ19" s="84"/>
      <c r="OKA19" s="84"/>
      <c r="OKB19" s="84"/>
      <c r="OKC19" s="84"/>
      <c r="OKD19" s="84"/>
      <c r="OKE19" s="84"/>
      <c r="OKF19" s="84"/>
      <c r="OKG19" s="84"/>
      <c r="OKH19" s="84"/>
      <c r="OKI19" s="84"/>
      <c r="OKJ19" s="84"/>
      <c r="OKK19" s="84"/>
      <c r="OKL19" s="84"/>
      <c r="OKM19" s="84"/>
      <c r="OKN19" s="84"/>
      <c r="OKO19" s="84"/>
      <c r="OKP19" s="84"/>
      <c r="OKQ19" s="84"/>
      <c r="OKR19" s="84"/>
      <c r="OKS19" s="84"/>
      <c r="OKT19" s="84"/>
      <c r="OKU19" s="84"/>
      <c r="OKV19" s="84"/>
      <c r="OKW19" s="84"/>
      <c r="OKX19" s="84"/>
      <c r="OKY19" s="84"/>
      <c r="OKZ19" s="84"/>
      <c r="OLA19" s="84"/>
      <c r="OLB19" s="84"/>
      <c r="OLC19" s="84"/>
      <c r="OLD19" s="84"/>
      <c r="OLE19" s="84"/>
      <c r="OLF19" s="84"/>
      <c r="OLG19" s="84"/>
      <c r="OLH19" s="84"/>
      <c r="OLI19" s="84"/>
      <c r="OLJ19" s="84"/>
      <c r="OLK19" s="84"/>
      <c r="OLL19" s="84"/>
      <c r="OLM19" s="84"/>
      <c r="OLN19" s="84"/>
      <c r="OLO19" s="84"/>
      <c r="OLP19" s="84"/>
      <c r="OLQ19" s="84"/>
      <c r="OLR19" s="84"/>
      <c r="OLS19" s="84"/>
      <c r="OLT19" s="84"/>
      <c r="OLU19" s="84"/>
      <c r="OLV19" s="84"/>
      <c r="OLW19" s="84"/>
      <c r="OLX19" s="84"/>
      <c r="OLY19" s="84"/>
      <c r="OLZ19" s="84"/>
      <c r="OMA19" s="84"/>
      <c r="OMB19" s="84"/>
      <c r="OMC19" s="84"/>
      <c r="OMD19" s="84"/>
      <c r="OME19" s="84"/>
      <c r="OMF19" s="84"/>
      <c r="OMG19" s="84"/>
      <c r="OMH19" s="84"/>
      <c r="OMI19" s="84"/>
      <c r="OMJ19" s="84"/>
      <c r="OMK19" s="84"/>
      <c r="OML19" s="84"/>
      <c r="OMM19" s="84"/>
      <c r="OMN19" s="84"/>
      <c r="OMO19" s="84"/>
      <c r="OMP19" s="84"/>
      <c r="OMQ19" s="84"/>
      <c r="OMR19" s="84"/>
      <c r="OMS19" s="84"/>
      <c r="OMT19" s="84"/>
      <c r="OMU19" s="84"/>
      <c r="OMV19" s="84"/>
      <c r="OMW19" s="84"/>
      <c r="OMX19" s="84"/>
      <c r="OMY19" s="84"/>
      <c r="OMZ19" s="84"/>
      <c r="ONA19" s="84"/>
      <c r="ONB19" s="84"/>
      <c r="ONC19" s="84"/>
      <c r="OND19" s="84"/>
      <c r="ONE19" s="84"/>
      <c r="ONF19" s="84"/>
      <c r="ONG19" s="84"/>
      <c r="ONH19" s="84"/>
      <c r="ONI19" s="84"/>
      <c r="ONJ19" s="84"/>
      <c r="ONK19" s="84"/>
      <c r="ONL19" s="84"/>
      <c r="ONM19" s="84"/>
      <c r="ONN19" s="84"/>
      <c r="ONO19" s="84"/>
      <c r="ONP19" s="84"/>
      <c r="ONQ19" s="84"/>
      <c r="ONR19" s="84"/>
      <c r="ONS19" s="84"/>
      <c r="ONT19" s="84"/>
      <c r="ONU19" s="84"/>
      <c r="ONV19" s="84"/>
      <c r="ONW19" s="84"/>
      <c r="ONX19" s="84"/>
      <c r="ONY19" s="84"/>
      <c r="ONZ19" s="84"/>
      <c r="OOA19" s="84"/>
      <c r="OOB19" s="84"/>
      <c r="OOC19" s="84"/>
      <c r="OOD19" s="84"/>
      <c r="OOE19" s="84"/>
      <c r="OOF19" s="84"/>
      <c r="OOG19" s="84"/>
      <c r="OOH19" s="84"/>
      <c r="OOI19" s="84"/>
      <c r="OOJ19" s="84"/>
      <c r="OOK19" s="84"/>
      <c r="OOL19" s="84"/>
      <c r="OOM19" s="84"/>
      <c r="OON19" s="84"/>
      <c r="OOO19" s="84"/>
      <c r="OOP19" s="84"/>
      <c r="OOQ19" s="84"/>
      <c r="OOR19" s="84"/>
      <c r="OOS19" s="84"/>
      <c r="OOT19" s="84"/>
      <c r="OOU19" s="84"/>
      <c r="OOV19" s="84"/>
      <c r="OOW19" s="84"/>
      <c r="OOX19" s="84"/>
      <c r="OOY19" s="84"/>
      <c r="OOZ19" s="84"/>
      <c r="OPA19" s="84"/>
      <c r="OPB19" s="84"/>
      <c r="OPC19" s="84"/>
      <c r="OPD19" s="84"/>
      <c r="OPE19" s="84"/>
      <c r="OPF19" s="84"/>
      <c r="OPG19" s="84"/>
      <c r="OPH19" s="84"/>
      <c r="OPI19" s="84"/>
      <c r="OPJ19" s="84"/>
      <c r="OPK19" s="84"/>
      <c r="OPL19" s="84"/>
      <c r="OPM19" s="84"/>
      <c r="OPN19" s="84"/>
      <c r="OPO19" s="84"/>
      <c r="OPP19" s="84"/>
      <c r="OPQ19" s="84"/>
      <c r="OPR19" s="84"/>
      <c r="OPS19" s="84"/>
      <c r="OPT19" s="84"/>
      <c r="OPU19" s="84"/>
      <c r="OPV19" s="84"/>
      <c r="OPW19" s="84"/>
      <c r="OPX19" s="84"/>
      <c r="OPY19" s="84"/>
      <c r="OPZ19" s="84"/>
      <c r="OQA19" s="84"/>
      <c r="OQB19" s="84"/>
      <c r="OQC19" s="84"/>
      <c r="OQD19" s="84"/>
      <c r="OQE19" s="84"/>
      <c r="OQF19" s="84"/>
      <c r="OQG19" s="84"/>
      <c r="OQH19" s="84"/>
      <c r="OQI19" s="84"/>
      <c r="OQJ19" s="84"/>
      <c r="OQK19" s="84"/>
      <c r="OQL19" s="84"/>
      <c r="OQM19" s="84"/>
      <c r="OQN19" s="84"/>
      <c r="OQO19" s="84"/>
      <c r="OQP19" s="84"/>
      <c r="OQQ19" s="84"/>
      <c r="OQR19" s="84"/>
      <c r="OQS19" s="84"/>
      <c r="OQT19" s="84"/>
      <c r="OQU19" s="84"/>
      <c r="OQV19" s="84"/>
      <c r="OQW19" s="84"/>
      <c r="OQX19" s="84"/>
      <c r="OQY19" s="84"/>
      <c r="OQZ19" s="84"/>
      <c r="ORA19" s="84"/>
      <c r="ORB19" s="84"/>
      <c r="ORC19" s="84"/>
      <c r="ORD19" s="84"/>
      <c r="ORE19" s="84"/>
      <c r="ORF19" s="84"/>
      <c r="ORG19" s="84"/>
      <c r="ORH19" s="84"/>
      <c r="ORI19" s="84"/>
      <c r="ORJ19" s="84"/>
      <c r="ORK19" s="84"/>
      <c r="ORL19" s="84"/>
      <c r="ORM19" s="84"/>
      <c r="ORN19" s="84"/>
      <c r="ORO19" s="84"/>
      <c r="ORP19" s="84"/>
      <c r="ORQ19" s="84"/>
      <c r="ORR19" s="84"/>
      <c r="ORS19" s="84"/>
      <c r="ORT19" s="84"/>
      <c r="ORU19" s="84"/>
      <c r="ORV19" s="84"/>
      <c r="ORW19" s="84"/>
      <c r="ORX19" s="84"/>
      <c r="ORY19" s="84"/>
      <c r="ORZ19" s="84"/>
      <c r="OSA19" s="84"/>
      <c r="OSB19" s="84"/>
      <c r="OSC19" s="84"/>
      <c r="OSD19" s="84"/>
      <c r="OSE19" s="84"/>
      <c r="OSF19" s="84"/>
      <c r="OSG19" s="84"/>
      <c r="OSH19" s="84"/>
      <c r="OSI19" s="84"/>
      <c r="OSJ19" s="84"/>
      <c r="OSK19" s="84"/>
      <c r="OSL19" s="84"/>
      <c r="OSM19" s="84"/>
      <c r="OSN19" s="84"/>
      <c r="OSO19" s="84"/>
      <c r="OSP19" s="84"/>
      <c r="OSQ19" s="84"/>
      <c r="OSR19" s="84"/>
      <c r="OSS19" s="84"/>
      <c r="OST19" s="84"/>
      <c r="OSU19" s="84"/>
      <c r="OSV19" s="84"/>
      <c r="OSW19" s="84"/>
      <c r="OSX19" s="84"/>
      <c r="OSY19" s="84"/>
      <c r="OSZ19" s="84"/>
      <c r="OTA19" s="84"/>
      <c r="OTB19" s="84"/>
      <c r="OTC19" s="84"/>
      <c r="OTD19" s="84"/>
      <c r="OTE19" s="84"/>
      <c r="OTF19" s="84"/>
      <c r="OTG19" s="84"/>
      <c r="OTH19" s="84"/>
      <c r="OTI19" s="84"/>
      <c r="OTJ19" s="84"/>
      <c r="OTK19" s="84"/>
      <c r="OTL19" s="84"/>
      <c r="OTM19" s="84"/>
      <c r="OTN19" s="84"/>
      <c r="OTO19" s="84"/>
      <c r="OTP19" s="84"/>
      <c r="OTQ19" s="84"/>
      <c r="OTR19" s="84"/>
      <c r="OTS19" s="84"/>
      <c r="OTT19" s="84"/>
      <c r="OTU19" s="84"/>
      <c r="OTV19" s="84"/>
      <c r="OTW19" s="84"/>
      <c r="OTX19" s="84"/>
      <c r="OTY19" s="84"/>
      <c r="OTZ19" s="84"/>
      <c r="OUA19" s="84"/>
      <c r="OUB19" s="84"/>
      <c r="OUC19" s="84"/>
      <c r="OUD19" s="84"/>
      <c r="OUE19" s="84"/>
      <c r="OUF19" s="84"/>
      <c r="OUG19" s="84"/>
      <c r="OUH19" s="84"/>
      <c r="OUI19" s="84"/>
      <c r="OUJ19" s="84"/>
      <c r="OUK19" s="84"/>
      <c r="OUL19" s="84"/>
      <c r="OUM19" s="84"/>
      <c r="OUN19" s="84"/>
      <c r="OUO19" s="84"/>
      <c r="OUP19" s="84"/>
      <c r="OUQ19" s="84"/>
      <c r="OUR19" s="84"/>
      <c r="OUS19" s="84"/>
      <c r="OUT19" s="84"/>
      <c r="OUU19" s="84"/>
      <c r="OUV19" s="84"/>
      <c r="OUW19" s="84"/>
      <c r="OUX19" s="84"/>
      <c r="OUY19" s="84"/>
      <c r="OUZ19" s="84"/>
      <c r="OVA19" s="84"/>
      <c r="OVB19" s="84"/>
      <c r="OVC19" s="84"/>
      <c r="OVD19" s="84"/>
      <c r="OVE19" s="84"/>
      <c r="OVF19" s="84"/>
      <c r="OVG19" s="84"/>
      <c r="OVH19" s="84"/>
      <c r="OVI19" s="84"/>
      <c r="OVJ19" s="84"/>
      <c r="OVK19" s="84"/>
      <c r="OVL19" s="84"/>
      <c r="OVM19" s="84"/>
      <c r="OVN19" s="84"/>
      <c r="OVO19" s="84"/>
      <c r="OVP19" s="84"/>
      <c r="OVQ19" s="84"/>
      <c r="OVR19" s="84"/>
      <c r="OVS19" s="84"/>
      <c r="OVT19" s="84"/>
      <c r="OVU19" s="84"/>
      <c r="OVV19" s="84"/>
      <c r="OVW19" s="84"/>
      <c r="OVX19" s="84"/>
      <c r="OVY19" s="84"/>
      <c r="OVZ19" s="84"/>
      <c r="OWA19" s="84"/>
      <c r="OWB19" s="84"/>
      <c r="OWC19" s="84"/>
      <c r="OWD19" s="84"/>
      <c r="OWE19" s="84"/>
      <c r="OWF19" s="84"/>
      <c r="OWG19" s="84"/>
      <c r="OWH19" s="84"/>
      <c r="OWI19" s="84"/>
      <c r="OWJ19" s="84"/>
      <c r="OWK19" s="84"/>
      <c r="OWL19" s="84"/>
      <c r="OWM19" s="84"/>
      <c r="OWN19" s="84"/>
      <c r="OWO19" s="84"/>
      <c r="OWP19" s="84"/>
      <c r="OWQ19" s="84"/>
      <c r="OWR19" s="84"/>
      <c r="OWS19" s="84"/>
      <c r="OWT19" s="84"/>
      <c r="OWU19" s="84"/>
      <c r="OWV19" s="84"/>
      <c r="OWW19" s="84"/>
      <c r="OWX19" s="84"/>
      <c r="OWY19" s="84"/>
      <c r="OWZ19" s="84"/>
      <c r="OXA19" s="84"/>
      <c r="OXB19" s="84"/>
      <c r="OXC19" s="84"/>
      <c r="OXD19" s="84"/>
      <c r="OXE19" s="84"/>
      <c r="OXF19" s="84"/>
      <c r="OXG19" s="84"/>
      <c r="OXH19" s="84"/>
      <c r="OXI19" s="84"/>
      <c r="OXJ19" s="84"/>
      <c r="OXK19" s="84"/>
      <c r="OXL19" s="84"/>
      <c r="OXM19" s="84"/>
      <c r="OXN19" s="84"/>
      <c r="OXO19" s="84"/>
      <c r="OXP19" s="84"/>
      <c r="OXQ19" s="84"/>
      <c r="OXR19" s="84"/>
      <c r="OXS19" s="84"/>
      <c r="OXT19" s="84"/>
      <c r="OXU19" s="84"/>
      <c r="OXV19" s="84"/>
      <c r="OXW19" s="84"/>
      <c r="OXX19" s="84"/>
      <c r="OXY19" s="84"/>
      <c r="OXZ19" s="84"/>
      <c r="OYA19" s="84"/>
      <c r="OYB19" s="84"/>
      <c r="OYC19" s="84"/>
      <c r="OYD19" s="84"/>
      <c r="OYE19" s="84"/>
      <c r="OYF19" s="84"/>
      <c r="OYG19" s="84"/>
      <c r="OYH19" s="84"/>
      <c r="OYI19" s="84"/>
      <c r="OYJ19" s="84"/>
      <c r="OYK19" s="84"/>
      <c r="OYL19" s="84"/>
      <c r="OYM19" s="84"/>
      <c r="OYN19" s="84"/>
      <c r="OYO19" s="84"/>
      <c r="OYP19" s="84"/>
      <c r="OYQ19" s="84"/>
      <c r="OYR19" s="84"/>
      <c r="OYS19" s="84"/>
      <c r="OYT19" s="84"/>
      <c r="OYU19" s="84"/>
      <c r="OYV19" s="84"/>
      <c r="OYW19" s="84"/>
      <c r="OYX19" s="84"/>
      <c r="OYY19" s="84"/>
      <c r="OYZ19" s="84"/>
      <c r="OZA19" s="84"/>
      <c r="OZB19" s="84"/>
      <c r="OZC19" s="84"/>
      <c r="OZD19" s="84"/>
      <c r="OZE19" s="84"/>
      <c r="OZF19" s="84"/>
      <c r="OZG19" s="84"/>
      <c r="OZH19" s="84"/>
      <c r="OZI19" s="84"/>
      <c r="OZJ19" s="84"/>
      <c r="OZK19" s="84"/>
      <c r="OZL19" s="84"/>
      <c r="OZM19" s="84"/>
      <c r="OZN19" s="84"/>
      <c r="OZO19" s="84"/>
      <c r="OZP19" s="84"/>
      <c r="OZQ19" s="84"/>
      <c r="OZR19" s="84"/>
      <c r="OZS19" s="84"/>
      <c r="OZT19" s="84"/>
      <c r="OZU19" s="84"/>
      <c r="OZV19" s="84"/>
      <c r="OZW19" s="84"/>
      <c r="OZX19" s="84"/>
      <c r="OZY19" s="84"/>
      <c r="OZZ19" s="84"/>
      <c r="PAA19" s="84"/>
      <c r="PAB19" s="84"/>
      <c r="PAC19" s="84"/>
      <c r="PAD19" s="84"/>
      <c r="PAE19" s="84"/>
      <c r="PAF19" s="84"/>
      <c r="PAG19" s="84"/>
      <c r="PAH19" s="84"/>
      <c r="PAI19" s="84"/>
      <c r="PAJ19" s="84"/>
      <c r="PAK19" s="84"/>
      <c r="PAL19" s="84"/>
      <c r="PAM19" s="84"/>
      <c r="PAN19" s="84"/>
      <c r="PAO19" s="84"/>
      <c r="PAP19" s="84"/>
      <c r="PAQ19" s="84"/>
      <c r="PAR19" s="84"/>
      <c r="PAS19" s="84"/>
      <c r="PAT19" s="84"/>
      <c r="PAU19" s="84"/>
      <c r="PAV19" s="84"/>
      <c r="PAW19" s="84"/>
      <c r="PAX19" s="84"/>
      <c r="PAY19" s="84"/>
      <c r="PAZ19" s="84"/>
      <c r="PBA19" s="84"/>
      <c r="PBB19" s="84"/>
      <c r="PBC19" s="84"/>
      <c r="PBD19" s="84"/>
      <c r="PBE19" s="84"/>
      <c r="PBF19" s="84"/>
      <c r="PBG19" s="84"/>
      <c r="PBH19" s="84"/>
      <c r="PBI19" s="84"/>
      <c r="PBJ19" s="84"/>
      <c r="PBK19" s="84"/>
      <c r="PBL19" s="84"/>
      <c r="PBM19" s="84"/>
      <c r="PBN19" s="84"/>
      <c r="PBO19" s="84"/>
      <c r="PBP19" s="84"/>
      <c r="PBQ19" s="84"/>
      <c r="PBR19" s="84"/>
      <c r="PBS19" s="84"/>
      <c r="PBT19" s="84"/>
      <c r="PBU19" s="84"/>
      <c r="PBV19" s="84"/>
      <c r="PBW19" s="84"/>
      <c r="PBX19" s="84"/>
      <c r="PBY19" s="84"/>
      <c r="PBZ19" s="84"/>
      <c r="PCA19" s="84"/>
      <c r="PCB19" s="84"/>
      <c r="PCC19" s="84"/>
      <c r="PCD19" s="84"/>
      <c r="PCE19" s="84"/>
      <c r="PCF19" s="84"/>
      <c r="PCG19" s="84"/>
      <c r="PCH19" s="84"/>
      <c r="PCI19" s="84"/>
      <c r="PCJ19" s="84"/>
      <c r="PCK19" s="84"/>
      <c r="PCL19" s="84"/>
      <c r="PCM19" s="84"/>
      <c r="PCN19" s="84"/>
      <c r="PCO19" s="84"/>
      <c r="PCP19" s="84"/>
      <c r="PCQ19" s="84"/>
      <c r="PCR19" s="84"/>
      <c r="PCS19" s="84"/>
      <c r="PCT19" s="84"/>
      <c r="PCU19" s="84"/>
      <c r="PCV19" s="84"/>
      <c r="PCW19" s="84"/>
      <c r="PCX19" s="84"/>
      <c r="PCY19" s="84"/>
      <c r="PCZ19" s="84"/>
      <c r="PDA19" s="84"/>
      <c r="PDB19" s="84"/>
      <c r="PDC19" s="84"/>
      <c r="PDD19" s="84"/>
      <c r="PDE19" s="84"/>
      <c r="PDF19" s="84"/>
      <c r="PDG19" s="84"/>
      <c r="PDH19" s="84"/>
      <c r="PDI19" s="84"/>
      <c r="PDJ19" s="84"/>
      <c r="PDK19" s="84"/>
      <c r="PDL19" s="84"/>
      <c r="PDM19" s="84"/>
      <c r="PDN19" s="84"/>
      <c r="PDO19" s="84"/>
      <c r="PDP19" s="84"/>
      <c r="PDQ19" s="84"/>
      <c r="PDR19" s="84"/>
      <c r="PDS19" s="84"/>
      <c r="PDT19" s="84"/>
      <c r="PDU19" s="84"/>
      <c r="PDV19" s="84"/>
      <c r="PDW19" s="84"/>
      <c r="PDX19" s="84"/>
      <c r="PDY19" s="84"/>
      <c r="PDZ19" s="84"/>
      <c r="PEA19" s="84"/>
      <c r="PEB19" s="84"/>
      <c r="PEC19" s="84"/>
      <c r="PED19" s="84"/>
      <c r="PEE19" s="84"/>
      <c r="PEF19" s="84"/>
      <c r="PEG19" s="84"/>
      <c r="PEH19" s="84"/>
      <c r="PEI19" s="84"/>
      <c r="PEJ19" s="84"/>
      <c r="PEK19" s="84"/>
      <c r="PEL19" s="84"/>
      <c r="PEM19" s="84"/>
      <c r="PEN19" s="84"/>
      <c r="PEO19" s="84"/>
      <c r="PEP19" s="84"/>
      <c r="PEQ19" s="84"/>
      <c r="PER19" s="84"/>
      <c r="PES19" s="84"/>
      <c r="PET19" s="84"/>
      <c r="PEU19" s="84"/>
      <c r="PEV19" s="84"/>
      <c r="PEW19" s="84"/>
      <c r="PEX19" s="84"/>
      <c r="PEY19" s="84"/>
      <c r="PEZ19" s="84"/>
      <c r="PFA19" s="84"/>
      <c r="PFB19" s="84"/>
      <c r="PFC19" s="84"/>
      <c r="PFD19" s="84"/>
      <c r="PFE19" s="84"/>
      <c r="PFF19" s="84"/>
      <c r="PFG19" s="84"/>
      <c r="PFH19" s="84"/>
      <c r="PFI19" s="84"/>
      <c r="PFJ19" s="84"/>
      <c r="PFK19" s="84"/>
      <c r="PFL19" s="84"/>
      <c r="PFM19" s="84"/>
      <c r="PFN19" s="84"/>
      <c r="PFO19" s="84"/>
      <c r="PFP19" s="84"/>
      <c r="PFQ19" s="84"/>
      <c r="PFR19" s="84"/>
      <c r="PFS19" s="84"/>
      <c r="PFT19" s="84"/>
      <c r="PFU19" s="84"/>
      <c r="PFV19" s="84"/>
      <c r="PFW19" s="84"/>
      <c r="PFX19" s="84"/>
      <c r="PFY19" s="84"/>
      <c r="PFZ19" s="84"/>
      <c r="PGA19" s="84"/>
      <c r="PGB19" s="84"/>
      <c r="PGC19" s="84"/>
      <c r="PGD19" s="84"/>
      <c r="PGE19" s="84"/>
      <c r="PGF19" s="84"/>
      <c r="PGG19" s="84"/>
      <c r="PGH19" s="84"/>
      <c r="PGI19" s="84"/>
      <c r="PGJ19" s="84"/>
      <c r="PGK19" s="84"/>
      <c r="PGL19" s="84"/>
      <c r="PGM19" s="84"/>
      <c r="PGN19" s="84"/>
      <c r="PGO19" s="84"/>
      <c r="PGP19" s="84"/>
      <c r="PGQ19" s="84"/>
      <c r="PGR19" s="84"/>
      <c r="PGS19" s="84"/>
      <c r="PGT19" s="84"/>
      <c r="PGU19" s="84"/>
      <c r="PGV19" s="84"/>
      <c r="PGW19" s="84"/>
      <c r="PGX19" s="84"/>
      <c r="PGY19" s="84"/>
      <c r="PGZ19" s="84"/>
      <c r="PHA19" s="84"/>
      <c r="PHB19" s="84"/>
      <c r="PHC19" s="84"/>
      <c r="PHD19" s="84"/>
      <c r="PHE19" s="84"/>
      <c r="PHF19" s="84"/>
      <c r="PHG19" s="84"/>
      <c r="PHH19" s="84"/>
      <c r="PHI19" s="84"/>
      <c r="PHJ19" s="84"/>
      <c r="PHK19" s="84"/>
      <c r="PHL19" s="84"/>
      <c r="PHM19" s="84"/>
      <c r="PHN19" s="84"/>
      <c r="PHO19" s="84"/>
      <c r="PHP19" s="84"/>
      <c r="PHQ19" s="84"/>
      <c r="PHR19" s="84"/>
      <c r="PHS19" s="84"/>
      <c r="PHT19" s="84"/>
      <c r="PHU19" s="84"/>
      <c r="PHV19" s="84"/>
      <c r="PHW19" s="84"/>
      <c r="PHX19" s="84"/>
      <c r="PHY19" s="84"/>
      <c r="PHZ19" s="84"/>
      <c r="PIA19" s="84"/>
      <c r="PIB19" s="84"/>
      <c r="PIC19" s="84"/>
      <c r="PID19" s="84"/>
      <c r="PIE19" s="84"/>
      <c r="PIF19" s="84"/>
      <c r="PIG19" s="84"/>
      <c r="PIH19" s="84"/>
      <c r="PII19" s="84"/>
      <c r="PIJ19" s="84"/>
      <c r="PIK19" s="84"/>
      <c r="PIL19" s="84"/>
      <c r="PIM19" s="84"/>
      <c r="PIN19" s="84"/>
      <c r="PIO19" s="84"/>
      <c r="PIP19" s="84"/>
      <c r="PIQ19" s="84"/>
      <c r="PIR19" s="84"/>
      <c r="PIS19" s="84"/>
      <c r="PIT19" s="84"/>
      <c r="PIU19" s="84"/>
      <c r="PIV19" s="84"/>
      <c r="PIW19" s="84"/>
      <c r="PIX19" s="84"/>
      <c r="PIY19" s="84"/>
      <c r="PIZ19" s="84"/>
      <c r="PJA19" s="84"/>
      <c r="PJB19" s="84"/>
      <c r="PJC19" s="84"/>
      <c r="PJD19" s="84"/>
      <c r="PJE19" s="84"/>
      <c r="PJF19" s="84"/>
      <c r="PJG19" s="84"/>
      <c r="PJH19" s="84"/>
      <c r="PJI19" s="84"/>
      <c r="PJJ19" s="84"/>
      <c r="PJK19" s="84"/>
      <c r="PJL19" s="84"/>
      <c r="PJM19" s="84"/>
      <c r="PJN19" s="84"/>
      <c r="PJO19" s="84"/>
      <c r="PJP19" s="84"/>
      <c r="PJQ19" s="84"/>
      <c r="PJR19" s="84"/>
      <c r="PJS19" s="84"/>
      <c r="PJT19" s="84"/>
      <c r="PJU19" s="84"/>
      <c r="PJV19" s="84"/>
      <c r="PJW19" s="84"/>
      <c r="PJX19" s="84"/>
      <c r="PJY19" s="84"/>
      <c r="PJZ19" s="84"/>
      <c r="PKA19" s="84"/>
      <c r="PKB19" s="84"/>
      <c r="PKC19" s="84"/>
      <c r="PKD19" s="84"/>
      <c r="PKE19" s="84"/>
      <c r="PKF19" s="84"/>
      <c r="PKG19" s="84"/>
      <c r="PKH19" s="84"/>
      <c r="PKI19" s="84"/>
      <c r="PKJ19" s="84"/>
      <c r="PKK19" s="84"/>
      <c r="PKL19" s="84"/>
      <c r="PKM19" s="84"/>
      <c r="PKN19" s="84"/>
      <c r="PKO19" s="84"/>
      <c r="PKP19" s="84"/>
      <c r="PKQ19" s="84"/>
      <c r="PKR19" s="84"/>
      <c r="PKS19" s="84"/>
      <c r="PKT19" s="84"/>
      <c r="PKU19" s="84"/>
      <c r="PKV19" s="84"/>
      <c r="PKW19" s="84"/>
      <c r="PKX19" s="84"/>
      <c r="PKY19" s="84"/>
      <c r="PKZ19" s="84"/>
      <c r="PLA19" s="84"/>
      <c r="PLB19" s="84"/>
      <c r="PLC19" s="84"/>
      <c r="PLD19" s="84"/>
      <c r="PLE19" s="84"/>
      <c r="PLF19" s="84"/>
      <c r="PLG19" s="84"/>
      <c r="PLH19" s="84"/>
      <c r="PLI19" s="84"/>
      <c r="PLJ19" s="84"/>
      <c r="PLK19" s="84"/>
      <c r="PLL19" s="84"/>
      <c r="PLM19" s="84"/>
      <c r="PLN19" s="84"/>
      <c r="PLO19" s="84"/>
      <c r="PLP19" s="84"/>
      <c r="PLQ19" s="84"/>
      <c r="PLR19" s="84"/>
      <c r="PLS19" s="84"/>
      <c r="PLT19" s="84"/>
      <c r="PLU19" s="84"/>
      <c r="PLV19" s="84"/>
      <c r="PLW19" s="84"/>
      <c r="PLX19" s="84"/>
      <c r="PLY19" s="84"/>
      <c r="PLZ19" s="84"/>
      <c r="PMA19" s="84"/>
      <c r="PMB19" s="84"/>
      <c r="PMC19" s="84"/>
      <c r="PMD19" s="84"/>
      <c r="PME19" s="84"/>
      <c r="PMF19" s="84"/>
      <c r="PMG19" s="84"/>
      <c r="PMH19" s="84"/>
      <c r="PMI19" s="84"/>
      <c r="PMJ19" s="84"/>
      <c r="PMK19" s="84"/>
      <c r="PML19" s="84"/>
      <c r="PMM19" s="84"/>
      <c r="PMN19" s="84"/>
      <c r="PMO19" s="84"/>
      <c r="PMP19" s="84"/>
      <c r="PMQ19" s="84"/>
      <c r="PMR19" s="84"/>
      <c r="PMS19" s="84"/>
      <c r="PMT19" s="84"/>
      <c r="PMU19" s="84"/>
      <c r="PMV19" s="84"/>
      <c r="PMW19" s="84"/>
      <c r="PMX19" s="84"/>
      <c r="PMY19" s="84"/>
      <c r="PMZ19" s="84"/>
      <c r="PNA19" s="84"/>
      <c r="PNB19" s="84"/>
      <c r="PNC19" s="84"/>
      <c r="PND19" s="84"/>
      <c r="PNE19" s="84"/>
      <c r="PNF19" s="84"/>
      <c r="PNG19" s="84"/>
      <c r="PNH19" s="84"/>
      <c r="PNI19" s="84"/>
      <c r="PNJ19" s="84"/>
      <c r="PNK19" s="84"/>
      <c r="PNL19" s="84"/>
      <c r="PNM19" s="84"/>
      <c r="PNN19" s="84"/>
      <c r="PNO19" s="84"/>
      <c r="PNP19" s="84"/>
      <c r="PNQ19" s="84"/>
      <c r="PNR19" s="84"/>
      <c r="PNS19" s="84"/>
      <c r="PNT19" s="84"/>
      <c r="PNU19" s="84"/>
      <c r="PNV19" s="84"/>
      <c r="PNW19" s="84"/>
      <c r="PNX19" s="84"/>
      <c r="PNY19" s="84"/>
      <c r="PNZ19" s="84"/>
      <c r="POA19" s="84"/>
      <c r="POB19" s="84"/>
      <c r="POC19" s="84"/>
      <c r="POD19" s="84"/>
      <c r="POE19" s="84"/>
      <c r="POF19" s="84"/>
      <c r="POG19" s="84"/>
      <c r="POH19" s="84"/>
      <c r="POI19" s="84"/>
      <c r="POJ19" s="84"/>
      <c r="POK19" s="84"/>
      <c r="POL19" s="84"/>
      <c r="POM19" s="84"/>
      <c r="PON19" s="84"/>
      <c r="POO19" s="84"/>
      <c r="POP19" s="84"/>
      <c r="POQ19" s="84"/>
      <c r="POR19" s="84"/>
      <c r="POS19" s="84"/>
      <c r="POT19" s="84"/>
      <c r="POU19" s="84"/>
      <c r="POV19" s="84"/>
      <c r="POW19" s="84"/>
      <c r="POX19" s="84"/>
      <c r="POY19" s="84"/>
      <c r="POZ19" s="84"/>
      <c r="PPA19" s="84"/>
      <c r="PPB19" s="84"/>
      <c r="PPC19" s="84"/>
      <c r="PPD19" s="84"/>
      <c r="PPE19" s="84"/>
      <c r="PPF19" s="84"/>
      <c r="PPG19" s="84"/>
      <c r="PPH19" s="84"/>
      <c r="PPI19" s="84"/>
      <c r="PPJ19" s="84"/>
      <c r="PPK19" s="84"/>
      <c r="PPL19" s="84"/>
      <c r="PPM19" s="84"/>
      <c r="PPN19" s="84"/>
      <c r="PPO19" s="84"/>
      <c r="PPP19" s="84"/>
      <c r="PPQ19" s="84"/>
      <c r="PPR19" s="84"/>
      <c r="PPS19" s="84"/>
      <c r="PPT19" s="84"/>
      <c r="PPU19" s="84"/>
      <c r="PPV19" s="84"/>
      <c r="PPW19" s="84"/>
      <c r="PPX19" s="84"/>
      <c r="PPY19" s="84"/>
      <c r="PPZ19" s="84"/>
      <c r="PQA19" s="84"/>
      <c r="PQB19" s="84"/>
      <c r="PQC19" s="84"/>
      <c r="PQD19" s="84"/>
      <c r="PQE19" s="84"/>
      <c r="PQF19" s="84"/>
      <c r="PQG19" s="84"/>
      <c r="PQH19" s="84"/>
      <c r="PQI19" s="84"/>
      <c r="PQJ19" s="84"/>
      <c r="PQK19" s="84"/>
      <c r="PQL19" s="84"/>
      <c r="PQM19" s="84"/>
      <c r="PQN19" s="84"/>
      <c r="PQO19" s="84"/>
      <c r="PQP19" s="84"/>
      <c r="PQQ19" s="84"/>
      <c r="PQR19" s="84"/>
      <c r="PQS19" s="84"/>
      <c r="PQT19" s="84"/>
      <c r="PQU19" s="84"/>
      <c r="PQV19" s="84"/>
      <c r="PQW19" s="84"/>
      <c r="PQX19" s="84"/>
      <c r="PQY19" s="84"/>
      <c r="PQZ19" s="84"/>
      <c r="PRA19" s="84"/>
      <c r="PRB19" s="84"/>
      <c r="PRC19" s="84"/>
      <c r="PRD19" s="84"/>
      <c r="PRE19" s="84"/>
      <c r="PRF19" s="84"/>
      <c r="PRG19" s="84"/>
      <c r="PRH19" s="84"/>
      <c r="PRI19" s="84"/>
      <c r="PRJ19" s="84"/>
      <c r="PRK19" s="84"/>
      <c r="PRL19" s="84"/>
      <c r="PRM19" s="84"/>
      <c r="PRN19" s="84"/>
      <c r="PRO19" s="84"/>
      <c r="PRP19" s="84"/>
      <c r="PRQ19" s="84"/>
      <c r="PRR19" s="84"/>
      <c r="PRS19" s="84"/>
      <c r="PRT19" s="84"/>
      <c r="PRU19" s="84"/>
      <c r="PRV19" s="84"/>
      <c r="PRW19" s="84"/>
      <c r="PRX19" s="84"/>
      <c r="PRY19" s="84"/>
      <c r="PRZ19" s="84"/>
      <c r="PSA19" s="84"/>
      <c r="PSB19" s="84"/>
      <c r="PSC19" s="84"/>
      <c r="PSD19" s="84"/>
      <c r="PSE19" s="84"/>
      <c r="PSF19" s="84"/>
      <c r="PSG19" s="84"/>
      <c r="PSH19" s="84"/>
      <c r="PSI19" s="84"/>
      <c r="PSJ19" s="84"/>
      <c r="PSK19" s="84"/>
      <c r="PSL19" s="84"/>
      <c r="PSM19" s="84"/>
      <c r="PSN19" s="84"/>
      <c r="PSO19" s="84"/>
      <c r="PSP19" s="84"/>
      <c r="PSQ19" s="84"/>
      <c r="PSR19" s="84"/>
      <c r="PSS19" s="84"/>
      <c r="PST19" s="84"/>
      <c r="PSU19" s="84"/>
      <c r="PSV19" s="84"/>
      <c r="PSW19" s="84"/>
      <c r="PSX19" s="84"/>
      <c r="PSY19" s="84"/>
      <c r="PSZ19" s="84"/>
      <c r="PTA19" s="84"/>
      <c r="PTB19" s="84"/>
      <c r="PTC19" s="84"/>
      <c r="PTD19" s="84"/>
      <c r="PTE19" s="84"/>
      <c r="PTF19" s="84"/>
      <c r="PTG19" s="84"/>
      <c r="PTH19" s="84"/>
      <c r="PTI19" s="84"/>
      <c r="PTJ19" s="84"/>
      <c r="PTK19" s="84"/>
      <c r="PTL19" s="84"/>
      <c r="PTM19" s="84"/>
      <c r="PTN19" s="84"/>
      <c r="PTO19" s="84"/>
      <c r="PTP19" s="84"/>
      <c r="PTQ19" s="84"/>
      <c r="PTR19" s="84"/>
      <c r="PTS19" s="84"/>
      <c r="PTT19" s="84"/>
      <c r="PTU19" s="84"/>
      <c r="PTV19" s="84"/>
      <c r="PTW19" s="84"/>
      <c r="PTX19" s="84"/>
      <c r="PTY19" s="84"/>
      <c r="PTZ19" s="84"/>
      <c r="PUA19" s="84"/>
      <c r="PUB19" s="84"/>
      <c r="PUC19" s="84"/>
      <c r="PUD19" s="84"/>
      <c r="PUE19" s="84"/>
      <c r="PUF19" s="84"/>
      <c r="PUG19" s="84"/>
      <c r="PUH19" s="84"/>
      <c r="PUI19" s="84"/>
      <c r="PUJ19" s="84"/>
      <c r="PUK19" s="84"/>
      <c r="PUL19" s="84"/>
      <c r="PUM19" s="84"/>
      <c r="PUN19" s="84"/>
      <c r="PUO19" s="84"/>
      <c r="PUP19" s="84"/>
      <c r="PUQ19" s="84"/>
      <c r="PUR19" s="84"/>
      <c r="PUS19" s="84"/>
      <c r="PUT19" s="84"/>
      <c r="PUU19" s="84"/>
      <c r="PUV19" s="84"/>
      <c r="PUW19" s="84"/>
      <c r="PUX19" s="84"/>
      <c r="PUY19" s="84"/>
      <c r="PUZ19" s="84"/>
      <c r="PVA19" s="84"/>
      <c r="PVB19" s="84"/>
      <c r="PVC19" s="84"/>
      <c r="PVD19" s="84"/>
      <c r="PVE19" s="84"/>
      <c r="PVF19" s="84"/>
      <c r="PVG19" s="84"/>
      <c r="PVH19" s="84"/>
      <c r="PVI19" s="84"/>
      <c r="PVJ19" s="84"/>
      <c r="PVK19" s="84"/>
      <c r="PVL19" s="84"/>
      <c r="PVM19" s="84"/>
      <c r="PVN19" s="84"/>
      <c r="PVO19" s="84"/>
      <c r="PVP19" s="84"/>
      <c r="PVQ19" s="84"/>
      <c r="PVR19" s="84"/>
      <c r="PVS19" s="84"/>
      <c r="PVT19" s="84"/>
      <c r="PVU19" s="84"/>
      <c r="PVV19" s="84"/>
      <c r="PVW19" s="84"/>
      <c r="PVX19" s="84"/>
      <c r="PVY19" s="84"/>
      <c r="PVZ19" s="84"/>
      <c r="PWA19" s="84"/>
      <c r="PWB19" s="84"/>
      <c r="PWC19" s="84"/>
      <c r="PWD19" s="84"/>
      <c r="PWE19" s="84"/>
      <c r="PWF19" s="84"/>
      <c r="PWG19" s="84"/>
      <c r="PWH19" s="84"/>
      <c r="PWI19" s="84"/>
      <c r="PWJ19" s="84"/>
      <c r="PWK19" s="84"/>
      <c r="PWL19" s="84"/>
      <c r="PWM19" s="84"/>
      <c r="PWN19" s="84"/>
      <c r="PWO19" s="84"/>
      <c r="PWP19" s="84"/>
      <c r="PWQ19" s="84"/>
      <c r="PWR19" s="84"/>
      <c r="PWS19" s="84"/>
      <c r="PWT19" s="84"/>
      <c r="PWU19" s="84"/>
      <c r="PWV19" s="84"/>
      <c r="PWW19" s="84"/>
      <c r="PWX19" s="84"/>
      <c r="PWY19" s="84"/>
      <c r="PWZ19" s="84"/>
      <c r="PXA19" s="84"/>
      <c r="PXB19" s="84"/>
      <c r="PXC19" s="84"/>
      <c r="PXD19" s="84"/>
      <c r="PXE19" s="84"/>
      <c r="PXF19" s="84"/>
      <c r="PXG19" s="84"/>
      <c r="PXH19" s="84"/>
      <c r="PXI19" s="84"/>
      <c r="PXJ19" s="84"/>
      <c r="PXK19" s="84"/>
      <c r="PXL19" s="84"/>
      <c r="PXM19" s="84"/>
      <c r="PXN19" s="84"/>
      <c r="PXO19" s="84"/>
      <c r="PXP19" s="84"/>
      <c r="PXQ19" s="84"/>
      <c r="PXR19" s="84"/>
      <c r="PXS19" s="84"/>
      <c r="PXT19" s="84"/>
      <c r="PXU19" s="84"/>
      <c r="PXV19" s="84"/>
      <c r="PXW19" s="84"/>
      <c r="PXX19" s="84"/>
      <c r="PXY19" s="84"/>
      <c r="PXZ19" s="84"/>
      <c r="PYA19" s="84"/>
      <c r="PYB19" s="84"/>
      <c r="PYC19" s="84"/>
      <c r="PYD19" s="84"/>
      <c r="PYE19" s="84"/>
      <c r="PYF19" s="84"/>
      <c r="PYG19" s="84"/>
      <c r="PYH19" s="84"/>
      <c r="PYI19" s="84"/>
      <c r="PYJ19" s="84"/>
      <c r="PYK19" s="84"/>
      <c r="PYL19" s="84"/>
      <c r="PYM19" s="84"/>
      <c r="PYN19" s="84"/>
      <c r="PYO19" s="84"/>
      <c r="PYP19" s="84"/>
      <c r="PYQ19" s="84"/>
      <c r="PYR19" s="84"/>
      <c r="PYS19" s="84"/>
      <c r="PYT19" s="84"/>
      <c r="PYU19" s="84"/>
      <c r="PYV19" s="84"/>
      <c r="PYW19" s="84"/>
      <c r="PYX19" s="84"/>
      <c r="PYY19" s="84"/>
      <c r="PYZ19" s="84"/>
      <c r="PZA19" s="84"/>
      <c r="PZB19" s="84"/>
      <c r="PZC19" s="84"/>
      <c r="PZD19" s="84"/>
      <c r="PZE19" s="84"/>
      <c r="PZF19" s="84"/>
      <c r="PZG19" s="84"/>
      <c r="PZH19" s="84"/>
      <c r="PZI19" s="84"/>
      <c r="PZJ19" s="84"/>
      <c r="PZK19" s="84"/>
      <c r="PZL19" s="84"/>
      <c r="PZM19" s="84"/>
      <c r="PZN19" s="84"/>
      <c r="PZO19" s="84"/>
      <c r="PZP19" s="84"/>
      <c r="PZQ19" s="84"/>
      <c r="PZR19" s="84"/>
      <c r="PZS19" s="84"/>
      <c r="PZT19" s="84"/>
      <c r="PZU19" s="84"/>
      <c r="PZV19" s="84"/>
      <c r="PZW19" s="84"/>
      <c r="PZX19" s="84"/>
      <c r="PZY19" s="84"/>
      <c r="PZZ19" s="84"/>
      <c r="QAA19" s="84"/>
      <c r="QAB19" s="84"/>
      <c r="QAC19" s="84"/>
      <c r="QAD19" s="84"/>
      <c r="QAE19" s="84"/>
      <c r="QAF19" s="84"/>
      <c r="QAG19" s="84"/>
      <c r="QAH19" s="84"/>
      <c r="QAI19" s="84"/>
      <c r="QAJ19" s="84"/>
      <c r="QAK19" s="84"/>
      <c r="QAL19" s="84"/>
      <c r="QAM19" s="84"/>
      <c r="QAN19" s="84"/>
      <c r="QAO19" s="84"/>
      <c r="QAP19" s="84"/>
      <c r="QAQ19" s="84"/>
      <c r="QAR19" s="84"/>
      <c r="QAS19" s="84"/>
      <c r="QAT19" s="84"/>
      <c r="QAU19" s="84"/>
      <c r="QAV19" s="84"/>
      <c r="QAW19" s="84"/>
      <c r="QAX19" s="84"/>
      <c r="QAY19" s="84"/>
      <c r="QAZ19" s="84"/>
      <c r="QBA19" s="84"/>
      <c r="QBB19" s="84"/>
      <c r="QBC19" s="84"/>
      <c r="QBD19" s="84"/>
      <c r="QBE19" s="84"/>
      <c r="QBF19" s="84"/>
      <c r="QBG19" s="84"/>
      <c r="QBH19" s="84"/>
      <c r="QBI19" s="84"/>
      <c r="QBJ19" s="84"/>
      <c r="QBK19" s="84"/>
      <c r="QBL19" s="84"/>
      <c r="QBM19" s="84"/>
      <c r="QBN19" s="84"/>
      <c r="QBO19" s="84"/>
      <c r="QBP19" s="84"/>
      <c r="QBQ19" s="84"/>
      <c r="QBR19" s="84"/>
      <c r="QBS19" s="84"/>
      <c r="QBT19" s="84"/>
      <c r="QBU19" s="84"/>
      <c r="QBV19" s="84"/>
      <c r="QBW19" s="84"/>
      <c r="QBX19" s="84"/>
      <c r="QBY19" s="84"/>
      <c r="QBZ19" s="84"/>
      <c r="QCA19" s="84"/>
      <c r="QCB19" s="84"/>
      <c r="QCC19" s="84"/>
      <c r="QCD19" s="84"/>
      <c r="QCE19" s="84"/>
      <c r="QCF19" s="84"/>
      <c r="QCG19" s="84"/>
      <c r="QCH19" s="84"/>
      <c r="QCI19" s="84"/>
      <c r="QCJ19" s="84"/>
      <c r="QCK19" s="84"/>
      <c r="QCL19" s="84"/>
      <c r="QCM19" s="84"/>
      <c r="QCN19" s="84"/>
      <c r="QCO19" s="84"/>
      <c r="QCP19" s="84"/>
      <c r="QCQ19" s="84"/>
      <c r="QCR19" s="84"/>
      <c r="QCS19" s="84"/>
      <c r="QCT19" s="84"/>
      <c r="QCU19" s="84"/>
      <c r="QCV19" s="84"/>
      <c r="QCW19" s="84"/>
      <c r="QCX19" s="84"/>
      <c r="QCY19" s="84"/>
      <c r="QCZ19" s="84"/>
      <c r="QDA19" s="84"/>
      <c r="QDB19" s="84"/>
      <c r="QDC19" s="84"/>
      <c r="QDD19" s="84"/>
      <c r="QDE19" s="84"/>
      <c r="QDF19" s="84"/>
      <c r="QDG19" s="84"/>
      <c r="QDH19" s="84"/>
      <c r="QDI19" s="84"/>
      <c r="QDJ19" s="84"/>
      <c r="QDK19" s="84"/>
      <c r="QDL19" s="84"/>
      <c r="QDM19" s="84"/>
      <c r="QDN19" s="84"/>
      <c r="QDO19" s="84"/>
      <c r="QDP19" s="84"/>
      <c r="QDQ19" s="84"/>
      <c r="QDR19" s="84"/>
      <c r="QDS19" s="84"/>
      <c r="QDT19" s="84"/>
      <c r="QDU19" s="84"/>
      <c r="QDV19" s="84"/>
      <c r="QDW19" s="84"/>
      <c r="QDX19" s="84"/>
      <c r="QDY19" s="84"/>
      <c r="QDZ19" s="84"/>
      <c r="QEA19" s="84"/>
      <c r="QEB19" s="84"/>
      <c r="QEC19" s="84"/>
      <c r="QED19" s="84"/>
      <c r="QEE19" s="84"/>
      <c r="QEF19" s="84"/>
      <c r="QEG19" s="84"/>
      <c r="QEH19" s="84"/>
      <c r="QEI19" s="84"/>
      <c r="QEJ19" s="84"/>
      <c r="QEK19" s="84"/>
      <c r="QEL19" s="84"/>
      <c r="QEM19" s="84"/>
      <c r="QEN19" s="84"/>
      <c r="QEO19" s="84"/>
      <c r="QEP19" s="84"/>
      <c r="QEQ19" s="84"/>
      <c r="QER19" s="84"/>
      <c r="QES19" s="84"/>
      <c r="QET19" s="84"/>
      <c r="QEU19" s="84"/>
      <c r="QEV19" s="84"/>
      <c r="QEW19" s="84"/>
      <c r="QEX19" s="84"/>
      <c r="QEY19" s="84"/>
      <c r="QEZ19" s="84"/>
      <c r="QFA19" s="84"/>
      <c r="QFB19" s="84"/>
      <c r="QFC19" s="84"/>
      <c r="QFD19" s="84"/>
      <c r="QFE19" s="84"/>
      <c r="QFF19" s="84"/>
      <c r="QFG19" s="84"/>
      <c r="QFH19" s="84"/>
      <c r="QFI19" s="84"/>
      <c r="QFJ19" s="84"/>
      <c r="QFK19" s="84"/>
      <c r="QFL19" s="84"/>
      <c r="QFM19" s="84"/>
      <c r="QFN19" s="84"/>
      <c r="QFO19" s="84"/>
      <c r="QFP19" s="84"/>
      <c r="QFQ19" s="84"/>
      <c r="QFR19" s="84"/>
      <c r="QFS19" s="84"/>
      <c r="QFT19" s="84"/>
      <c r="QFU19" s="84"/>
      <c r="QFV19" s="84"/>
      <c r="QFW19" s="84"/>
      <c r="QFX19" s="84"/>
      <c r="QFY19" s="84"/>
      <c r="QFZ19" s="84"/>
      <c r="QGA19" s="84"/>
      <c r="QGB19" s="84"/>
      <c r="QGC19" s="84"/>
      <c r="QGD19" s="84"/>
      <c r="QGE19" s="84"/>
      <c r="QGF19" s="84"/>
      <c r="QGG19" s="84"/>
      <c r="QGH19" s="84"/>
      <c r="QGI19" s="84"/>
      <c r="QGJ19" s="84"/>
      <c r="QGK19" s="84"/>
      <c r="QGL19" s="84"/>
      <c r="QGM19" s="84"/>
      <c r="QGN19" s="84"/>
      <c r="QGO19" s="84"/>
      <c r="QGP19" s="84"/>
      <c r="QGQ19" s="84"/>
      <c r="QGR19" s="84"/>
      <c r="QGS19" s="84"/>
      <c r="QGT19" s="84"/>
      <c r="QGU19" s="84"/>
      <c r="QGV19" s="84"/>
      <c r="QGW19" s="84"/>
      <c r="QGX19" s="84"/>
      <c r="QGY19" s="84"/>
      <c r="QGZ19" s="84"/>
      <c r="QHA19" s="84"/>
      <c r="QHB19" s="84"/>
      <c r="QHC19" s="84"/>
      <c r="QHD19" s="84"/>
      <c r="QHE19" s="84"/>
      <c r="QHF19" s="84"/>
      <c r="QHG19" s="84"/>
      <c r="QHH19" s="84"/>
      <c r="QHI19" s="84"/>
      <c r="QHJ19" s="84"/>
      <c r="QHK19" s="84"/>
      <c r="QHL19" s="84"/>
      <c r="QHM19" s="84"/>
      <c r="QHN19" s="84"/>
      <c r="QHO19" s="84"/>
      <c r="QHP19" s="84"/>
      <c r="QHQ19" s="84"/>
      <c r="QHR19" s="84"/>
      <c r="QHS19" s="84"/>
      <c r="QHT19" s="84"/>
      <c r="QHU19" s="84"/>
      <c r="QHV19" s="84"/>
      <c r="QHW19" s="84"/>
      <c r="QHX19" s="84"/>
      <c r="QHY19" s="84"/>
      <c r="QHZ19" s="84"/>
      <c r="QIA19" s="84"/>
      <c r="QIB19" s="84"/>
      <c r="QIC19" s="84"/>
      <c r="QID19" s="84"/>
      <c r="QIE19" s="84"/>
      <c r="QIF19" s="84"/>
      <c r="QIG19" s="84"/>
      <c r="QIH19" s="84"/>
      <c r="QII19" s="84"/>
      <c r="QIJ19" s="84"/>
      <c r="QIK19" s="84"/>
      <c r="QIL19" s="84"/>
      <c r="QIM19" s="84"/>
      <c r="QIN19" s="84"/>
      <c r="QIO19" s="84"/>
      <c r="QIP19" s="84"/>
      <c r="QIQ19" s="84"/>
      <c r="QIR19" s="84"/>
      <c r="QIS19" s="84"/>
      <c r="QIT19" s="84"/>
      <c r="QIU19" s="84"/>
      <c r="QIV19" s="84"/>
      <c r="QIW19" s="84"/>
      <c r="QIX19" s="84"/>
      <c r="QIY19" s="84"/>
      <c r="QIZ19" s="84"/>
      <c r="QJA19" s="84"/>
      <c r="QJB19" s="84"/>
      <c r="QJC19" s="84"/>
      <c r="QJD19" s="84"/>
      <c r="QJE19" s="84"/>
      <c r="QJF19" s="84"/>
      <c r="QJG19" s="84"/>
      <c r="QJH19" s="84"/>
      <c r="QJI19" s="84"/>
      <c r="QJJ19" s="84"/>
      <c r="QJK19" s="84"/>
      <c r="QJL19" s="84"/>
      <c r="QJM19" s="84"/>
      <c r="QJN19" s="84"/>
      <c r="QJO19" s="84"/>
      <c r="QJP19" s="84"/>
      <c r="QJQ19" s="84"/>
      <c r="QJR19" s="84"/>
      <c r="QJS19" s="84"/>
      <c r="QJT19" s="84"/>
      <c r="QJU19" s="84"/>
      <c r="QJV19" s="84"/>
      <c r="QJW19" s="84"/>
      <c r="QJX19" s="84"/>
      <c r="QJY19" s="84"/>
      <c r="QJZ19" s="84"/>
      <c r="QKA19" s="84"/>
      <c r="QKB19" s="84"/>
      <c r="QKC19" s="84"/>
      <c r="QKD19" s="84"/>
      <c r="QKE19" s="84"/>
      <c r="QKF19" s="84"/>
      <c r="QKG19" s="84"/>
      <c r="QKH19" s="84"/>
      <c r="QKI19" s="84"/>
      <c r="QKJ19" s="84"/>
      <c r="QKK19" s="84"/>
      <c r="QKL19" s="84"/>
      <c r="QKM19" s="84"/>
      <c r="QKN19" s="84"/>
      <c r="QKO19" s="84"/>
      <c r="QKP19" s="84"/>
      <c r="QKQ19" s="84"/>
      <c r="QKR19" s="84"/>
      <c r="QKS19" s="84"/>
      <c r="QKT19" s="84"/>
      <c r="QKU19" s="84"/>
      <c r="QKV19" s="84"/>
      <c r="QKW19" s="84"/>
      <c r="QKX19" s="84"/>
      <c r="QKY19" s="84"/>
      <c r="QKZ19" s="84"/>
      <c r="QLA19" s="84"/>
      <c r="QLB19" s="84"/>
      <c r="QLC19" s="84"/>
      <c r="QLD19" s="84"/>
      <c r="QLE19" s="84"/>
      <c r="QLF19" s="84"/>
      <c r="QLG19" s="84"/>
      <c r="QLH19" s="84"/>
      <c r="QLI19" s="84"/>
      <c r="QLJ19" s="84"/>
      <c r="QLK19" s="84"/>
      <c r="QLL19" s="84"/>
      <c r="QLM19" s="84"/>
      <c r="QLN19" s="84"/>
      <c r="QLO19" s="84"/>
      <c r="QLP19" s="84"/>
      <c r="QLQ19" s="84"/>
      <c r="QLR19" s="84"/>
      <c r="QLS19" s="84"/>
      <c r="QLT19" s="84"/>
      <c r="QLU19" s="84"/>
      <c r="QLV19" s="84"/>
      <c r="QLW19" s="84"/>
      <c r="QLX19" s="84"/>
      <c r="QLY19" s="84"/>
      <c r="QLZ19" s="84"/>
      <c r="QMA19" s="84"/>
      <c r="QMB19" s="84"/>
      <c r="QMC19" s="84"/>
      <c r="QMD19" s="84"/>
      <c r="QME19" s="84"/>
      <c r="QMF19" s="84"/>
      <c r="QMG19" s="84"/>
      <c r="QMH19" s="84"/>
      <c r="QMI19" s="84"/>
      <c r="QMJ19" s="84"/>
      <c r="QMK19" s="84"/>
      <c r="QML19" s="84"/>
      <c r="QMM19" s="84"/>
      <c r="QMN19" s="84"/>
      <c r="QMO19" s="84"/>
      <c r="QMP19" s="84"/>
      <c r="QMQ19" s="84"/>
      <c r="QMR19" s="84"/>
      <c r="QMS19" s="84"/>
      <c r="QMT19" s="84"/>
      <c r="QMU19" s="84"/>
      <c r="QMV19" s="84"/>
      <c r="QMW19" s="84"/>
      <c r="QMX19" s="84"/>
      <c r="QMY19" s="84"/>
      <c r="QMZ19" s="84"/>
      <c r="QNA19" s="84"/>
      <c r="QNB19" s="84"/>
      <c r="QNC19" s="84"/>
      <c r="QND19" s="84"/>
      <c r="QNE19" s="84"/>
      <c r="QNF19" s="84"/>
      <c r="QNG19" s="84"/>
      <c r="QNH19" s="84"/>
      <c r="QNI19" s="84"/>
      <c r="QNJ19" s="84"/>
      <c r="QNK19" s="84"/>
      <c r="QNL19" s="84"/>
      <c r="QNM19" s="84"/>
      <c r="QNN19" s="84"/>
      <c r="QNO19" s="84"/>
      <c r="QNP19" s="84"/>
      <c r="QNQ19" s="84"/>
      <c r="QNR19" s="84"/>
      <c r="QNS19" s="84"/>
      <c r="QNT19" s="84"/>
      <c r="QNU19" s="84"/>
      <c r="QNV19" s="84"/>
      <c r="QNW19" s="84"/>
      <c r="QNX19" s="84"/>
      <c r="QNY19" s="84"/>
      <c r="QNZ19" s="84"/>
      <c r="QOA19" s="84"/>
      <c r="QOB19" s="84"/>
      <c r="QOC19" s="84"/>
      <c r="QOD19" s="84"/>
      <c r="QOE19" s="84"/>
      <c r="QOF19" s="84"/>
      <c r="QOG19" s="84"/>
      <c r="QOH19" s="84"/>
      <c r="QOI19" s="84"/>
      <c r="QOJ19" s="84"/>
      <c r="QOK19" s="84"/>
      <c r="QOL19" s="84"/>
      <c r="QOM19" s="84"/>
      <c r="QON19" s="84"/>
      <c r="QOO19" s="84"/>
      <c r="QOP19" s="84"/>
      <c r="QOQ19" s="84"/>
      <c r="QOR19" s="84"/>
      <c r="QOS19" s="84"/>
      <c r="QOT19" s="84"/>
      <c r="QOU19" s="84"/>
      <c r="QOV19" s="84"/>
      <c r="QOW19" s="84"/>
      <c r="QOX19" s="84"/>
      <c r="QOY19" s="84"/>
      <c r="QOZ19" s="84"/>
      <c r="QPA19" s="84"/>
      <c r="QPB19" s="84"/>
      <c r="QPC19" s="84"/>
      <c r="QPD19" s="84"/>
      <c r="QPE19" s="84"/>
      <c r="QPF19" s="84"/>
      <c r="QPG19" s="84"/>
      <c r="QPH19" s="84"/>
      <c r="QPI19" s="84"/>
      <c r="QPJ19" s="84"/>
      <c r="QPK19" s="84"/>
      <c r="QPL19" s="84"/>
      <c r="QPM19" s="84"/>
      <c r="QPN19" s="84"/>
      <c r="QPO19" s="84"/>
      <c r="QPP19" s="84"/>
      <c r="QPQ19" s="84"/>
      <c r="QPR19" s="84"/>
      <c r="QPS19" s="84"/>
      <c r="QPT19" s="84"/>
      <c r="QPU19" s="84"/>
      <c r="QPV19" s="84"/>
      <c r="QPW19" s="84"/>
      <c r="QPX19" s="84"/>
      <c r="QPY19" s="84"/>
      <c r="QPZ19" s="84"/>
      <c r="QQA19" s="84"/>
      <c r="QQB19" s="84"/>
      <c r="QQC19" s="84"/>
      <c r="QQD19" s="84"/>
      <c r="QQE19" s="84"/>
      <c r="QQF19" s="84"/>
      <c r="QQG19" s="84"/>
      <c r="QQH19" s="84"/>
      <c r="QQI19" s="84"/>
      <c r="QQJ19" s="84"/>
      <c r="QQK19" s="84"/>
      <c r="QQL19" s="84"/>
      <c r="QQM19" s="84"/>
      <c r="QQN19" s="84"/>
      <c r="QQO19" s="84"/>
      <c r="QQP19" s="84"/>
      <c r="QQQ19" s="84"/>
      <c r="QQR19" s="84"/>
      <c r="QQS19" s="84"/>
      <c r="QQT19" s="84"/>
      <c r="QQU19" s="84"/>
      <c r="QQV19" s="84"/>
      <c r="QQW19" s="84"/>
      <c r="QQX19" s="84"/>
      <c r="QQY19" s="84"/>
      <c r="QQZ19" s="84"/>
      <c r="QRA19" s="84"/>
      <c r="QRB19" s="84"/>
      <c r="QRC19" s="84"/>
      <c r="QRD19" s="84"/>
      <c r="QRE19" s="84"/>
      <c r="QRF19" s="84"/>
      <c r="QRG19" s="84"/>
      <c r="QRH19" s="84"/>
      <c r="QRI19" s="84"/>
      <c r="QRJ19" s="84"/>
      <c r="QRK19" s="84"/>
      <c r="QRL19" s="84"/>
      <c r="QRM19" s="84"/>
      <c r="QRN19" s="84"/>
      <c r="QRO19" s="84"/>
      <c r="QRP19" s="84"/>
      <c r="QRQ19" s="84"/>
      <c r="QRR19" s="84"/>
      <c r="QRS19" s="84"/>
      <c r="QRT19" s="84"/>
      <c r="QRU19" s="84"/>
      <c r="QRV19" s="84"/>
      <c r="QRW19" s="84"/>
      <c r="QRX19" s="84"/>
      <c r="QRY19" s="84"/>
      <c r="QRZ19" s="84"/>
      <c r="QSA19" s="84"/>
      <c r="QSB19" s="84"/>
      <c r="QSC19" s="84"/>
      <c r="QSD19" s="84"/>
      <c r="QSE19" s="84"/>
      <c r="QSF19" s="84"/>
      <c r="QSG19" s="84"/>
      <c r="QSH19" s="84"/>
      <c r="QSI19" s="84"/>
      <c r="QSJ19" s="84"/>
      <c r="QSK19" s="84"/>
      <c r="QSL19" s="84"/>
      <c r="QSM19" s="84"/>
      <c r="QSN19" s="84"/>
      <c r="QSO19" s="84"/>
      <c r="QSP19" s="84"/>
      <c r="QSQ19" s="84"/>
      <c r="QSR19" s="84"/>
      <c r="QSS19" s="84"/>
      <c r="QST19" s="84"/>
      <c r="QSU19" s="84"/>
      <c r="QSV19" s="84"/>
      <c r="QSW19" s="84"/>
      <c r="QSX19" s="84"/>
      <c r="QSY19" s="84"/>
      <c r="QSZ19" s="84"/>
      <c r="QTA19" s="84"/>
      <c r="QTB19" s="84"/>
      <c r="QTC19" s="84"/>
      <c r="QTD19" s="84"/>
      <c r="QTE19" s="84"/>
      <c r="QTF19" s="84"/>
      <c r="QTG19" s="84"/>
      <c r="QTH19" s="84"/>
      <c r="QTI19" s="84"/>
      <c r="QTJ19" s="84"/>
      <c r="QTK19" s="84"/>
      <c r="QTL19" s="84"/>
      <c r="QTM19" s="84"/>
      <c r="QTN19" s="84"/>
      <c r="QTO19" s="84"/>
      <c r="QTP19" s="84"/>
      <c r="QTQ19" s="84"/>
      <c r="QTR19" s="84"/>
      <c r="QTS19" s="84"/>
      <c r="QTT19" s="84"/>
      <c r="QTU19" s="84"/>
      <c r="QTV19" s="84"/>
      <c r="QTW19" s="84"/>
      <c r="QTX19" s="84"/>
      <c r="QTY19" s="84"/>
      <c r="QTZ19" s="84"/>
      <c r="QUA19" s="84"/>
      <c r="QUB19" s="84"/>
      <c r="QUC19" s="84"/>
      <c r="QUD19" s="84"/>
      <c r="QUE19" s="84"/>
      <c r="QUF19" s="84"/>
      <c r="QUG19" s="84"/>
      <c r="QUH19" s="84"/>
      <c r="QUI19" s="84"/>
      <c r="QUJ19" s="84"/>
      <c r="QUK19" s="84"/>
      <c r="QUL19" s="84"/>
      <c r="QUM19" s="84"/>
      <c r="QUN19" s="84"/>
      <c r="QUO19" s="84"/>
      <c r="QUP19" s="84"/>
      <c r="QUQ19" s="84"/>
      <c r="QUR19" s="84"/>
      <c r="QUS19" s="84"/>
      <c r="QUT19" s="84"/>
      <c r="QUU19" s="84"/>
      <c r="QUV19" s="84"/>
      <c r="QUW19" s="84"/>
      <c r="QUX19" s="84"/>
      <c r="QUY19" s="84"/>
      <c r="QUZ19" s="84"/>
      <c r="QVA19" s="84"/>
      <c r="QVB19" s="84"/>
      <c r="QVC19" s="84"/>
      <c r="QVD19" s="84"/>
      <c r="QVE19" s="84"/>
      <c r="QVF19" s="84"/>
      <c r="QVG19" s="84"/>
      <c r="QVH19" s="84"/>
      <c r="QVI19" s="84"/>
      <c r="QVJ19" s="84"/>
      <c r="QVK19" s="84"/>
      <c r="QVL19" s="84"/>
      <c r="QVM19" s="84"/>
      <c r="QVN19" s="84"/>
      <c r="QVO19" s="84"/>
      <c r="QVP19" s="84"/>
      <c r="QVQ19" s="84"/>
      <c r="QVR19" s="84"/>
      <c r="QVS19" s="84"/>
      <c r="QVT19" s="84"/>
      <c r="QVU19" s="84"/>
      <c r="QVV19" s="84"/>
      <c r="QVW19" s="84"/>
      <c r="QVX19" s="84"/>
      <c r="QVY19" s="84"/>
      <c r="QVZ19" s="84"/>
      <c r="QWA19" s="84"/>
      <c r="QWB19" s="84"/>
      <c r="QWC19" s="84"/>
      <c r="QWD19" s="84"/>
      <c r="QWE19" s="84"/>
      <c r="QWF19" s="84"/>
      <c r="QWG19" s="84"/>
      <c r="QWH19" s="84"/>
      <c r="QWI19" s="84"/>
      <c r="QWJ19" s="84"/>
      <c r="QWK19" s="84"/>
      <c r="QWL19" s="84"/>
      <c r="QWM19" s="84"/>
      <c r="QWN19" s="84"/>
      <c r="QWO19" s="84"/>
      <c r="QWP19" s="84"/>
      <c r="QWQ19" s="84"/>
      <c r="QWR19" s="84"/>
      <c r="QWS19" s="84"/>
      <c r="QWT19" s="84"/>
      <c r="QWU19" s="84"/>
      <c r="QWV19" s="84"/>
      <c r="QWW19" s="84"/>
      <c r="QWX19" s="84"/>
      <c r="QWY19" s="84"/>
      <c r="QWZ19" s="84"/>
      <c r="QXA19" s="84"/>
      <c r="QXB19" s="84"/>
      <c r="QXC19" s="84"/>
      <c r="QXD19" s="84"/>
      <c r="QXE19" s="84"/>
      <c r="QXF19" s="84"/>
      <c r="QXG19" s="84"/>
      <c r="QXH19" s="84"/>
      <c r="QXI19" s="84"/>
      <c r="QXJ19" s="84"/>
      <c r="QXK19" s="84"/>
      <c r="QXL19" s="84"/>
      <c r="QXM19" s="84"/>
      <c r="QXN19" s="84"/>
      <c r="QXO19" s="84"/>
      <c r="QXP19" s="84"/>
      <c r="QXQ19" s="84"/>
      <c r="QXR19" s="84"/>
      <c r="QXS19" s="84"/>
      <c r="QXT19" s="84"/>
      <c r="QXU19" s="84"/>
      <c r="QXV19" s="84"/>
      <c r="QXW19" s="84"/>
      <c r="QXX19" s="84"/>
      <c r="QXY19" s="84"/>
      <c r="QXZ19" s="84"/>
      <c r="QYA19" s="84"/>
      <c r="QYB19" s="84"/>
      <c r="QYC19" s="84"/>
      <c r="QYD19" s="84"/>
      <c r="QYE19" s="84"/>
      <c r="QYF19" s="84"/>
      <c r="QYG19" s="84"/>
      <c r="QYH19" s="84"/>
      <c r="QYI19" s="84"/>
      <c r="QYJ19" s="84"/>
      <c r="QYK19" s="84"/>
      <c r="QYL19" s="84"/>
      <c r="QYM19" s="84"/>
      <c r="QYN19" s="84"/>
      <c r="QYO19" s="84"/>
      <c r="QYP19" s="84"/>
      <c r="QYQ19" s="84"/>
      <c r="QYR19" s="84"/>
      <c r="QYS19" s="84"/>
      <c r="QYT19" s="84"/>
      <c r="QYU19" s="84"/>
      <c r="QYV19" s="84"/>
      <c r="QYW19" s="84"/>
      <c r="QYX19" s="84"/>
      <c r="QYY19" s="84"/>
      <c r="QYZ19" s="84"/>
      <c r="QZA19" s="84"/>
      <c r="QZB19" s="84"/>
      <c r="QZC19" s="84"/>
      <c r="QZD19" s="84"/>
      <c r="QZE19" s="84"/>
      <c r="QZF19" s="84"/>
      <c r="QZG19" s="84"/>
      <c r="QZH19" s="84"/>
      <c r="QZI19" s="84"/>
      <c r="QZJ19" s="84"/>
      <c r="QZK19" s="84"/>
      <c r="QZL19" s="84"/>
      <c r="QZM19" s="84"/>
      <c r="QZN19" s="84"/>
      <c r="QZO19" s="84"/>
      <c r="QZP19" s="84"/>
      <c r="QZQ19" s="84"/>
      <c r="QZR19" s="84"/>
      <c r="QZS19" s="84"/>
      <c r="QZT19" s="84"/>
      <c r="QZU19" s="84"/>
      <c r="QZV19" s="84"/>
      <c r="QZW19" s="84"/>
      <c r="QZX19" s="84"/>
      <c r="QZY19" s="84"/>
      <c r="QZZ19" s="84"/>
      <c r="RAA19" s="84"/>
      <c r="RAB19" s="84"/>
      <c r="RAC19" s="84"/>
      <c r="RAD19" s="84"/>
      <c r="RAE19" s="84"/>
      <c r="RAF19" s="84"/>
      <c r="RAG19" s="84"/>
      <c r="RAH19" s="84"/>
      <c r="RAI19" s="84"/>
      <c r="RAJ19" s="84"/>
      <c r="RAK19" s="84"/>
      <c r="RAL19" s="84"/>
      <c r="RAM19" s="84"/>
      <c r="RAN19" s="84"/>
      <c r="RAO19" s="84"/>
      <c r="RAP19" s="84"/>
      <c r="RAQ19" s="84"/>
      <c r="RAR19" s="84"/>
      <c r="RAS19" s="84"/>
      <c r="RAT19" s="84"/>
      <c r="RAU19" s="84"/>
      <c r="RAV19" s="84"/>
      <c r="RAW19" s="84"/>
      <c r="RAX19" s="84"/>
      <c r="RAY19" s="84"/>
      <c r="RAZ19" s="84"/>
      <c r="RBA19" s="84"/>
      <c r="RBB19" s="84"/>
      <c r="RBC19" s="84"/>
      <c r="RBD19" s="84"/>
      <c r="RBE19" s="84"/>
      <c r="RBF19" s="84"/>
      <c r="RBG19" s="84"/>
      <c r="RBH19" s="84"/>
      <c r="RBI19" s="84"/>
      <c r="RBJ19" s="84"/>
      <c r="RBK19" s="84"/>
      <c r="RBL19" s="84"/>
      <c r="RBM19" s="84"/>
      <c r="RBN19" s="84"/>
      <c r="RBO19" s="84"/>
      <c r="RBP19" s="84"/>
      <c r="RBQ19" s="84"/>
      <c r="RBR19" s="84"/>
      <c r="RBS19" s="84"/>
      <c r="RBT19" s="84"/>
      <c r="RBU19" s="84"/>
      <c r="RBV19" s="84"/>
      <c r="RBW19" s="84"/>
      <c r="RBX19" s="84"/>
      <c r="RBY19" s="84"/>
      <c r="RBZ19" s="84"/>
      <c r="RCA19" s="84"/>
      <c r="RCB19" s="84"/>
      <c r="RCC19" s="84"/>
      <c r="RCD19" s="84"/>
      <c r="RCE19" s="84"/>
      <c r="RCF19" s="84"/>
      <c r="RCG19" s="84"/>
      <c r="RCH19" s="84"/>
      <c r="RCI19" s="84"/>
      <c r="RCJ19" s="84"/>
      <c r="RCK19" s="84"/>
      <c r="RCL19" s="84"/>
      <c r="RCM19" s="84"/>
      <c r="RCN19" s="84"/>
      <c r="RCO19" s="84"/>
      <c r="RCP19" s="84"/>
      <c r="RCQ19" s="84"/>
      <c r="RCR19" s="84"/>
      <c r="RCS19" s="84"/>
      <c r="RCT19" s="84"/>
      <c r="RCU19" s="84"/>
      <c r="RCV19" s="84"/>
      <c r="RCW19" s="84"/>
      <c r="RCX19" s="84"/>
      <c r="RCY19" s="84"/>
      <c r="RCZ19" s="84"/>
      <c r="RDA19" s="84"/>
      <c r="RDB19" s="84"/>
      <c r="RDC19" s="84"/>
      <c r="RDD19" s="84"/>
      <c r="RDE19" s="84"/>
      <c r="RDF19" s="84"/>
      <c r="RDG19" s="84"/>
      <c r="RDH19" s="84"/>
      <c r="RDI19" s="84"/>
      <c r="RDJ19" s="84"/>
      <c r="RDK19" s="84"/>
      <c r="RDL19" s="84"/>
      <c r="RDM19" s="84"/>
      <c r="RDN19" s="84"/>
      <c r="RDO19" s="84"/>
      <c r="RDP19" s="84"/>
      <c r="RDQ19" s="84"/>
      <c r="RDR19" s="84"/>
      <c r="RDS19" s="84"/>
      <c r="RDT19" s="84"/>
      <c r="RDU19" s="84"/>
      <c r="RDV19" s="84"/>
      <c r="RDW19" s="84"/>
      <c r="RDX19" s="84"/>
      <c r="RDY19" s="84"/>
      <c r="RDZ19" s="84"/>
      <c r="REA19" s="84"/>
      <c r="REB19" s="84"/>
      <c r="REC19" s="84"/>
      <c r="RED19" s="84"/>
      <c r="REE19" s="84"/>
      <c r="REF19" s="84"/>
      <c r="REG19" s="84"/>
      <c r="REH19" s="84"/>
      <c r="REI19" s="84"/>
      <c r="REJ19" s="84"/>
      <c r="REK19" s="84"/>
      <c r="REL19" s="84"/>
      <c r="REM19" s="84"/>
      <c r="REN19" s="84"/>
      <c r="REO19" s="84"/>
      <c r="REP19" s="84"/>
      <c r="REQ19" s="84"/>
      <c r="RER19" s="84"/>
      <c r="RES19" s="84"/>
      <c r="RET19" s="84"/>
      <c r="REU19" s="84"/>
      <c r="REV19" s="84"/>
      <c r="REW19" s="84"/>
      <c r="REX19" s="84"/>
      <c r="REY19" s="84"/>
      <c r="REZ19" s="84"/>
      <c r="RFA19" s="84"/>
      <c r="RFB19" s="84"/>
      <c r="RFC19" s="84"/>
      <c r="RFD19" s="84"/>
      <c r="RFE19" s="84"/>
      <c r="RFF19" s="84"/>
      <c r="RFG19" s="84"/>
      <c r="RFH19" s="84"/>
      <c r="RFI19" s="84"/>
      <c r="RFJ19" s="84"/>
      <c r="RFK19" s="84"/>
      <c r="RFL19" s="84"/>
      <c r="RFM19" s="84"/>
      <c r="RFN19" s="84"/>
      <c r="RFO19" s="84"/>
      <c r="RFP19" s="84"/>
      <c r="RFQ19" s="84"/>
      <c r="RFR19" s="84"/>
      <c r="RFS19" s="84"/>
      <c r="RFT19" s="84"/>
      <c r="RFU19" s="84"/>
      <c r="RFV19" s="84"/>
      <c r="RFW19" s="84"/>
      <c r="RFX19" s="84"/>
      <c r="RFY19" s="84"/>
      <c r="RFZ19" s="84"/>
      <c r="RGA19" s="84"/>
      <c r="RGB19" s="84"/>
      <c r="RGC19" s="84"/>
      <c r="RGD19" s="84"/>
      <c r="RGE19" s="84"/>
      <c r="RGF19" s="84"/>
      <c r="RGG19" s="84"/>
      <c r="RGH19" s="84"/>
      <c r="RGI19" s="84"/>
      <c r="RGJ19" s="84"/>
      <c r="RGK19" s="84"/>
      <c r="RGL19" s="84"/>
      <c r="RGM19" s="84"/>
      <c r="RGN19" s="84"/>
      <c r="RGO19" s="84"/>
      <c r="RGP19" s="84"/>
      <c r="RGQ19" s="84"/>
      <c r="RGR19" s="84"/>
      <c r="RGS19" s="84"/>
      <c r="RGT19" s="84"/>
      <c r="RGU19" s="84"/>
      <c r="RGV19" s="84"/>
      <c r="RGW19" s="84"/>
      <c r="RGX19" s="84"/>
      <c r="RGY19" s="84"/>
      <c r="RGZ19" s="84"/>
      <c r="RHA19" s="84"/>
      <c r="RHB19" s="84"/>
      <c r="RHC19" s="84"/>
      <c r="RHD19" s="84"/>
      <c r="RHE19" s="84"/>
      <c r="RHF19" s="84"/>
      <c r="RHG19" s="84"/>
      <c r="RHH19" s="84"/>
      <c r="RHI19" s="84"/>
      <c r="RHJ19" s="84"/>
      <c r="RHK19" s="84"/>
      <c r="RHL19" s="84"/>
      <c r="RHM19" s="84"/>
      <c r="RHN19" s="84"/>
      <c r="RHO19" s="84"/>
      <c r="RHP19" s="84"/>
      <c r="RHQ19" s="84"/>
      <c r="RHR19" s="84"/>
      <c r="RHS19" s="84"/>
      <c r="RHT19" s="84"/>
      <c r="RHU19" s="84"/>
      <c r="RHV19" s="84"/>
      <c r="RHW19" s="84"/>
      <c r="RHX19" s="84"/>
      <c r="RHY19" s="84"/>
      <c r="RHZ19" s="84"/>
      <c r="RIA19" s="84"/>
      <c r="RIB19" s="84"/>
      <c r="RIC19" s="84"/>
      <c r="RID19" s="84"/>
      <c r="RIE19" s="84"/>
      <c r="RIF19" s="84"/>
      <c r="RIG19" s="84"/>
      <c r="RIH19" s="84"/>
      <c r="RII19" s="84"/>
      <c r="RIJ19" s="84"/>
      <c r="RIK19" s="84"/>
      <c r="RIL19" s="84"/>
      <c r="RIM19" s="84"/>
      <c r="RIN19" s="84"/>
      <c r="RIO19" s="84"/>
      <c r="RIP19" s="84"/>
      <c r="RIQ19" s="84"/>
      <c r="RIR19" s="84"/>
      <c r="RIS19" s="84"/>
      <c r="RIT19" s="84"/>
      <c r="RIU19" s="84"/>
      <c r="RIV19" s="84"/>
      <c r="RIW19" s="84"/>
      <c r="RIX19" s="84"/>
      <c r="RIY19" s="84"/>
      <c r="RIZ19" s="84"/>
      <c r="RJA19" s="84"/>
      <c r="RJB19" s="84"/>
      <c r="RJC19" s="84"/>
      <c r="RJD19" s="84"/>
      <c r="RJE19" s="84"/>
      <c r="RJF19" s="84"/>
      <c r="RJG19" s="84"/>
      <c r="RJH19" s="84"/>
      <c r="RJI19" s="84"/>
      <c r="RJJ19" s="84"/>
      <c r="RJK19" s="84"/>
      <c r="RJL19" s="84"/>
      <c r="RJM19" s="84"/>
      <c r="RJN19" s="84"/>
      <c r="RJO19" s="84"/>
      <c r="RJP19" s="84"/>
      <c r="RJQ19" s="84"/>
      <c r="RJR19" s="84"/>
      <c r="RJS19" s="84"/>
      <c r="RJT19" s="84"/>
      <c r="RJU19" s="84"/>
      <c r="RJV19" s="84"/>
      <c r="RJW19" s="84"/>
      <c r="RJX19" s="84"/>
      <c r="RJY19" s="84"/>
      <c r="RJZ19" s="84"/>
      <c r="RKA19" s="84"/>
      <c r="RKB19" s="84"/>
      <c r="RKC19" s="84"/>
      <c r="RKD19" s="84"/>
      <c r="RKE19" s="84"/>
      <c r="RKF19" s="84"/>
      <c r="RKG19" s="84"/>
      <c r="RKH19" s="84"/>
      <c r="RKI19" s="84"/>
      <c r="RKJ19" s="84"/>
      <c r="RKK19" s="84"/>
      <c r="RKL19" s="84"/>
      <c r="RKM19" s="84"/>
      <c r="RKN19" s="84"/>
      <c r="RKO19" s="84"/>
      <c r="RKP19" s="84"/>
      <c r="RKQ19" s="84"/>
      <c r="RKR19" s="84"/>
      <c r="RKS19" s="84"/>
      <c r="RKT19" s="84"/>
      <c r="RKU19" s="84"/>
      <c r="RKV19" s="84"/>
      <c r="RKW19" s="84"/>
      <c r="RKX19" s="84"/>
      <c r="RKY19" s="84"/>
      <c r="RKZ19" s="84"/>
      <c r="RLA19" s="84"/>
      <c r="RLB19" s="84"/>
      <c r="RLC19" s="84"/>
      <c r="RLD19" s="84"/>
      <c r="RLE19" s="84"/>
      <c r="RLF19" s="84"/>
      <c r="RLG19" s="84"/>
      <c r="RLH19" s="84"/>
      <c r="RLI19" s="84"/>
      <c r="RLJ19" s="84"/>
      <c r="RLK19" s="84"/>
      <c r="RLL19" s="84"/>
      <c r="RLM19" s="84"/>
      <c r="RLN19" s="84"/>
      <c r="RLO19" s="84"/>
      <c r="RLP19" s="84"/>
      <c r="RLQ19" s="84"/>
      <c r="RLR19" s="84"/>
      <c r="RLS19" s="84"/>
      <c r="RLT19" s="84"/>
      <c r="RLU19" s="84"/>
      <c r="RLV19" s="84"/>
      <c r="RLW19" s="84"/>
      <c r="RLX19" s="84"/>
      <c r="RLY19" s="84"/>
      <c r="RLZ19" s="84"/>
      <c r="RMA19" s="84"/>
      <c r="RMB19" s="84"/>
      <c r="RMC19" s="84"/>
      <c r="RMD19" s="84"/>
      <c r="RME19" s="84"/>
      <c r="RMF19" s="84"/>
      <c r="RMG19" s="84"/>
      <c r="RMH19" s="84"/>
      <c r="RMI19" s="84"/>
      <c r="RMJ19" s="84"/>
      <c r="RMK19" s="84"/>
      <c r="RML19" s="84"/>
      <c r="RMM19" s="84"/>
      <c r="RMN19" s="84"/>
      <c r="RMO19" s="84"/>
      <c r="RMP19" s="84"/>
      <c r="RMQ19" s="84"/>
      <c r="RMR19" s="84"/>
      <c r="RMS19" s="84"/>
      <c r="RMT19" s="84"/>
      <c r="RMU19" s="84"/>
      <c r="RMV19" s="84"/>
      <c r="RMW19" s="84"/>
      <c r="RMX19" s="84"/>
      <c r="RMY19" s="84"/>
      <c r="RMZ19" s="84"/>
      <c r="RNA19" s="84"/>
      <c r="RNB19" s="84"/>
      <c r="RNC19" s="84"/>
      <c r="RND19" s="84"/>
      <c r="RNE19" s="84"/>
      <c r="RNF19" s="84"/>
      <c r="RNG19" s="84"/>
      <c r="RNH19" s="84"/>
      <c r="RNI19" s="84"/>
      <c r="RNJ19" s="84"/>
      <c r="RNK19" s="84"/>
      <c r="RNL19" s="84"/>
      <c r="RNM19" s="84"/>
      <c r="RNN19" s="84"/>
      <c r="RNO19" s="84"/>
      <c r="RNP19" s="84"/>
      <c r="RNQ19" s="84"/>
      <c r="RNR19" s="84"/>
      <c r="RNS19" s="84"/>
      <c r="RNT19" s="84"/>
      <c r="RNU19" s="84"/>
      <c r="RNV19" s="84"/>
      <c r="RNW19" s="84"/>
      <c r="RNX19" s="84"/>
      <c r="RNY19" s="84"/>
      <c r="RNZ19" s="84"/>
      <c r="ROA19" s="84"/>
      <c r="ROB19" s="84"/>
      <c r="ROC19" s="84"/>
      <c r="ROD19" s="84"/>
      <c r="ROE19" s="84"/>
      <c r="ROF19" s="84"/>
      <c r="ROG19" s="84"/>
      <c r="ROH19" s="84"/>
      <c r="ROI19" s="84"/>
      <c r="ROJ19" s="84"/>
      <c r="ROK19" s="84"/>
      <c r="ROL19" s="84"/>
      <c r="ROM19" s="84"/>
      <c r="RON19" s="84"/>
      <c r="ROO19" s="84"/>
      <c r="ROP19" s="84"/>
      <c r="ROQ19" s="84"/>
      <c r="ROR19" s="84"/>
      <c r="ROS19" s="84"/>
      <c r="ROT19" s="84"/>
      <c r="ROU19" s="84"/>
      <c r="ROV19" s="84"/>
      <c r="ROW19" s="84"/>
      <c r="ROX19" s="84"/>
      <c r="ROY19" s="84"/>
      <c r="ROZ19" s="84"/>
      <c r="RPA19" s="84"/>
      <c r="RPB19" s="84"/>
      <c r="RPC19" s="84"/>
      <c r="RPD19" s="84"/>
      <c r="RPE19" s="84"/>
      <c r="RPF19" s="84"/>
      <c r="RPG19" s="84"/>
      <c r="RPH19" s="84"/>
      <c r="RPI19" s="84"/>
      <c r="RPJ19" s="84"/>
      <c r="RPK19" s="84"/>
      <c r="RPL19" s="84"/>
      <c r="RPM19" s="84"/>
      <c r="RPN19" s="84"/>
      <c r="RPO19" s="84"/>
      <c r="RPP19" s="84"/>
      <c r="RPQ19" s="84"/>
      <c r="RPR19" s="84"/>
      <c r="RPS19" s="84"/>
      <c r="RPT19" s="84"/>
      <c r="RPU19" s="84"/>
      <c r="RPV19" s="84"/>
      <c r="RPW19" s="84"/>
      <c r="RPX19" s="84"/>
      <c r="RPY19" s="84"/>
      <c r="RPZ19" s="84"/>
      <c r="RQA19" s="84"/>
      <c r="RQB19" s="84"/>
      <c r="RQC19" s="84"/>
      <c r="RQD19" s="84"/>
      <c r="RQE19" s="84"/>
      <c r="RQF19" s="84"/>
      <c r="RQG19" s="84"/>
      <c r="RQH19" s="84"/>
      <c r="RQI19" s="84"/>
      <c r="RQJ19" s="84"/>
      <c r="RQK19" s="84"/>
      <c r="RQL19" s="84"/>
      <c r="RQM19" s="84"/>
      <c r="RQN19" s="84"/>
      <c r="RQO19" s="84"/>
      <c r="RQP19" s="84"/>
      <c r="RQQ19" s="84"/>
      <c r="RQR19" s="84"/>
      <c r="RQS19" s="84"/>
      <c r="RQT19" s="84"/>
      <c r="RQU19" s="84"/>
      <c r="RQV19" s="84"/>
      <c r="RQW19" s="84"/>
      <c r="RQX19" s="84"/>
      <c r="RQY19" s="84"/>
      <c r="RQZ19" s="84"/>
      <c r="RRA19" s="84"/>
      <c r="RRB19" s="84"/>
      <c r="RRC19" s="84"/>
      <c r="RRD19" s="84"/>
      <c r="RRE19" s="84"/>
      <c r="RRF19" s="84"/>
      <c r="RRG19" s="84"/>
      <c r="RRH19" s="84"/>
      <c r="RRI19" s="84"/>
      <c r="RRJ19" s="84"/>
      <c r="RRK19" s="84"/>
      <c r="RRL19" s="84"/>
      <c r="RRM19" s="84"/>
      <c r="RRN19" s="84"/>
      <c r="RRO19" s="84"/>
      <c r="RRP19" s="84"/>
      <c r="RRQ19" s="84"/>
      <c r="RRR19" s="84"/>
      <c r="RRS19" s="84"/>
      <c r="RRT19" s="84"/>
      <c r="RRU19" s="84"/>
      <c r="RRV19" s="84"/>
      <c r="RRW19" s="84"/>
      <c r="RRX19" s="84"/>
      <c r="RRY19" s="84"/>
      <c r="RRZ19" s="84"/>
      <c r="RSA19" s="84"/>
      <c r="RSB19" s="84"/>
      <c r="RSC19" s="84"/>
      <c r="RSD19" s="84"/>
      <c r="RSE19" s="84"/>
      <c r="RSF19" s="84"/>
      <c r="RSG19" s="84"/>
      <c r="RSH19" s="84"/>
      <c r="RSI19" s="84"/>
      <c r="RSJ19" s="84"/>
      <c r="RSK19" s="84"/>
      <c r="RSL19" s="84"/>
      <c r="RSM19" s="84"/>
      <c r="RSN19" s="84"/>
      <c r="RSO19" s="84"/>
      <c r="RSP19" s="84"/>
      <c r="RSQ19" s="84"/>
      <c r="RSR19" s="84"/>
      <c r="RSS19" s="84"/>
      <c r="RST19" s="84"/>
      <c r="RSU19" s="84"/>
      <c r="RSV19" s="84"/>
      <c r="RSW19" s="84"/>
      <c r="RSX19" s="84"/>
      <c r="RSY19" s="84"/>
      <c r="RSZ19" s="84"/>
      <c r="RTA19" s="84"/>
      <c r="RTB19" s="84"/>
      <c r="RTC19" s="84"/>
      <c r="RTD19" s="84"/>
      <c r="RTE19" s="84"/>
      <c r="RTF19" s="84"/>
      <c r="RTG19" s="84"/>
      <c r="RTH19" s="84"/>
      <c r="RTI19" s="84"/>
      <c r="RTJ19" s="84"/>
      <c r="RTK19" s="84"/>
      <c r="RTL19" s="84"/>
      <c r="RTM19" s="84"/>
      <c r="RTN19" s="84"/>
      <c r="RTO19" s="84"/>
      <c r="RTP19" s="84"/>
      <c r="RTQ19" s="84"/>
      <c r="RTR19" s="84"/>
      <c r="RTS19" s="84"/>
      <c r="RTT19" s="84"/>
      <c r="RTU19" s="84"/>
      <c r="RTV19" s="84"/>
      <c r="RTW19" s="84"/>
      <c r="RTX19" s="84"/>
      <c r="RTY19" s="84"/>
      <c r="RTZ19" s="84"/>
      <c r="RUA19" s="84"/>
      <c r="RUB19" s="84"/>
      <c r="RUC19" s="84"/>
      <c r="RUD19" s="84"/>
      <c r="RUE19" s="84"/>
      <c r="RUF19" s="84"/>
      <c r="RUG19" s="84"/>
      <c r="RUH19" s="84"/>
      <c r="RUI19" s="84"/>
      <c r="RUJ19" s="84"/>
      <c r="RUK19" s="84"/>
      <c r="RUL19" s="84"/>
      <c r="RUM19" s="84"/>
      <c r="RUN19" s="84"/>
      <c r="RUO19" s="84"/>
      <c r="RUP19" s="84"/>
      <c r="RUQ19" s="84"/>
      <c r="RUR19" s="84"/>
      <c r="RUS19" s="84"/>
      <c r="RUT19" s="84"/>
      <c r="RUU19" s="84"/>
      <c r="RUV19" s="84"/>
      <c r="RUW19" s="84"/>
      <c r="RUX19" s="84"/>
      <c r="RUY19" s="84"/>
      <c r="RUZ19" s="84"/>
      <c r="RVA19" s="84"/>
      <c r="RVB19" s="84"/>
      <c r="RVC19" s="84"/>
      <c r="RVD19" s="84"/>
      <c r="RVE19" s="84"/>
      <c r="RVF19" s="84"/>
      <c r="RVG19" s="84"/>
      <c r="RVH19" s="84"/>
      <c r="RVI19" s="84"/>
      <c r="RVJ19" s="84"/>
      <c r="RVK19" s="84"/>
      <c r="RVL19" s="84"/>
      <c r="RVM19" s="84"/>
      <c r="RVN19" s="84"/>
      <c r="RVO19" s="84"/>
      <c r="RVP19" s="84"/>
      <c r="RVQ19" s="84"/>
      <c r="RVR19" s="84"/>
      <c r="RVS19" s="84"/>
      <c r="RVT19" s="84"/>
      <c r="RVU19" s="84"/>
      <c r="RVV19" s="84"/>
      <c r="RVW19" s="84"/>
      <c r="RVX19" s="84"/>
      <c r="RVY19" s="84"/>
      <c r="RVZ19" s="84"/>
      <c r="RWA19" s="84"/>
      <c r="RWB19" s="84"/>
      <c r="RWC19" s="84"/>
      <c r="RWD19" s="84"/>
      <c r="RWE19" s="84"/>
      <c r="RWF19" s="84"/>
      <c r="RWG19" s="84"/>
      <c r="RWH19" s="84"/>
      <c r="RWI19" s="84"/>
      <c r="RWJ19" s="84"/>
      <c r="RWK19" s="84"/>
      <c r="RWL19" s="84"/>
      <c r="RWM19" s="84"/>
      <c r="RWN19" s="84"/>
      <c r="RWO19" s="84"/>
      <c r="RWP19" s="84"/>
      <c r="RWQ19" s="84"/>
      <c r="RWR19" s="84"/>
      <c r="RWS19" s="84"/>
      <c r="RWT19" s="84"/>
      <c r="RWU19" s="84"/>
      <c r="RWV19" s="84"/>
      <c r="RWW19" s="84"/>
      <c r="RWX19" s="84"/>
      <c r="RWY19" s="84"/>
      <c r="RWZ19" s="84"/>
      <c r="RXA19" s="84"/>
      <c r="RXB19" s="84"/>
      <c r="RXC19" s="84"/>
      <c r="RXD19" s="84"/>
      <c r="RXE19" s="84"/>
      <c r="RXF19" s="84"/>
      <c r="RXG19" s="84"/>
      <c r="RXH19" s="84"/>
      <c r="RXI19" s="84"/>
      <c r="RXJ19" s="84"/>
      <c r="RXK19" s="84"/>
      <c r="RXL19" s="84"/>
      <c r="RXM19" s="84"/>
      <c r="RXN19" s="84"/>
      <c r="RXO19" s="84"/>
      <c r="RXP19" s="84"/>
      <c r="RXQ19" s="84"/>
      <c r="RXR19" s="84"/>
      <c r="RXS19" s="84"/>
      <c r="RXT19" s="84"/>
      <c r="RXU19" s="84"/>
      <c r="RXV19" s="84"/>
      <c r="RXW19" s="84"/>
      <c r="RXX19" s="84"/>
      <c r="RXY19" s="84"/>
      <c r="RXZ19" s="84"/>
      <c r="RYA19" s="84"/>
      <c r="RYB19" s="84"/>
      <c r="RYC19" s="84"/>
      <c r="RYD19" s="84"/>
      <c r="RYE19" s="84"/>
      <c r="RYF19" s="84"/>
      <c r="RYG19" s="84"/>
      <c r="RYH19" s="84"/>
      <c r="RYI19" s="84"/>
      <c r="RYJ19" s="84"/>
      <c r="RYK19" s="84"/>
      <c r="RYL19" s="84"/>
      <c r="RYM19" s="84"/>
      <c r="RYN19" s="84"/>
      <c r="RYO19" s="84"/>
      <c r="RYP19" s="84"/>
      <c r="RYQ19" s="84"/>
      <c r="RYR19" s="84"/>
      <c r="RYS19" s="84"/>
      <c r="RYT19" s="84"/>
      <c r="RYU19" s="84"/>
      <c r="RYV19" s="84"/>
      <c r="RYW19" s="84"/>
      <c r="RYX19" s="84"/>
      <c r="RYY19" s="84"/>
      <c r="RYZ19" s="84"/>
      <c r="RZA19" s="84"/>
      <c r="RZB19" s="84"/>
      <c r="RZC19" s="84"/>
      <c r="RZD19" s="84"/>
      <c r="RZE19" s="84"/>
      <c r="RZF19" s="84"/>
      <c r="RZG19" s="84"/>
      <c r="RZH19" s="84"/>
      <c r="RZI19" s="84"/>
      <c r="RZJ19" s="84"/>
      <c r="RZK19" s="84"/>
      <c r="RZL19" s="84"/>
      <c r="RZM19" s="84"/>
      <c r="RZN19" s="84"/>
      <c r="RZO19" s="84"/>
      <c r="RZP19" s="84"/>
      <c r="RZQ19" s="84"/>
      <c r="RZR19" s="84"/>
      <c r="RZS19" s="84"/>
      <c r="RZT19" s="84"/>
      <c r="RZU19" s="84"/>
      <c r="RZV19" s="84"/>
      <c r="RZW19" s="84"/>
      <c r="RZX19" s="84"/>
      <c r="RZY19" s="84"/>
      <c r="RZZ19" s="84"/>
      <c r="SAA19" s="84"/>
      <c r="SAB19" s="84"/>
      <c r="SAC19" s="84"/>
      <c r="SAD19" s="84"/>
      <c r="SAE19" s="84"/>
      <c r="SAF19" s="84"/>
      <c r="SAG19" s="84"/>
      <c r="SAH19" s="84"/>
      <c r="SAI19" s="84"/>
      <c r="SAJ19" s="84"/>
      <c r="SAK19" s="84"/>
      <c r="SAL19" s="84"/>
      <c r="SAM19" s="84"/>
      <c r="SAN19" s="84"/>
      <c r="SAO19" s="84"/>
      <c r="SAP19" s="84"/>
      <c r="SAQ19" s="84"/>
      <c r="SAR19" s="84"/>
      <c r="SAS19" s="84"/>
      <c r="SAT19" s="84"/>
      <c r="SAU19" s="84"/>
      <c r="SAV19" s="84"/>
      <c r="SAW19" s="84"/>
      <c r="SAX19" s="84"/>
      <c r="SAY19" s="84"/>
      <c r="SAZ19" s="84"/>
      <c r="SBA19" s="84"/>
      <c r="SBB19" s="84"/>
      <c r="SBC19" s="84"/>
      <c r="SBD19" s="84"/>
      <c r="SBE19" s="84"/>
      <c r="SBF19" s="84"/>
      <c r="SBG19" s="84"/>
      <c r="SBH19" s="84"/>
      <c r="SBI19" s="84"/>
      <c r="SBJ19" s="84"/>
      <c r="SBK19" s="84"/>
      <c r="SBL19" s="84"/>
      <c r="SBM19" s="84"/>
      <c r="SBN19" s="84"/>
      <c r="SBO19" s="84"/>
      <c r="SBP19" s="84"/>
      <c r="SBQ19" s="84"/>
      <c r="SBR19" s="84"/>
      <c r="SBS19" s="84"/>
      <c r="SBT19" s="84"/>
      <c r="SBU19" s="84"/>
      <c r="SBV19" s="84"/>
      <c r="SBW19" s="84"/>
      <c r="SBX19" s="84"/>
      <c r="SBY19" s="84"/>
      <c r="SBZ19" s="84"/>
      <c r="SCA19" s="84"/>
      <c r="SCB19" s="84"/>
      <c r="SCC19" s="84"/>
      <c r="SCD19" s="84"/>
      <c r="SCE19" s="84"/>
      <c r="SCF19" s="84"/>
      <c r="SCG19" s="84"/>
      <c r="SCH19" s="84"/>
      <c r="SCI19" s="84"/>
      <c r="SCJ19" s="84"/>
      <c r="SCK19" s="84"/>
      <c r="SCL19" s="84"/>
      <c r="SCM19" s="84"/>
      <c r="SCN19" s="84"/>
      <c r="SCO19" s="84"/>
      <c r="SCP19" s="84"/>
      <c r="SCQ19" s="84"/>
      <c r="SCR19" s="84"/>
      <c r="SCS19" s="84"/>
      <c r="SCT19" s="84"/>
      <c r="SCU19" s="84"/>
      <c r="SCV19" s="84"/>
      <c r="SCW19" s="84"/>
      <c r="SCX19" s="84"/>
      <c r="SCY19" s="84"/>
      <c r="SCZ19" s="84"/>
      <c r="SDA19" s="84"/>
      <c r="SDB19" s="84"/>
      <c r="SDC19" s="84"/>
      <c r="SDD19" s="84"/>
      <c r="SDE19" s="84"/>
      <c r="SDF19" s="84"/>
      <c r="SDG19" s="84"/>
      <c r="SDH19" s="84"/>
      <c r="SDI19" s="84"/>
      <c r="SDJ19" s="84"/>
      <c r="SDK19" s="84"/>
      <c r="SDL19" s="84"/>
      <c r="SDM19" s="84"/>
      <c r="SDN19" s="84"/>
      <c r="SDO19" s="84"/>
      <c r="SDP19" s="84"/>
      <c r="SDQ19" s="84"/>
      <c r="SDR19" s="84"/>
      <c r="SDS19" s="84"/>
      <c r="SDT19" s="84"/>
      <c r="SDU19" s="84"/>
      <c r="SDV19" s="84"/>
      <c r="SDW19" s="84"/>
      <c r="SDX19" s="84"/>
      <c r="SDY19" s="84"/>
      <c r="SDZ19" s="84"/>
      <c r="SEA19" s="84"/>
      <c r="SEB19" s="84"/>
      <c r="SEC19" s="84"/>
      <c r="SED19" s="84"/>
      <c r="SEE19" s="84"/>
      <c r="SEF19" s="84"/>
      <c r="SEG19" s="84"/>
      <c r="SEH19" s="84"/>
      <c r="SEI19" s="84"/>
      <c r="SEJ19" s="84"/>
      <c r="SEK19" s="84"/>
      <c r="SEL19" s="84"/>
      <c r="SEM19" s="84"/>
      <c r="SEN19" s="84"/>
      <c r="SEO19" s="84"/>
      <c r="SEP19" s="84"/>
      <c r="SEQ19" s="84"/>
      <c r="SER19" s="84"/>
      <c r="SES19" s="84"/>
      <c r="SET19" s="84"/>
      <c r="SEU19" s="84"/>
      <c r="SEV19" s="84"/>
      <c r="SEW19" s="84"/>
      <c r="SEX19" s="84"/>
      <c r="SEY19" s="84"/>
      <c r="SEZ19" s="84"/>
      <c r="SFA19" s="84"/>
      <c r="SFB19" s="84"/>
      <c r="SFC19" s="84"/>
      <c r="SFD19" s="84"/>
      <c r="SFE19" s="84"/>
      <c r="SFF19" s="84"/>
      <c r="SFG19" s="84"/>
      <c r="SFH19" s="84"/>
      <c r="SFI19" s="84"/>
      <c r="SFJ19" s="84"/>
      <c r="SFK19" s="84"/>
      <c r="SFL19" s="84"/>
      <c r="SFM19" s="84"/>
      <c r="SFN19" s="84"/>
      <c r="SFO19" s="84"/>
      <c r="SFP19" s="84"/>
      <c r="SFQ19" s="84"/>
      <c r="SFR19" s="84"/>
      <c r="SFS19" s="84"/>
      <c r="SFT19" s="84"/>
      <c r="SFU19" s="84"/>
      <c r="SFV19" s="84"/>
      <c r="SFW19" s="84"/>
      <c r="SFX19" s="84"/>
      <c r="SFY19" s="84"/>
      <c r="SFZ19" s="84"/>
      <c r="SGA19" s="84"/>
      <c r="SGB19" s="84"/>
      <c r="SGC19" s="84"/>
      <c r="SGD19" s="84"/>
      <c r="SGE19" s="84"/>
      <c r="SGF19" s="84"/>
      <c r="SGG19" s="84"/>
      <c r="SGH19" s="84"/>
      <c r="SGI19" s="84"/>
      <c r="SGJ19" s="84"/>
      <c r="SGK19" s="84"/>
      <c r="SGL19" s="84"/>
      <c r="SGM19" s="84"/>
      <c r="SGN19" s="84"/>
      <c r="SGO19" s="84"/>
      <c r="SGP19" s="84"/>
      <c r="SGQ19" s="84"/>
      <c r="SGR19" s="84"/>
      <c r="SGS19" s="84"/>
      <c r="SGT19" s="84"/>
      <c r="SGU19" s="84"/>
      <c r="SGV19" s="84"/>
      <c r="SGW19" s="84"/>
      <c r="SGX19" s="84"/>
      <c r="SGY19" s="84"/>
      <c r="SGZ19" s="84"/>
      <c r="SHA19" s="84"/>
      <c r="SHB19" s="84"/>
      <c r="SHC19" s="84"/>
      <c r="SHD19" s="84"/>
      <c r="SHE19" s="84"/>
      <c r="SHF19" s="84"/>
      <c r="SHG19" s="84"/>
      <c r="SHH19" s="84"/>
      <c r="SHI19" s="84"/>
      <c r="SHJ19" s="84"/>
      <c r="SHK19" s="84"/>
      <c r="SHL19" s="84"/>
      <c r="SHM19" s="84"/>
      <c r="SHN19" s="84"/>
      <c r="SHO19" s="84"/>
      <c r="SHP19" s="84"/>
      <c r="SHQ19" s="84"/>
      <c r="SHR19" s="84"/>
      <c r="SHS19" s="84"/>
      <c r="SHT19" s="84"/>
      <c r="SHU19" s="84"/>
      <c r="SHV19" s="84"/>
      <c r="SHW19" s="84"/>
      <c r="SHX19" s="84"/>
      <c r="SHY19" s="84"/>
      <c r="SHZ19" s="84"/>
      <c r="SIA19" s="84"/>
      <c r="SIB19" s="84"/>
      <c r="SIC19" s="84"/>
      <c r="SID19" s="84"/>
      <c r="SIE19" s="84"/>
      <c r="SIF19" s="84"/>
      <c r="SIG19" s="84"/>
      <c r="SIH19" s="84"/>
      <c r="SII19" s="84"/>
      <c r="SIJ19" s="84"/>
      <c r="SIK19" s="84"/>
      <c r="SIL19" s="84"/>
      <c r="SIM19" s="84"/>
      <c r="SIN19" s="84"/>
      <c r="SIO19" s="84"/>
      <c r="SIP19" s="84"/>
      <c r="SIQ19" s="84"/>
      <c r="SIR19" s="84"/>
      <c r="SIS19" s="84"/>
      <c r="SIT19" s="84"/>
      <c r="SIU19" s="84"/>
      <c r="SIV19" s="84"/>
      <c r="SIW19" s="84"/>
      <c r="SIX19" s="84"/>
      <c r="SIY19" s="84"/>
      <c r="SIZ19" s="84"/>
      <c r="SJA19" s="84"/>
      <c r="SJB19" s="84"/>
      <c r="SJC19" s="84"/>
      <c r="SJD19" s="84"/>
      <c r="SJE19" s="84"/>
      <c r="SJF19" s="84"/>
      <c r="SJG19" s="84"/>
      <c r="SJH19" s="84"/>
      <c r="SJI19" s="84"/>
      <c r="SJJ19" s="84"/>
      <c r="SJK19" s="84"/>
      <c r="SJL19" s="84"/>
      <c r="SJM19" s="84"/>
      <c r="SJN19" s="84"/>
      <c r="SJO19" s="84"/>
      <c r="SJP19" s="84"/>
      <c r="SJQ19" s="84"/>
      <c r="SJR19" s="84"/>
      <c r="SJS19" s="84"/>
      <c r="SJT19" s="84"/>
      <c r="SJU19" s="84"/>
      <c r="SJV19" s="84"/>
      <c r="SJW19" s="84"/>
      <c r="SJX19" s="84"/>
      <c r="SJY19" s="84"/>
      <c r="SJZ19" s="84"/>
      <c r="SKA19" s="84"/>
      <c r="SKB19" s="84"/>
      <c r="SKC19" s="84"/>
      <c r="SKD19" s="84"/>
      <c r="SKE19" s="84"/>
      <c r="SKF19" s="84"/>
      <c r="SKG19" s="84"/>
      <c r="SKH19" s="84"/>
      <c r="SKI19" s="84"/>
      <c r="SKJ19" s="84"/>
      <c r="SKK19" s="84"/>
      <c r="SKL19" s="84"/>
      <c r="SKM19" s="84"/>
      <c r="SKN19" s="84"/>
      <c r="SKO19" s="84"/>
      <c r="SKP19" s="84"/>
      <c r="SKQ19" s="84"/>
      <c r="SKR19" s="84"/>
      <c r="SKS19" s="84"/>
      <c r="SKT19" s="84"/>
      <c r="SKU19" s="84"/>
      <c r="SKV19" s="84"/>
      <c r="SKW19" s="84"/>
      <c r="SKX19" s="84"/>
      <c r="SKY19" s="84"/>
      <c r="SKZ19" s="84"/>
      <c r="SLA19" s="84"/>
      <c r="SLB19" s="84"/>
      <c r="SLC19" s="84"/>
      <c r="SLD19" s="84"/>
      <c r="SLE19" s="84"/>
      <c r="SLF19" s="84"/>
      <c r="SLG19" s="84"/>
      <c r="SLH19" s="84"/>
      <c r="SLI19" s="84"/>
      <c r="SLJ19" s="84"/>
      <c r="SLK19" s="84"/>
      <c r="SLL19" s="84"/>
      <c r="SLM19" s="84"/>
      <c r="SLN19" s="84"/>
      <c r="SLO19" s="84"/>
      <c r="SLP19" s="84"/>
      <c r="SLQ19" s="84"/>
      <c r="SLR19" s="84"/>
      <c r="SLS19" s="84"/>
      <c r="SLT19" s="84"/>
      <c r="SLU19" s="84"/>
      <c r="SLV19" s="84"/>
      <c r="SLW19" s="84"/>
      <c r="SLX19" s="84"/>
      <c r="SLY19" s="84"/>
      <c r="SLZ19" s="84"/>
      <c r="SMA19" s="84"/>
      <c r="SMB19" s="84"/>
      <c r="SMC19" s="84"/>
      <c r="SMD19" s="84"/>
      <c r="SME19" s="84"/>
      <c r="SMF19" s="84"/>
      <c r="SMG19" s="84"/>
      <c r="SMH19" s="84"/>
      <c r="SMI19" s="84"/>
      <c r="SMJ19" s="84"/>
      <c r="SMK19" s="84"/>
      <c r="SML19" s="84"/>
      <c r="SMM19" s="84"/>
      <c r="SMN19" s="84"/>
      <c r="SMO19" s="84"/>
      <c r="SMP19" s="84"/>
      <c r="SMQ19" s="84"/>
      <c r="SMR19" s="84"/>
      <c r="SMS19" s="84"/>
      <c r="SMT19" s="84"/>
      <c r="SMU19" s="84"/>
      <c r="SMV19" s="84"/>
      <c r="SMW19" s="84"/>
      <c r="SMX19" s="84"/>
      <c r="SMY19" s="84"/>
      <c r="SMZ19" s="84"/>
      <c r="SNA19" s="84"/>
      <c r="SNB19" s="84"/>
      <c r="SNC19" s="84"/>
      <c r="SND19" s="84"/>
      <c r="SNE19" s="84"/>
      <c r="SNF19" s="84"/>
      <c r="SNG19" s="84"/>
      <c r="SNH19" s="84"/>
      <c r="SNI19" s="84"/>
      <c r="SNJ19" s="84"/>
      <c r="SNK19" s="84"/>
      <c r="SNL19" s="84"/>
      <c r="SNM19" s="84"/>
      <c r="SNN19" s="84"/>
      <c r="SNO19" s="84"/>
      <c r="SNP19" s="84"/>
      <c r="SNQ19" s="84"/>
      <c r="SNR19" s="84"/>
      <c r="SNS19" s="84"/>
      <c r="SNT19" s="84"/>
      <c r="SNU19" s="84"/>
      <c r="SNV19" s="84"/>
      <c r="SNW19" s="84"/>
      <c r="SNX19" s="84"/>
      <c r="SNY19" s="84"/>
      <c r="SNZ19" s="84"/>
      <c r="SOA19" s="84"/>
      <c r="SOB19" s="84"/>
      <c r="SOC19" s="84"/>
      <c r="SOD19" s="84"/>
      <c r="SOE19" s="84"/>
      <c r="SOF19" s="84"/>
      <c r="SOG19" s="84"/>
      <c r="SOH19" s="84"/>
      <c r="SOI19" s="84"/>
      <c r="SOJ19" s="84"/>
      <c r="SOK19" s="84"/>
      <c r="SOL19" s="84"/>
      <c r="SOM19" s="84"/>
      <c r="SON19" s="84"/>
      <c r="SOO19" s="84"/>
      <c r="SOP19" s="84"/>
      <c r="SOQ19" s="84"/>
      <c r="SOR19" s="84"/>
      <c r="SOS19" s="84"/>
      <c r="SOT19" s="84"/>
      <c r="SOU19" s="84"/>
      <c r="SOV19" s="84"/>
      <c r="SOW19" s="84"/>
      <c r="SOX19" s="84"/>
      <c r="SOY19" s="84"/>
      <c r="SOZ19" s="84"/>
      <c r="SPA19" s="84"/>
      <c r="SPB19" s="84"/>
      <c r="SPC19" s="84"/>
      <c r="SPD19" s="84"/>
      <c r="SPE19" s="84"/>
      <c r="SPF19" s="84"/>
      <c r="SPG19" s="84"/>
      <c r="SPH19" s="84"/>
      <c r="SPI19" s="84"/>
      <c r="SPJ19" s="84"/>
      <c r="SPK19" s="84"/>
      <c r="SPL19" s="84"/>
      <c r="SPM19" s="84"/>
      <c r="SPN19" s="84"/>
      <c r="SPO19" s="84"/>
      <c r="SPP19" s="84"/>
      <c r="SPQ19" s="84"/>
      <c r="SPR19" s="84"/>
      <c r="SPS19" s="84"/>
      <c r="SPT19" s="84"/>
      <c r="SPU19" s="84"/>
      <c r="SPV19" s="84"/>
      <c r="SPW19" s="84"/>
      <c r="SPX19" s="84"/>
      <c r="SPY19" s="84"/>
      <c r="SPZ19" s="84"/>
      <c r="SQA19" s="84"/>
      <c r="SQB19" s="84"/>
      <c r="SQC19" s="84"/>
      <c r="SQD19" s="84"/>
      <c r="SQE19" s="84"/>
      <c r="SQF19" s="84"/>
      <c r="SQG19" s="84"/>
      <c r="SQH19" s="84"/>
      <c r="SQI19" s="84"/>
      <c r="SQJ19" s="84"/>
      <c r="SQK19" s="84"/>
      <c r="SQL19" s="84"/>
      <c r="SQM19" s="84"/>
      <c r="SQN19" s="84"/>
      <c r="SQO19" s="84"/>
      <c r="SQP19" s="84"/>
      <c r="SQQ19" s="84"/>
      <c r="SQR19" s="84"/>
      <c r="SQS19" s="84"/>
      <c r="SQT19" s="84"/>
      <c r="SQU19" s="84"/>
      <c r="SQV19" s="84"/>
      <c r="SQW19" s="84"/>
      <c r="SQX19" s="84"/>
      <c r="SQY19" s="84"/>
      <c r="SQZ19" s="84"/>
      <c r="SRA19" s="84"/>
      <c r="SRB19" s="84"/>
      <c r="SRC19" s="84"/>
      <c r="SRD19" s="84"/>
      <c r="SRE19" s="84"/>
      <c r="SRF19" s="84"/>
      <c r="SRG19" s="84"/>
      <c r="SRH19" s="84"/>
      <c r="SRI19" s="84"/>
      <c r="SRJ19" s="84"/>
      <c r="SRK19" s="84"/>
      <c r="SRL19" s="84"/>
      <c r="SRM19" s="84"/>
      <c r="SRN19" s="84"/>
      <c r="SRO19" s="84"/>
      <c r="SRP19" s="84"/>
      <c r="SRQ19" s="84"/>
      <c r="SRR19" s="84"/>
      <c r="SRS19" s="84"/>
      <c r="SRT19" s="84"/>
      <c r="SRU19" s="84"/>
      <c r="SRV19" s="84"/>
      <c r="SRW19" s="84"/>
      <c r="SRX19" s="84"/>
      <c r="SRY19" s="84"/>
      <c r="SRZ19" s="84"/>
      <c r="SSA19" s="84"/>
      <c r="SSB19" s="84"/>
      <c r="SSC19" s="84"/>
      <c r="SSD19" s="84"/>
      <c r="SSE19" s="84"/>
      <c r="SSF19" s="84"/>
      <c r="SSG19" s="84"/>
      <c r="SSH19" s="84"/>
      <c r="SSI19" s="84"/>
      <c r="SSJ19" s="84"/>
      <c r="SSK19" s="84"/>
      <c r="SSL19" s="84"/>
      <c r="SSM19" s="84"/>
      <c r="SSN19" s="84"/>
      <c r="SSO19" s="84"/>
      <c r="SSP19" s="84"/>
      <c r="SSQ19" s="84"/>
      <c r="SSR19" s="84"/>
      <c r="SSS19" s="84"/>
      <c r="SST19" s="84"/>
      <c r="SSU19" s="84"/>
      <c r="SSV19" s="84"/>
      <c r="SSW19" s="84"/>
      <c r="SSX19" s="84"/>
      <c r="SSY19" s="84"/>
      <c r="SSZ19" s="84"/>
      <c r="STA19" s="84"/>
      <c r="STB19" s="84"/>
      <c r="STC19" s="84"/>
      <c r="STD19" s="84"/>
      <c r="STE19" s="84"/>
      <c r="STF19" s="84"/>
      <c r="STG19" s="84"/>
      <c r="STH19" s="84"/>
      <c r="STI19" s="84"/>
      <c r="STJ19" s="84"/>
      <c r="STK19" s="84"/>
      <c r="STL19" s="84"/>
      <c r="STM19" s="84"/>
      <c r="STN19" s="84"/>
      <c r="STO19" s="84"/>
      <c r="STP19" s="84"/>
      <c r="STQ19" s="84"/>
      <c r="STR19" s="84"/>
      <c r="STS19" s="84"/>
      <c r="STT19" s="84"/>
      <c r="STU19" s="84"/>
      <c r="STV19" s="84"/>
      <c r="STW19" s="84"/>
      <c r="STX19" s="84"/>
      <c r="STY19" s="84"/>
      <c r="STZ19" s="84"/>
      <c r="SUA19" s="84"/>
      <c r="SUB19" s="84"/>
      <c r="SUC19" s="84"/>
      <c r="SUD19" s="84"/>
      <c r="SUE19" s="84"/>
      <c r="SUF19" s="84"/>
      <c r="SUG19" s="84"/>
      <c r="SUH19" s="84"/>
      <c r="SUI19" s="84"/>
      <c r="SUJ19" s="84"/>
      <c r="SUK19" s="84"/>
      <c r="SUL19" s="84"/>
      <c r="SUM19" s="84"/>
      <c r="SUN19" s="84"/>
      <c r="SUO19" s="84"/>
      <c r="SUP19" s="84"/>
      <c r="SUQ19" s="84"/>
      <c r="SUR19" s="84"/>
      <c r="SUS19" s="84"/>
      <c r="SUT19" s="84"/>
      <c r="SUU19" s="84"/>
      <c r="SUV19" s="84"/>
      <c r="SUW19" s="84"/>
      <c r="SUX19" s="84"/>
      <c r="SUY19" s="84"/>
      <c r="SUZ19" s="84"/>
      <c r="SVA19" s="84"/>
      <c r="SVB19" s="84"/>
      <c r="SVC19" s="84"/>
      <c r="SVD19" s="84"/>
      <c r="SVE19" s="84"/>
      <c r="SVF19" s="84"/>
      <c r="SVG19" s="84"/>
      <c r="SVH19" s="84"/>
      <c r="SVI19" s="84"/>
      <c r="SVJ19" s="84"/>
      <c r="SVK19" s="84"/>
      <c r="SVL19" s="84"/>
      <c r="SVM19" s="84"/>
      <c r="SVN19" s="84"/>
      <c r="SVO19" s="84"/>
      <c r="SVP19" s="84"/>
      <c r="SVQ19" s="84"/>
      <c r="SVR19" s="84"/>
      <c r="SVS19" s="84"/>
      <c r="SVT19" s="84"/>
      <c r="SVU19" s="84"/>
      <c r="SVV19" s="84"/>
      <c r="SVW19" s="84"/>
      <c r="SVX19" s="84"/>
      <c r="SVY19" s="84"/>
      <c r="SVZ19" s="84"/>
      <c r="SWA19" s="84"/>
      <c r="SWB19" s="84"/>
      <c r="SWC19" s="84"/>
      <c r="SWD19" s="84"/>
      <c r="SWE19" s="84"/>
      <c r="SWF19" s="84"/>
      <c r="SWG19" s="84"/>
      <c r="SWH19" s="84"/>
      <c r="SWI19" s="84"/>
      <c r="SWJ19" s="84"/>
      <c r="SWK19" s="84"/>
      <c r="SWL19" s="84"/>
      <c r="SWM19" s="84"/>
      <c r="SWN19" s="84"/>
      <c r="SWO19" s="84"/>
      <c r="SWP19" s="84"/>
      <c r="SWQ19" s="84"/>
      <c r="SWR19" s="84"/>
      <c r="SWS19" s="84"/>
      <c r="SWT19" s="84"/>
      <c r="SWU19" s="84"/>
      <c r="SWV19" s="84"/>
      <c r="SWW19" s="84"/>
      <c r="SWX19" s="84"/>
      <c r="SWY19" s="84"/>
      <c r="SWZ19" s="84"/>
      <c r="SXA19" s="84"/>
      <c r="SXB19" s="84"/>
      <c r="SXC19" s="84"/>
      <c r="SXD19" s="84"/>
      <c r="SXE19" s="84"/>
      <c r="SXF19" s="84"/>
      <c r="SXG19" s="84"/>
      <c r="SXH19" s="84"/>
      <c r="SXI19" s="84"/>
      <c r="SXJ19" s="84"/>
      <c r="SXK19" s="84"/>
      <c r="SXL19" s="84"/>
      <c r="SXM19" s="84"/>
      <c r="SXN19" s="84"/>
      <c r="SXO19" s="84"/>
      <c r="SXP19" s="84"/>
      <c r="SXQ19" s="84"/>
      <c r="SXR19" s="84"/>
      <c r="SXS19" s="84"/>
      <c r="SXT19" s="84"/>
      <c r="SXU19" s="84"/>
      <c r="SXV19" s="84"/>
      <c r="SXW19" s="84"/>
      <c r="SXX19" s="84"/>
      <c r="SXY19" s="84"/>
      <c r="SXZ19" s="84"/>
      <c r="SYA19" s="84"/>
      <c r="SYB19" s="84"/>
      <c r="SYC19" s="84"/>
      <c r="SYD19" s="84"/>
      <c r="SYE19" s="84"/>
      <c r="SYF19" s="84"/>
      <c r="SYG19" s="84"/>
      <c r="SYH19" s="84"/>
      <c r="SYI19" s="84"/>
      <c r="SYJ19" s="84"/>
      <c r="SYK19" s="84"/>
      <c r="SYL19" s="84"/>
      <c r="SYM19" s="84"/>
      <c r="SYN19" s="84"/>
      <c r="SYO19" s="84"/>
      <c r="SYP19" s="84"/>
      <c r="SYQ19" s="84"/>
      <c r="SYR19" s="84"/>
      <c r="SYS19" s="84"/>
      <c r="SYT19" s="84"/>
      <c r="SYU19" s="84"/>
      <c r="SYV19" s="84"/>
      <c r="SYW19" s="84"/>
      <c r="SYX19" s="84"/>
      <c r="SYY19" s="84"/>
      <c r="SYZ19" s="84"/>
      <c r="SZA19" s="84"/>
      <c r="SZB19" s="84"/>
      <c r="SZC19" s="84"/>
      <c r="SZD19" s="84"/>
      <c r="SZE19" s="84"/>
      <c r="SZF19" s="84"/>
      <c r="SZG19" s="84"/>
      <c r="SZH19" s="84"/>
      <c r="SZI19" s="84"/>
      <c r="SZJ19" s="84"/>
      <c r="SZK19" s="84"/>
      <c r="SZL19" s="84"/>
      <c r="SZM19" s="84"/>
      <c r="SZN19" s="84"/>
      <c r="SZO19" s="84"/>
      <c r="SZP19" s="84"/>
      <c r="SZQ19" s="84"/>
      <c r="SZR19" s="84"/>
      <c r="SZS19" s="84"/>
      <c r="SZT19" s="84"/>
      <c r="SZU19" s="84"/>
      <c r="SZV19" s="84"/>
      <c r="SZW19" s="84"/>
      <c r="SZX19" s="84"/>
      <c r="SZY19" s="84"/>
      <c r="SZZ19" s="84"/>
      <c r="TAA19" s="84"/>
      <c r="TAB19" s="84"/>
      <c r="TAC19" s="84"/>
      <c r="TAD19" s="84"/>
      <c r="TAE19" s="84"/>
      <c r="TAF19" s="84"/>
      <c r="TAG19" s="84"/>
      <c r="TAH19" s="84"/>
      <c r="TAI19" s="84"/>
      <c r="TAJ19" s="84"/>
      <c r="TAK19" s="84"/>
      <c r="TAL19" s="84"/>
      <c r="TAM19" s="84"/>
      <c r="TAN19" s="84"/>
      <c r="TAO19" s="84"/>
      <c r="TAP19" s="84"/>
      <c r="TAQ19" s="84"/>
      <c r="TAR19" s="84"/>
      <c r="TAS19" s="84"/>
      <c r="TAT19" s="84"/>
      <c r="TAU19" s="84"/>
      <c r="TAV19" s="84"/>
      <c r="TAW19" s="84"/>
      <c r="TAX19" s="84"/>
      <c r="TAY19" s="84"/>
      <c r="TAZ19" s="84"/>
      <c r="TBA19" s="84"/>
      <c r="TBB19" s="84"/>
      <c r="TBC19" s="84"/>
      <c r="TBD19" s="84"/>
      <c r="TBE19" s="84"/>
      <c r="TBF19" s="84"/>
      <c r="TBG19" s="84"/>
      <c r="TBH19" s="84"/>
      <c r="TBI19" s="84"/>
      <c r="TBJ19" s="84"/>
      <c r="TBK19" s="84"/>
      <c r="TBL19" s="84"/>
      <c r="TBM19" s="84"/>
      <c r="TBN19" s="84"/>
      <c r="TBO19" s="84"/>
      <c r="TBP19" s="84"/>
      <c r="TBQ19" s="84"/>
      <c r="TBR19" s="84"/>
      <c r="TBS19" s="84"/>
      <c r="TBT19" s="84"/>
      <c r="TBU19" s="84"/>
      <c r="TBV19" s="84"/>
      <c r="TBW19" s="84"/>
      <c r="TBX19" s="84"/>
      <c r="TBY19" s="84"/>
      <c r="TBZ19" s="84"/>
      <c r="TCA19" s="84"/>
      <c r="TCB19" s="84"/>
      <c r="TCC19" s="84"/>
      <c r="TCD19" s="84"/>
      <c r="TCE19" s="84"/>
      <c r="TCF19" s="84"/>
      <c r="TCG19" s="84"/>
      <c r="TCH19" s="84"/>
      <c r="TCI19" s="84"/>
      <c r="TCJ19" s="84"/>
      <c r="TCK19" s="84"/>
      <c r="TCL19" s="84"/>
      <c r="TCM19" s="84"/>
      <c r="TCN19" s="84"/>
      <c r="TCO19" s="84"/>
      <c r="TCP19" s="84"/>
      <c r="TCQ19" s="84"/>
      <c r="TCR19" s="84"/>
      <c r="TCS19" s="84"/>
      <c r="TCT19" s="84"/>
      <c r="TCU19" s="84"/>
      <c r="TCV19" s="84"/>
      <c r="TCW19" s="84"/>
      <c r="TCX19" s="84"/>
      <c r="TCY19" s="84"/>
      <c r="TCZ19" s="84"/>
      <c r="TDA19" s="84"/>
      <c r="TDB19" s="84"/>
      <c r="TDC19" s="84"/>
      <c r="TDD19" s="84"/>
      <c r="TDE19" s="84"/>
      <c r="TDF19" s="84"/>
      <c r="TDG19" s="84"/>
      <c r="TDH19" s="84"/>
      <c r="TDI19" s="84"/>
      <c r="TDJ19" s="84"/>
      <c r="TDK19" s="84"/>
      <c r="TDL19" s="84"/>
      <c r="TDM19" s="84"/>
      <c r="TDN19" s="84"/>
      <c r="TDO19" s="84"/>
      <c r="TDP19" s="84"/>
      <c r="TDQ19" s="84"/>
      <c r="TDR19" s="84"/>
      <c r="TDS19" s="84"/>
      <c r="TDT19" s="84"/>
      <c r="TDU19" s="84"/>
      <c r="TDV19" s="84"/>
      <c r="TDW19" s="84"/>
      <c r="TDX19" s="84"/>
      <c r="TDY19" s="84"/>
      <c r="TDZ19" s="84"/>
      <c r="TEA19" s="84"/>
      <c r="TEB19" s="84"/>
      <c r="TEC19" s="84"/>
      <c r="TED19" s="84"/>
      <c r="TEE19" s="84"/>
      <c r="TEF19" s="84"/>
      <c r="TEG19" s="84"/>
      <c r="TEH19" s="84"/>
      <c r="TEI19" s="84"/>
      <c r="TEJ19" s="84"/>
      <c r="TEK19" s="84"/>
      <c r="TEL19" s="84"/>
      <c r="TEM19" s="84"/>
      <c r="TEN19" s="84"/>
      <c r="TEO19" s="84"/>
      <c r="TEP19" s="84"/>
      <c r="TEQ19" s="84"/>
      <c r="TER19" s="84"/>
      <c r="TES19" s="84"/>
      <c r="TET19" s="84"/>
      <c r="TEU19" s="84"/>
      <c r="TEV19" s="84"/>
      <c r="TEW19" s="84"/>
      <c r="TEX19" s="84"/>
      <c r="TEY19" s="84"/>
      <c r="TEZ19" s="84"/>
      <c r="TFA19" s="84"/>
      <c r="TFB19" s="84"/>
      <c r="TFC19" s="84"/>
      <c r="TFD19" s="84"/>
      <c r="TFE19" s="84"/>
      <c r="TFF19" s="84"/>
      <c r="TFG19" s="84"/>
      <c r="TFH19" s="84"/>
      <c r="TFI19" s="84"/>
      <c r="TFJ19" s="84"/>
      <c r="TFK19" s="84"/>
      <c r="TFL19" s="84"/>
      <c r="TFM19" s="84"/>
      <c r="TFN19" s="84"/>
      <c r="TFO19" s="84"/>
      <c r="TFP19" s="84"/>
      <c r="TFQ19" s="84"/>
      <c r="TFR19" s="84"/>
      <c r="TFS19" s="84"/>
      <c r="TFT19" s="84"/>
      <c r="TFU19" s="84"/>
      <c r="TFV19" s="84"/>
      <c r="TFW19" s="84"/>
      <c r="TFX19" s="84"/>
      <c r="TFY19" s="84"/>
      <c r="TFZ19" s="84"/>
      <c r="TGA19" s="84"/>
      <c r="TGB19" s="84"/>
      <c r="TGC19" s="84"/>
      <c r="TGD19" s="84"/>
      <c r="TGE19" s="84"/>
      <c r="TGF19" s="84"/>
      <c r="TGG19" s="84"/>
      <c r="TGH19" s="84"/>
      <c r="TGI19" s="84"/>
      <c r="TGJ19" s="84"/>
      <c r="TGK19" s="84"/>
      <c r="TGL19" s="84"/>
      <c r="TGM19" s="84"/>
      <c r="TGN19" s="84"/>
      <c r="TGO19" s="84"/>
      <c r="TGP19" s="84"/>
      <c r="TGQ19" s="84"/>
      <c r="TGR19" s="84"/>
      <c r="TGS19" s="84"/>
      <c r="TGT19" s="84"/>
      <c r="TGU19" s="84"/>
      <c r="TGV19" s="84"/>
      <c r="TGW19" s="84"/>
      <c r="TGX19" s="84"/>
      <c r="TGY19" s="84"/>
      <c r="TGZ19" s="84"/>
      <c r="THA19" s="84"/>
      <c r="THB19" s="84"/>
      <c r="THC19" s="84"/>
      <c r="THD19" s="84"/>
      <c r="THE19" s="84"/>
      <c r="THF19" s="84"/>
      <c r="THG19" s="84"/>
      <c r="THH19" s="84"/>
      <c r="THI19" s="84"/>
      <c r="THJ19" s="84"/>
      <c r="THK19" s="84"/>
      <c r="THL19" s="84"/>
      <c r="THM19" s="84"/>
      <c r="THN19" s="84"/>
      <c r="THO19" s="84"/>
      <c r="THP19" s="84"/>
      <c r="THQ19" s="84"/>
      <c r="THR19" s="84"/>
      <c r="THS19" s="84"/>
      <c r="THT19" s="84"/>
      <c r="THU19" s="84"/>
      <c r="THV19" s="84"/>
      <c r="THW19" s="84"/>
      <c r="THX19" s="84"/>
      <c r="THY19" s="84"/>
      <c r="THZ19" s="84"/>
      <c r="TIA19" s="84"/>
      <c r="TIB19" s="84"/>
      <c r="TIC19" s="84"/>
      <c r="TID19" s="84"/>
      <c r="TIE19" s="84"/>
      <c r="TIF19" s="84"/>
      <c r="TIG19" s="84"/>
      <c r="TIH19" s="84"/>
      <c r="TII19" s="84"/>
      <c r="TIJ19" s="84"/>
      <c r="TIK19" s="84"/>
      <c r="TIL19" s="84"/>
      <c r="TIM19" s="84"/>
      <c r="TIN19" s="84"/>
      <c r="TIO19" s="84"/>
      <c r="TIP19" s="84"/>
      <c r="TIQ19" s="84"/>
      <c r="TIR19" s="84"/>
      <c r="TIS19" s="84"/>
      <c r="TIT19" s="84"/>
      <c r="TIU19" s="84"/>
      <c r="TIV19" s="84"/>
      <c r="TIW19" s="84"/>
      <c r="TIX19" s="84"/>
      <c r="TIY19" s="84"/>
      <c r="TIZ19" s="84"/>
      <c r="TJA19" s="84"/>
      <c r="TJB19" s="84"/>
      <c r="TJC19" s="84"/>
      <c r="TJD19" s="84"/>
      <c r="TJE19" s="84"/>
      <c r="TJF19" s="84"/>
      <c r="TJG19" s="84"/>
      <c r="TJH19" s="84"/>
      <c r="TJI19" s="84"/>
      <c r="TJJ19" s="84"/>
      <c r="TJK19" s="84"/>
      <c r="TJL19" s="84"/>
      <c r="TJM19" s="84"/>
      <c r="TJN19" s="84"/>
      <c r="TJO19" s="84"/>
      <c r="TJP19" s="84"/>
      <c r="TJQ19" s="84"/>
      <c r="TJR19" s="84"/>
      <c r="TJS19" s="84"/>
      <c r="TJT19" s="84"/>
      <c r="TJU19" s="84"/>
      <c r="TJV19" s="84"/>
      <c r="TJW19" s="84"/>
      <c r="TJX19" s="84"/>
      <c r="TJY19" s="84"/>
      <c r="TJZ19" s="84"/>
      <c r="TKA19" s="84"/>
      <c r="TKB19" s="84"/>
      <c r="TKC19" s="84"/>
      <c r="TKD19" s="84"/>
      <c r="TKE19" s="84"/>
      <c r="TKF19" s="84"/>
      <c r="TKG19" s="84"/>
      <c r="TKH19" s="84"/>
      <c r="TKI19" s="84"/>
      <c r="TKJ19" s="84"/>
      <c r="TKK19" s="84"/>
      <c r="TKL19" s="84"/>
      <c r="TKM19" s="84"/>
      <c r="TKN19" s="84"/>
      <c r="TKO19" s="84"/>
      <c r="TKP19" s="84"/>
      <c r="TKQ19" s="84"/>
      <c r="TKR19" s="84"/>
      <c r="TKS19" s="84"/>
      <c r="TKT19" s="84"/>
      <c r="TKU19" s="84"/>
      <c r="TKV19" s="84"/>
      <c r="TKW19" s="84"/>
      <c r="TKX19" s="84"/>
      <c r="TKY19" s="84"/>
      <c r="TKZ19" s="84"/>
      <c r="TLA19" s="84"/>
      <c r="TLB19" s="84"/>
      <c r="TLC19" s="84"/>
      <c r="TLD19" s="84"/>
      <c r="TLE19" s="84"/>
      <c r="TLF19" s="84"/>
      <c r="TLG19" s="84"/>
      <c r="TLH19" s="84"/>
      <c r="TLI19" s="84"/>
      <c r="TLJ19" s="84"/>
      <c r="TLK19" s="84"/>
      <c r="TLL19" s="84"/>
      <c r="TLM19" s="84"/>
      <c r="TLN19" s="84"/>
      <c r="TLO19" s="84"/>
      <c r="TLP19" s="84"/>
      <c r="TLQ19" s="84"/>
      <c r="TLR19" s="84"/>
      <c r="TLS19" s="84"/>
      <c r="TLT19" s="84"/>
      <c r="TLU19" s="84"/>
      <c r="TLV19" s="84"/>
      <c r="TLW19" s="84"/>
      <c r="TLX19" s="84"/>
      <c r="TLY19" s="84"/>
      <c r="TLZ19" s="84"/>
      <c r="TMA19" s="84"/>
      <c r="TMB19" s="84"/>
      <c r="TMC19" s="84"/>
      <c r="TMD19" s="84"/>
      <c r="TME19" s="84"/>
      <c r="TMF19" s="84"/>
      <c r="TMG19" s="84"/>
      <c r="TMH19" s="84"/>
      <c r="TMI19" s="84"/>
      <c r="TMJ19" s="84"/>
      <c r="TMK19" s="84"/>
      <c r="TML19" s="84"/>
      <c r="TMM19" s="84"/>
      <c r="TMN19" s="84"/>
      <c r="TMO19" s="84"/>
      <c r="TMP19" s="84"/>
      <c r="TMQ19" s="84"/>
      <c r="TMR19" s="84"/>
      <c r="TMS19" s="84"/>
      <c r="TMT19" s="84"/>
      <c r="TMU19" s="84"/>
      <c r="TMV19" s="84"/>
      <c r="TMW19" s="84"/>
      <c r="TMX19" s="84"/>
      <c r="TMY19" s="84"/>
      <c r="TMZ19" s="84"/>
      <c r="TNA19" s="84"/>
      <c r="TNB19" s="84"/>
      <c r="TNC19" s="84"/>
      <c r="TND19" s="84"/>
      <c r="TNE19" s="84"/>
      <c r="TNF19" s="84"/>
      <c r="TNG19" s="84"/>
      <c r="TNH19" s="84"/>
      <c r="TNI19" s="84"/>
      <c r="TNJ19" s="84"/>
      <c r="TNK19" s="84"/>
      <c r="TNL19" s="84"/>
      <c r="TNM19" s="84"/>
      <c r="TNN19" s="84"/>
      <c r="TNO19" s="84"/>
      <c r="TNP19" s="84"/>
      <c r="TNQ19" s="84"/>
      <c r="TNR19" s="84"/>
      <c r="TNS19" s="84"/>
      <c r="TNT19" s="84"/>
      <c r="TNU19" s="84"/>
      <c r="TNV19" s="84"/>
      <c r="TNW19" s="84"/>
      <c r="TNX19" s="84"/>
      <c r="TNY19" s="84"/>
      <c r="TNZ19" s="84"/>
      <c r="TOA19" s="84"/>
      <c r="TOB19" s="84"/>
      <c r="TOC19" s="84"/>
      <c r="TOD19" s="84"/>
      <c r="TOE19" s="84"/>
      <c r="TOF19" s="84"/>
      <c r="TOG19" s="84"/>
      <c r="TOH19" s="84"/>
      <c r="TOI19" s="84"/>
      <c r="TOJ19" s="84"/>
      <c r="TOK19" s="84"/>
      <c r="TOL19" s="84"/>
      <c r="TOM19" s="84"/>
      <c r="TON19" s="84"/>
      <c r="TOO19" s="84"/>
      <c r="TOP19" s="84"/>
      <c r="TOQ19" s="84"/>
      <c r="TOR19" s="84"/>
      <c r="TOS19" s="84"/>
      <c r="TOT19" s="84"/>
      <c r="TOU19" s="84"/>
      <c r="TOV19" s="84"/>
      <c r="TOW19" s="84"/>
      <c r="TOX19" s="84"/>
      <c r="TOY19" s="84"/>
      <c r="TOZ19" s="84"/>
      <c r="TPA19" s="84"/>
      <c r="TPB19" s="84"/>
      <c r="TPC19" s="84"/>
      <c r="TPD19" s="84"/>
      <c r="TPE19" s="84"/>
      <c r="TPF19" s="84"/>
      <c r="TPG19" s="84"/>
      <c r="TPH19" s="84"/>
      <c r="TPI19" s="84"/>
      <c r="TPJ19" s="84"/>
      <c r="TPK19" s="84"/>
      <c r="TPL19" s="84"/>
      <c r="TPM19" s="84"/>
      <c r="TPN19" s="84"/>
      <c r="TPO19" s="84"/>
      <c r="TPP19" s="84"/>
      <c r="TPQ19" s="84"/>
      <c r="TPR19" s="84"/>
      <c r="TPS19" s="84"/>
      <c r="TPT19" s="84"/>
      <c r="TPU19" s="84"/>
      <c r="TPV19" s="84"/>
      <c r="TPW19" s="84"/>
      <c r="TPX19" s="84"/>
      <c r="TPY19" s="84"/>
      <c r="TPZ19" s="84"/>
      <c r="TQA19" s="84"/>
      <c r="TQB19" s="84"/>
      <c r="TQC19" s="84"/>
      <c r="TQD19" s="84"/>
      <c r="TQE19" s="84"/>
      <c r="TQF19" s="84"/>
      <c r="TQG19" s="84"/>
      <c r="TQH19" s="84"/>
      <c r="TQI19" s="84"/>
      <c r="TQJ19" s="84"/>
      <c r="TQK19" s="84"/>
      <c r="TQL19" s="84"/>
      <c r="TQM19" s="84"/>
      <c r="TQN19" s="84"/>
      <c r="TQO19" s="84"/>
      <c r="TQP19" s="84"/>
      <c r="TQQ19" s="84"/>
      <c r="TQR19" s="84"/>
      <c r="TQS19" s="84"/>
      <c r="TQT19" s="84"/>
      <c r="TQU19" s="84"/>
      <c r="TQV19" s="84"/>
      <c r="TQW19" s="84"/>
      <c r="TQX19" s="84"/>
      <c r="TQY19" s="84"/>
      <c r="TQZ19" s="84"/>
      <c r="TRA19" s="84"/>
      <c r="TRB19" s="84"/>
      <c r="TRC19" s="84"/>
      <c r="TRD19" s="84"/>
      <c r="TRE19" s="84"/>
      <c r="TRF19" s="84"/>
      <c r="TRG19" s="84"/>
      <c r="TRH19" s="84"/>
      <c r="TRI19" s="84"/>
      <c r="TRJ19" s="84"/>
      <c r="TRK19" s="84"/>
      <c r="TRL19" s="84"/>
      <c r="TRM19" s="84"/>
      <c r="TRN19" s="84"/>
      <c r="TRO19" s="84"/>
      <c r="TRP19" s="84"/>
      <c r="TRQ19" s="84"/>
      <c r="TRR19" s="84"/>
      <c r="TRS19" s="84"/>
      <c r="TRT19" s="84"/>
      <c r="TRU19" s="84"/>
      <c r="TRV19" s="84"/>
      <c r="TRW19" s="84"/>
      <c r="TRX19" s="84"/>
      <c r="TRY19" s="84"/>
      <c r="TRZ19" s="84"/>
      <c r="TSA19" s="84"/>
      <c r="TSB19" s="84"/>
      <c r="TSC19" s="84"/>
      <c r="TSD19" s="84"/>
      <c r="TSE19" s="84"/>
      <c r="TSF19" s="84"/>
      <c r="TSG19" s="84"/>
      <c r="TSH19" s="84"/>
      <c r="TSI19" s="84"/>
      <c r="TSJ19" s="84"/>
      <c r="TSK19" s="84"/>
      <c r="TSL19" s="84"/>
      <c r="TSM19" s="84"/>
      <c r="TSN19" s="84"/>
      <c r="TSO19" s="84"/>
      <c r="TSP19" s="84"/>
      <c r="TSQ19" s="84"/>
      <c r="TSR19" s="84"/>
      <c r="TSS19" s="84"/>
      <c r="TST19" s="84"/>
      <c r="TSU19" s="84"/>
      <c r="TSV19" s="84"/>
      <c r="TSW19" s="84"/>
      <c r="TSX19" s="84"/>
      <c r="TSY19" s="84"/>
      <c r="TSZ19" s="84"/>
      <c r="TTA19" s="84"/>
      <c r="TTB19" s="84"/>
      <c r="TTC19" s="84"/>
      <c r="TTD19" s="84"/>
      <c r="TTE19" s="84"/>
      <c r="TTF19" s="84"/>
      <c r="TTG19" s="84"/>
      <c r="TTH19" s="84"/>
      <c r="TTI19" s="84"/>
      <c r="TTJ19" s="84"/>
      <c r="TTK19" s="84"/>
      <c r="TTL19" s="84"/>
      <c r="TTM19" s="84"/>
      <c r="TTN19" s="84"/>
      <c r="TTO19" s="84"/>
      <c r="TTP19" s="84"/>
      <c r="TTQ19" s="84"/>
      <c r="TTR19" s="84"/>
      <c r="TTS19" s="84"/>
      <c r="TTT19" s="84"/>
      <c r="TTU19" s="84"/>
      <c r="TTV19" s="84"/>
      <c r="TTW19" s="84"/>
      <c r="TTX19" s="84"/>
      <c r="TTY19" s="84"/>
      <c r="TTZ19" s="84"/>
      <c r="TUA19" s="84"/>
      <c r="TUB19" s="84"/>
      <c r="TUC19" s="84"/>
      <c r="TUD19" s="84"/>
      <c r="TUE19" s="84"/>
      <c r="TUF19" s="84"/>
      <c r="TUG19" s="84"/>
      <c r="TUH19" s="84"/>
      <c r="TUI19" s="84"/>
      <c r="TUJ19" s="84"/>
      <c r="TUK19" s="84"/>
      <c r="TUL19" s="84"/>
      <c r="TUM19" s="84"/>
      <c r="TUN19" s="84"/>
      <c r="TUO19" s="84"/>
      <c r="TUP19" s="84"/>
      <c r="TUQ19" s="84"/>
      <c r="TUR19" s="84"/>
      <c r="TUS19" s="84"/>
      <c r="TUT19" s="84"/>
      <c r="TUU19" s="84"/>
      <c r="TUV19" s="84"/>
      <c r="TUW19" s="84"/>
      <c r="TUX19" s="84"/>
      <c r="TUY19" s="84"/>
      <c r="TUZ19" s="84"/>
      <c r="TVA19" s="84"/>
      <c r="TVB19" s="84"/>
      <c r="TVC19" s="84"/>
      <c r="TVD19" s="84"/>
      <c r="TVE19" s="84"/>
      <c r="TVF19" s="84"/>
      <c r="TVG19" s="84"/>
      <c r="TVH19" s="84"/>
      <c r="TVI19" s="84"/>
      <c r="TVJ19" s="84"/>
      <c r="TVK19" s="84"/>
      <c r="TVL19" s="84"/>
      <c r="TVM19" s="84"/>
      <c r="TVN19" s="84"/>
      <c r="TVO19" s="84"/>
      <c r="TVP19" s="84"/>
      <c r="TVQ19" s="84"/>
      <c r="TVR19" s="84"/>
      <c r="TVS19" s="84"/>
      <c r="TVT19" s="84"/>
      <c r="TVU19" s="84"/>
      <c r="TVV19" s="84"/>
      <c r="TVW19" s="84"/>
      <c r="TVX19" s="84"/>
      <c r="TVY19" s="84"/>
      <c r="TVZ19" s="84"/>
      <c r="TWA19" s="84"/>
      <c r="TWB19" s="84"/>
      <c r="TWC19" s="84"/>
      <c r="TWD19" s="84"/>
      <c r="TWE19" s="84"/>
      <c r="TWF19" s="84"/>
      <c r="TWG19" s="84"/>
      <c r="TWH19" s="84"/>
      <c r="TWI19" s="84"/>
      <c r="TWJ19" s="84"/>
      <c r="TWK19" s="84"/>
      <c r="TWL19" s="84"/>
      <c r="TWM19" s="84"/>
      <c r="TWN19" s="84"/>
      <c r="TWO19" s="84"/>
      <c r="TWP19" s="84"/>
      <c r="TWQ19" s="84"/>
      <c r="TWR19" s="84"/>
      <c r="TWS19" s="84"/>
      <c r="TWT19" s="84"/>
      <c r="TWU19" s="84"/>
      <c r="TWV19" s="84"/>
      <c r="TWW19" s="84"/>
      <c r="TWX19" s="84"/>
      <c r="TWY19" s="84"/>
      <c r="TWZ19" s="84"/>
      <c r="TXA19" s="84"/>
      <c r="TXB19" s="84"/>
      <c r="TXC19" s="84"/>
      <c r="TXD19" s="84"/>
      <c r="TXE19" s="84"/>
      <c r="TXF19" s="84"/>
      <c r="TXG19" s="84"/>
      <c r="TXH19" s="84"/>
      <c r="TXI19" s="84"/>
      <c r="TXJ19" s="84"/>
      <c r="TXK19" s="84"/>
      <c r="TXL19" s="84"/>
      <c r="TXM19" s="84"/>
      <c r="TXN19" s="84"/>
      <c r="TXO19" s="84"/>
      <c r="TXP19" s="84"/>
      <c r="TXQ19" s="84"/>
      <c r="TXR19" s="84"/>
      <c r="TXS19" s="84"/>
      <c r="TXT19" s="84"/>
      <c r="TXU19" s="84"/>
      <c r="TXV19" s="84"/>
      <c r="TXW19" s="84"/>
      <c r="TXX19" s="84"/>
      <c r="TXY19" s="84"/>
      <c r="TXZ19" s="84"/>
      <c r="TYA19" s="84"/>
      <c r="TYB19" s="84"/>
      <c r="TYC19" s="84"/>
      <c r="TYD19" s="84"/>
      <c r="TYE19" s="84"/>
      <c r="TYF19" s="84"/>
      <c r="TYG19" s="84"/>
      <c r="TYH19" s="84"/>
      <c r="TYI19" s="84"/>
      <c r="TYJ19" s="84"/>
      <c r="TYK19" s="84"/>
      <c r="TYL19" s="84"/>
      <c r="TYM19" s="84"/>
      <c r="TYN19" s="84"/>
      <c r="TYO19" s="84"/>
      <c r="TYP19" s="84"/>
      <c r="TYQ19" s="84"/>
      <c r="TYR19" s="84"/>
      <c r="TYS19" s="84"/>
      <c r="TYT19" s="84"/>
      <c r="TYU19" s="84"/>
      <c r="TYV19" s="84"/>
      <c r="TYW19" s="84"/>
      <c r="TYX19" s="84"/>
      <c r="TYY19" s="84"/>
      <c r="TYZ19" s="84"/>
      <c r="TZA19" s="84"/>
      <c r="TZB19" s="84"/>
      <c r="TZC19" s="84"/>
      <c r="TZD19" s="84"/>
      <c r="TZE19" s="84"/>
      <c r="TZF19" s="84"/>
      <c r="TZG19" s="84"/>
      <c r="TZH19" s="84"/>
      <c r="TZI19" s="84"/>
      <c r="TZJ19" s="84"/>
      <c r="TZK19" s="84"/>
      <c r="TZL19" s="84"/>
      <c r="TZM19" s="84"/>
      <c r="TZN19" s="84"/>
      <c r="TZO19" s="84"/>
      <c r="TZP19" s="84"/>
      <c r="TZQ19" s="84"/>
      <c r="TZR19" s="84"/>
      <c r="TZS19" s="84"/>
      <c r="TZT19" s="84"/>
      <c r="TZU19" s="84"/>
      <c r="TZV19" s="84"/>
      <c r="TZW19" s="84"/>
      <c r="TZX19" s="84"/>
      <c r="TZY19" s="84"/>
      <c r="TZZ19" s="84"/>
      <c r="UAA19" s="84"/>
      <c r="UAB19" s="84"/>
      <c r="UAC19" s="84"/>
      <c r="UAD19" s="84"/>
      <c r="UAE19" s="84"/>
      <c r="UAF19" s="84"/>
      <c r="UAG19" s="84"/>
      <c r="UAH19" s="84"/>
      <c r="UAI19" s="84"/>
      <c r="UAJ19" s="84"/>
      <c r="UAK19" s="84"/>
      <c r="UAL19" s="84"/>
      <c r="UAM19" s="84"/>
      <c r="UAN19" s="84"/>
      <c r="UAO19" s="84"/>
      <c r="UAP19" s="84"/>
      <c r="UAQ19" s="84"/>
      <c r="UAR19" s="84"/>
      <c r="UAS19" s="84"/>
      <c r="UAT19" s="84"/>
      <c r="UAU19" s="84"/>
      <c r="UAV19" s="84"/>
      <c r="UAW19" s="84"/>
      <c r="UAX19" s="84"/>
      <c r="UAY19" s="84"/>
      <c r="UAZ19" s="84"/>
      <c r="UBA19" s="84"/>
      <c r="UBB19" s="84"/>
      <c r="UBC19" s="84"/>
      <c r="UBD19" s="84"/>
      <c r="UBE19" s="84"/>
      <c r="UBF19" s="84"/>
      <c r="UBG19" s="84"/>
      <c r="UBH19" s="84"/>
      <c r="UBI19" s="84"/>
      <c r="UBJ19" s="84"/>
      <c r="UBK19" s="84"/>
      <c r="UBL19" s="84"/>
      <c r="UBM19" s="84"/>
      <c r="UBN19" s="84"/>
      <c r="UBO19" s="84"/>
      <c r="UBP19" s="84"/>
      <c r="UBQ19" s="84"/>
      <c r="UBR19" s="84"/>
      <c r="UBS19" s="84"/>
      <c r="UBT19" s="84"/>
      <c r="UBU19" s="84"/>
      <c r="UBV19" s="84"/>
      <c r="UBW19" s="84"/>
      <c r="UBX19" s="84"/>
      <c r="UBY19" s="84"/>
      <c r="UBZ19" s="84"/>
      <c r="UCA19" s="84"/>
      <c r="UCB19" s="84"/>
      <c r="UCC19" s="84"/>
      <c r="UCD19" s="84"/>
      <c r="UCE19" s="84"/>
      <c r="UCF19" s="84"/>
      <c r="UCG19" s="84"/>
      <c r="UCH19" s="84"/>
      <c r="UCI19" s="84"/>
      <c r="UCJ19" s="84"/>
      <c r="UCK19" s="84"/>
      <c r="UCL19" s="84"/>
      <c r="UCM19" s="84"/>
      <c r="UCN19" s="84"/>
      <c r="UCO19" s="84"/>
      <c r="UCP19" s="84"/>
      <c r="UCQ19" s="84"/>
      <c r="UCR19" s="84"/>
      <c r="UCS19" s="84"/>
      <c r="UCT19" s="84"/>
      <c r="UCU19" s="84"/>
      <c r="UCV19" s="84"/>
      <c r="UCW19" s="84"/>
      <c r="UCX19" s="84"/>
      <c r="UCY19" s="84"/>
      <c r="UCZ19" s="84"/>
      <c r="UDA19" s="84"/>
      <c r="UDB19" s="84"/>
      <c r="UDC19" s="84"/>
      <c r="UDD19" s="84"/>
      <c r="UDE19" s="84"/>
      <c r="UDF19" s="84"/>
      <c r="UDG19" s="84"/>
      <c r="UDH19" s="84"/>
      <c r="UDI19" s="84"/>
      <c r="UDJ19" s="84"/>
      <c r="UDK19" s="84"/>
      <c r="UDL19" s="84"/>
      <c r="UDM19" s="84"/>
      <c r="UDN19" s="84"/>
      <c r="UDO19" s="84"/>
      <c r="UDP19" s="84"/>
      <c r="UDQ19" s="84"/>
      <c r="UDR19" s="84"/>
      <c r="UDS19" s="84"/>
      <c r="UDT19" s="84"/>
      <c r="UDU19" s="84"/>
      <c r="UDV19" s="84"/>
      <c r="UDW19" s="84"/>
      <c r="UDX19" s="84"/>
      <c r="UDY19" s="84"/>
      <c r="UDZ19" s="84"/>
      <c r="UEA19" s="84"/>
      <c r="UEB19" s="84"/>
      <c r="UEC19" s="84"/>
      <c r="UED19" s="84"/>
      <c r="UEE19" s="84"/>
      <c r="UEF19" s="84"/>
      <c r="UEG19" s="84"/>
      <c r="UEH19" s="84"/>
      <c r="UEI19" s="84"/>
      <c r="UEJ19" s="84"/>
      <c r="UEK19" s="84"/>
      <c r="UEL19" s="84"/>
      <c r="UEM19" s="84"/>
      <c r="UEN19" s="84"/>
      <c r="UEO19" s="84"/>
      <c r="UEP19" s="84"/>
      <c r="UEQ19" s="84"/>
      <c r="UER19" s="84"/>
      <c r="UES19" s="84"/>
      <c r="UET19" s="84"/>
      <c r="UEU19" s="84"/>
      <c r="UEV19" s="84"/>
      <c r="UEW19" s="84"/>
      <c r="UEX19" s="84"/>
      <c r="UEY19" s="84"/>
      <c r="UEZ19" s="84"/>
      <c r="UFA19" s="84"/>
      <c r="UFB19" s="84"/>
      <c r="UFC19" s="84"/>
      <c r="UFD19" s="84"/>
      <c r="UFE19" s="84"/>
      <c r="UFF19" s="84"/>
      <c r="UFG19" s="84"/>
      <c r="UFH19" s="84"/>
      <c r="UFI19" s="84"/>
      <c r="UFJ19" s="84"/>
      <c r="UFK19" s="84"/>
      <c r="UFL19" s="84"/>
      <c r="UFM19" s="84"/>
      <c r="UFN19" s="84"/>
      <c r="UFO19" s="84"/>
      <c r="UFP19" s="84"/>
      <c r="UFQ19" s="84"/>
      <c r="UFR19" s="84"/>
      <c r="UFS19" s="84"/>
      <c r="UFT19" s="84"/>
      <c r="UFU19" s="84"/>
      <c r="UFV19" s="84"/>
      <c r="UFW19" s="84"/>
      <c r="UFX19" s="84"/>
      <c r="UFY19" s="84"/>
      <c r="UFZ19" s="84"/>
      <c r="UGA19" s="84"/>
      <c r="UGB19" s="84"/>
      <c r="UGC19" s="84"/>
      <c r="UGD19" s="84"/>
      <c r="UGE19" s="84"/>
      <c r="UGF19" s="84"/>
      <c r="UGG19" s="84"/>
      <c r="UGH19" s="84"/>
      <c r="UGI19" s="84"/>
      <c r="UGJ19" s="84"/>
      <c r="UGK19" s="84"/>
      <c r="UGL19" s="84"/>
      <c r="UGM19" s="84"/>
      <c r="UGN19" s="84"/>
      <c r="UGO19" s="84"/>
      <c r="UGP19" s="84"/>
      <c r="UGQ19" s="84"/>
      <c r="UGR19" s="84"/>
      <c r="UGS19" s="84"/>
      <c r="UGT19" s="84"/>
      <c r="UGU19" s="84"/>
      <c r="UGV19" s="84"/>
      <c r="UGW19" s="84"/>
      <c r="UGX19" s="84"/>
      <c r="UGY19" s="84"/>
      <c r="UGZ19" s="84"/>
      <c r="UHA19" s="84"/>
      <c r="UHB19" s="84"/>
      <c r="UHC19" s="84"/>
      <c r="UHD19" s="84"/>
      <c r="UHE19" s="84"/>
      <c r="UHF19" s="84"/>
      <c r="UHG19" s="84"/>
      <c r="UHH19" s="84"/>
      <c r="UHI19" s="84"/>
      <c r="UHJ19" s="84"/>
      <c r="UHK19" s="84"/>
      <c r="UHL19" s="84"/>
      <c r="UHM19" s="84"/>
      <c r="UHN19" s="84"/>
      <c r="UHO19" s="84"/>
      <c r="UHP19" s="84"/>
      <c r="UHQ19" s="84"/>
      <c r="UHR19" s="84"/>
      <c r="UHS19" s="84"/>
      <c r="UHT19" s="84"/>
      <c r="UHU19" s="84"/>
      <c r="UHV19" s="84"/>
      <c r="UHW19" s="84"/>
      <c r="UHX19" s="84"/>
      <c r="UHY19" s="84"/>
      <c r="UHZ19" s="84"/>
      <c r="UIA19" s="84"/>
      <c r="UIB19" s="84"/>
      <c r="UIC19" s="84"/>
      <c r="UID19" s="84"/>
      <c r="UIE19" s="84"/>
      <c r="UIF19" s="84"/>
      <c r="UIG19" s="84"/>
      <c r="UIH19" s="84"/>
      <c r="UII19" s="84"/>
      <c r="UIJ19" s="84"/>
      <c r="UIK19" s="84"/>
      <c r="UIL19" s="84"/>
      <c r="UIM19" s="84"/>
      <c r="UIN19" s="84"/>
      <c r="UIO19" s="84"/>
      <c r="UIP19" s="84"/>
      <c r="UIQ19" s="84"/>
      <c r="UIR19" s="84"/>
      <c r="UIS19" s="84"/>
      <c r="UIT19" s="84"/>
      <c r="UIU19" s="84"/>
      <c r="UIV19" s="84"/>
      <c r="UIW19" s="84"/>
      <c r="UIX19" s="84"/>
      <c r="UIY19" s="84"/>
      <c r="UIZ19" s="84"/>
      <c r="UJA19" s="84"/>
      <c r="UJB19" s="84"/>
      <c r="UJC19" s="84"/>
      <c r="UJD19" s="84"/>
      <c r="UJE19" s="84"/>
      <c r="UJF19" s="84"/>
      <c r="UJG19" s="84"/>
      <c r="UJH19" s="84"/>
      <c r="UJI19" s="84"/>
      <c r="UJJ19" s="84"/>
      <c r="UJK19" s="84"/>
      <c r="UJL19" s="84"/>
      <c r="UJM19" s="84"/>
      <c r="UJN19" s="84"/>
      <c r="UJO19" s="84"/>
      <c r="UJP19" s="84"/>
      <c r="UJQ19" s="84"/>
      <c r="UJR19" s="84"/>
      <c r="UJS19" s="84"/>
      <c r="UJT19" s="84"/>
      <c r="UJU19" s="84"/>
      <c r="UJV19" s="84"/>
      <c r="UJW19" s="84"/>
      <c r="UJX19" s="84"/>
      <c r="UJY19" s="84"/>
      <c r="UJZ19" s="84"/>
      <c r="UKA19" s="84"/>
      <c r="UKB19" s="84"/>
      <c r="UKC19" s="84"/>
      <c r="UKD19" s="84"/>
      <c r="UKE19" s="84"/>
      <c r="UKF19" s="84"/>
      <c r="UKG19" s="84"/>
      <c r="UKH19" s="84"/>
      <c r="UKI19" s="84"/>
      <c r="UKJ19" s="84"/>
      <c r="UKK19" s="84"/>
      <c r="UKL19" s="84"/>
      <c r="UKM19" s="84"/>
      <c r="UKN19" s="84"/>
      <c r="UKO19" s="84"/>
      <c r="UKP19" s="84"/>
      <c r="UKQ19" s="84"/>
      <c r="UKR19" s="84"/>
      <c r="UKS19" s="84"/>
      <c r="UKT19" s="84"/>
      <c r="UKU19" s="84"/>
      <c r="UKV19" s="84"/>
      <c r="UKW19" s="84"/>
      <c r="UKX19" s="84"/>
      <c r="UKY19" s="84"/>
      <c r="UKZ19" s="84"/>
      <c r="ULA19" s="84"/>
      <c r="ULB19" s="84"/>
      <c r="ULC19" s="84"/>
      <c r="ULD19" s="84"/>
      <c r="ULE19" s="84"/>
      <c r="ULF19" s="84"/>
      <c r="ULG19" s="84"/>
      <c r="ULH19" s="84"/>
      <c r="ULI19" s="84"/>
      <c r="ULJ19" s="84"/>
      <c r="ULK19" s="84"/>
      <c r="ULL19" s="84"/>
      <c r="ULM19" s="84"/>
      <c r="ULN19" s="84"/>
      <c r="ULO19" s="84"/>
      <c r="ULP19" s="84"/>
      <c r="ULQ19" s="84"/>
      <c r="ULR19" s="84"/>
      <c r="ULS19" s="84"/>
      <c r="ULT19" s="84"/>
      <c r="ULU19" s="84"/>
      <c r="ULV19" s="84"/>
      <c r="ULW19" s="84"/>
      <c r="ULX19" s="84"/>
      <c r="ULY19" s="84"/>
      <c r="ULZ19" s="84"/>
      <c r="UMA19" s="84"/>
      <c r="UMB19" s="84"/>
      <c r="UMC19" s="84"/>
      <c r="UMD19" s="84"/>
      <c r="UME19" s="84"/>
      <c r="UMF19" s="84"/>
      <c r="UMG19" s="84"/>
      <c r="UMH19" s="84"/>
      <c r="UMI19" s="84"/>
      <c r="UMJ19" s="84"/>
      <c r="UMK19" s="84"/>
      <c r="UML19" s="84"/>
      <c r="UMM19" s="84"/>
      <c r="UMN19" s="84"/>
      <c r="UMO19" s="84"/>
      <c r="UMP19" s="84"/>
      <c r="UMQ19" s="84"/>
      <c r="UMR19" s="84"/>
      <c r="UMS19" s="84"/>
      <c r="UMT19" s="84"/>
      <c r="UMU19" s="84"/>
      <c r="UMV19" s="84"/>
      <c r="UMW19" s="84"/>
      <c r="UMX19" s="84"/>
      <c r="UMY19" s="84"/>
      <c r="UMZ19" s="84"/>
      <c r="UNA19" s="84"/>
      <c r="UNB19" s="84"/>
      <c r="UNC19" s="84"/>
      <c r="UND19" s="84"/>
      <c r="UNE19" s="84"/>
      <c r="UNF19" s="84"/>
      <c r="UNG19" s="84"/>
      <c r="UNH19" s="84"/>
      <c r="UNI19" s="84"/>
      <c r="UNJ19" s="84"/>
      <c r="UNK19" s="84"/>
      <c r="UNL19" s="84"/>
      <c r="UNM19" s="84"/>
      <c r="UNN19" s="84"/>
      <c r="UNO19" s="84"/>
      <c r="UNP19" s="84"/>
      <c r="UNQ19" s="84"/>
      <c r="UNR19" s="84"/>
      <c r="UNS19" s="84"/>
      <c r="UNT19" s="84"/>
      <c r="UNU19" s="84"/>
      <c r="UNV19" s="84"/>
      <c r="UNW19" s="84"/>
      <c r="UNX19" s="84"/>
      <c r="UNY19" s="84"/>
      <c r="UNZ19" s="84"/>
      <c r="UOA19" s="84"/>
      <c r="UOB19" s="84"/>
      <c r="UOC19" s="84"/>
      <c r="UOD19" s="84"/>
      <c r="UOE19" s="84"/>
      <c r="UOF19" s="84"/>
      <c r="UOG19" s="84"/>
      <c r="UOH19" s="84"/>
      <c r="UOI19" s="84"/>
      <c r="UOJ19" s="84"/>
      <c r="UOK19" s="84"/>
      <c r="UOL19" s="84"/>
      <c r="UOM19" s="84"/>
      <c r="UON19" s="84"/>
      <c r="UOO19" s="84"/>
      <c r="UOP19" s="84"/>
      <c r="UOQ19" s="84"/>
      <c r="UOR19" s="84"/>
      <c r="UOS19" s="84"/>
      <c r="UOT19" s="84"/>
      <c r="UOU19" s="84"/>
      <c r="UOV19" s="84"/>
      <c r="UOW19" s="84"/>
      <c r="UOX19" s="84"/>
      <c r="UOY19" s="84"/>
      <c r="UOZ19" s="84"/>
      <c r="UPA19" s="84"/>
      <c r="UPB19" s="84"/>
      <c r="UPC19" s="84"/>
      <c r="UPD19" s="84"/>
      <c r="UPE19" s="84"/>
      <c r="UPF19" s="84"/>
      <c r="UPG19" s="84"/>
      <c r="UPH19" s="84"/>
      <c r="UPI19" s="84"/>
      <c r="UPJ19" s="84"/>
      <c r="UPK19" s="84"/>
      <c r="UPL19" s="84"/>
      <c r="UPM19" s="84"/>
      <c r="UPN19" s="84"/>
      <c r="UPO19" s="84"/>
      <c r="UPP19" s="84"/>
      <c r="UPQ19" s="84"/>
      <c r="UPR19" s="84"/>
      <c r="UPS19" s="84"/>
      <c r="UPT19" s="84"/>
      <c r="UPU19" s="84"/>
      <c r="UPV19" s="84"/>
      <c r="UPW19" s="84"/>
      <c r="UPX19" s="84"/>
      <c r="UPY19" s="84"/>
      <c r="UPZ19" s="84"/>
      <c r="UQA19" s="84"/>
      <c r="UQB19" s="84"/>
      <c r="UQC19" s="84"/>
      <c r="UQD19" s="84"/>
      <c r="UQE19" s="84"/>
      <c r="UQF19" s="84"/>
      <c r="UQG19" s="84"/>
      <c r="UQH19" s="84"/>
      <c r="UQI19" s="84"/>
      <c r="UQJ19" s="84"/>
      <c r="UQK19" s="84"/>
      <c r="UQL19" s="84"/>
      <c r="UQM19" s="84"/>
      <c r="UQN19" s="84"/>
      <c r="UQO19" s="84"/>
      <c r="UQP19" s="84"/>
      <c r="UQQ19" s="84"/>
      <c r="UQR19" s="84"/>
      <c r="UQS19" s="84"/>
      <c r="UQT19" s="84"/>
      <c r="UQU19" s="84"/>
      <c r="UQV19" s="84"/>
      <c r="UQW19" s="84"/>
      <c r="UQX19" s="84"/>
      <c r="UQY19" s="84"/>
      <c r="UQZ19" s="84"/>
      <c r="URA19" s="84"/>
      <c r="URB19" s="84"/>
      <c r="URC19" s="84"/>
      <c r="URD19" s="84"/>
      <c r="URE19" s="84"/>
      <c r="URF19" s="84"/>
      <c r="URG19" s="84"/>
      <c r="URH19" s="84"/>
      <c r="URI19" s="84"/>
      <c r="URJ19" s="84"/>
      <c r="URK19" s="84"/>
      <c r="URL19" s="84"/>
      <c r="URM19" s="84"/>
      <c r="URN19" s="84"/>
      <c r="URO19" s="84"/>
      <c r="URP19" s="84"/>
      <c r="URQ19" s="84"/>
      <c r="URR19" s="84"/>
      <c r="URS19" s="84"/>
      <c r="URT19" s="84"/>
      <c r="URU19" s="84"/>
      <c r="URV19" s="84"/>
      <c r="URW19" s="84"/>
      <c r="URX19" s="84"/>
      <c r="URY19" s="84"/>
      <c r="URZ19" s="84"/>
      <c r="USA19" s="84"/>
      <c r="USB19" s="84"/>
      <c r="USC19" s="84"/>
      <c r="USD19" s="84"/>
      <c r="USE19" s="84"/>
      <c r="USF19" s="84"/>
      <c r="USG19" s="84"/>
      <c r="USH19" s="84"/>
      <c r="USI19" s="84"/>
      <c r="USJ19" s="84"/>
      <c r="USK19" s="84"/>
      <c r="USL19" s="84"/>
      <c r="USM19" s="84"/>
      <c r="USN19" s="84"/>
      <c r="USO19" s="84"/>
      <c r="USP19" s="84"/>
      <c r="USQ19" s="84"/>
      <c r="USR19" s="84"/>
      <c r="USS19" s="84"/>
      <c r="UST19" s="84"/>
      <c r="USU19" s="84"/>
      <c r="USV19" s="84"/>
      <c r="USW19" s="84"/>
      <c r="USX19" s="84"/>
      <c r="USY19" s="84"/>
      <c r="USZ19" s="84"/>
      <c r="UTA19" s="84"/>
      <c r="UTB19" s="84"/>
      <c r="UTC19" s="84"/>
      <c r="UTD19" s="84"/>
      <c r="UTE19" s="84"/>
      <c r="UTF19" s="84"/>
      <c r="UTG19" s="84"/>
      <c r="UTH19" s="84"/>
      <c r="UTI19" s="84"/>
      <c r="UTJ19" s="84"/>
      <c r="UTK19" s="84"/>
      <c r="UTL19" s="84"/>
      <c r="UTM19" s="84"/>
      <c r="UTN19" s="84"/>
      <c r="UTO19" s="84"/>
      <c r="UTP19" s="84"/>
      <c r="UTQ19" s="84"/>
      <c r="UTR19" s="84"/>
      <c r="UTS19" s="84"/>
      <c r="UTT19" s="84"/>
      <c r="UTU19" s="84"/>
      <c r="UTV19" s="84"/>
      <c r="UTW19" s="84"/>
      <c r="UTX19" s="84"/>
      <c r="UTY19" s="84"/>
      <c r="UTZ19" s="84"/>
      <c r="UUA19" s="84"/>
      <c r="UUB19" s="84"/>
      <c r="UUC19" s="84"/>
      <c r="UUD19" s="84"/>
      <c r="UUE19" s="84"/>
      <c r="UUF19" s="84"/>
      <c r="UUG19" s="84"/>
      <c r="UUH19" s="84"/>
      <c r="UUI19" s="84"/>
      <c r="UUJ19" s="84"/>
      <c r="UUK19" s="84"/>
      <c r="UUL19" s="84"/>
      <c r="UUM19" s="84"/>
      <c r="UUN19" s="84"/>
      <c r="UUO19" s="84"/>
      <c r="UUP19" s="84"/>
      <c r="UUQ19" s="84"/>
      <c r="UUR19" s="84"/>
      <c r="UUS19" s="84"/>
      <c r="UUT19" s="84"/>
      <c r="UUU19" s="84"/>
      <c r="UUV19" s="84"/>
      <c r="UUW19" s="84"/>
      <c r="UUX19" s="84"/>
      <c r="UUY19" s="84"/>
      <c r="UUZ19" s="84"/>
      <c r="UVA19" s="84"/>
      <c r="UVB19" s="84"/>
      <c r="UVC19" s="84"/>
      <c r="UVD19" s="84"/>
      <c r="UVE19" s="84"/>
      <c r="UVF19" s="84"/>
      <c r="UVG19" s="84"/>
      <c r="UVH19" s="84"/>
      <c r="UVI19" s="84"/>
      <c r="UVJ19" s="84"/>
      <c r="UVK19" s="84"/>
      <c r="UVL19" s="84"/>
      <c r="UVM19" s="84"/>
      <c r="UVN19" s="84"/>
      <c r="UVO19" s="84"/>
      <c r="UVP19" s="84"/>
      <c r="UVQ19" s="84"/>
      <c r="UVR19" s="84"/>
      <c r="UVS19" s="84"/>
      <c r="UVT19" s="84"/>
      <c r="UVU19" s="84"/>
      <c r="UVV19" s="84"/>
      <c r="UVW19" s="84"/>
      <c r="UVX19" s="84"/>
      <c r="UVY19" s="84"/>
      <c r="UVZ19" s="84"/>
      <c r="UWA19" s="84"/>
      <c r="UWB19" s="84"/>
      <c r="UWC19" s="84"/>
      <c r="UWD19" s="84"/>
      <c r="UWE19" s="84"/>
      <c r="UWF19" s="84"/>
      <c r="UWG19" s="84"/>
      <c r="UWH19" s="84"/>
      <c r="UWI19" s="84"/>
      <c r="UWJ19" s="84"/>
      <c r="UWK19" s="84"/>
      <c r="UWL19" s="84"/>
      <c r="UWM19" s="84"/>
      <c r="UWN19" s="84"/>
      <c r="UWO19" s="84"/>
      <c r="UWP19" s="84"/>
      <c r="UWQ19" s="84"/>
      <c r="UWR19" s="84"/>
      <c r="UWS19" s="84"/>
      <c r="UWT19" s="84"/>
      <c r="UWU19" s="84"/>
      <c r="UWV19" s="84"/>
      <c r="UWW19" s="84"/>
      <c r="UWX19" s="84"/>
      <c r="UWY19" s="84"/>
      <c r="UWZ19" s="84"/>
      <c r="UXA19" s="84"/>
      <c r="UXB19" s="84"/>
      <c r="UXC19" s="84"/>
      <c r="UXD19" s="84"/>
      <c r="UXE19" s="84"/>
      <c r="UXF19" s="84"/>
      <c r="UXG19" s="84"/>
      <c r="UXH19" s="84"/>
      <c r="UXI19" s="84"/>
      <c r="UXJ19" s="84"/>
      <c r="UXK19" s="84"/>
      <c r="UXL19" s="84"/>
      <c r="UXM19" s="84"/>
      <c r="UXN19" s="84"/>
      <c r="UXO19" s="84"/>
      <c r="UXP19" s="84"/>
      <c r="UXQ19" s="84"/>
      <c r="UXR19" s="84"/>
      <c r="UXS19" s="84"/>
      <c r="UXT19" s="84"/>
      <c r="UXU19" s="84"/>
      <c r="UXV19" s="84"/>
      <c r="UXW19" s="84"/>
      <c r="UXX19" s="84"/>
      <c r="UXY19" s="84"/>
      <c r="UXZ19" s="84"/>
      <c r="UYA19" s="84"/>
      <c r="UYB19" s="84"/>
      <c r="UYC19" s="84"/>
      <c r="UYD19" s="84"/>
      <c r="UYE19" s="84"/>
      <c r="UYF19" s="84"/>
      <c r="UYG19" s="84"/>
      <c r="UYH19" s="84"/>
      <c r="UYI19" s="84"/>
      <c r="UYJ19" s="84"/>
      <c r="UYK19" s="84"/>
      <c r="UYL19" s="84"/>
      <c r="UYM19" s="84"/>
      <c r="UYN19" s="84"/>
      <c r="UYO19" s="84"/>
      <c r="UYP19" s="84"/>
      <c r="UYQ19" s="84"/>
      <c r="UYR19" s="84"/>
      <c r="UYS19" s="84"/>
      <c r="UYT19" s="84"/>
      <c r="UYU19" s="84"/>
      <c r="UYV19" s="84"/>
      <c r="UYW19" s="84"/>
      <c r="UYX19" s="84"/>
      <c r="UYY19" s="84"/>
      <c r="UYZ19" s="84"/>
      <c r="UZA19" s="84"/>
      <c r="UZB19" s="84"/>
      <c r="UZC19" s="84"/>
      <c r="UZD19" s="84"/>
      <c r="UZE19" s="84"/>
      <c r="UZF19" s="84"/>
      <c r="UZG19" s="84"/>
      <c r="UZH19" s="84"/>
      <c r="UZI19" s="84"/>
      <c r="UZJ19" s="84"/>
      <c r="UZK19" s="84"/>
      <c r="UZL19" s="84"/>
      <c r="UZM19" s="84"/>
      <c r="UZN19" s="84"/>
      <c r="UZO19" s="84"/>
      <c r="UZP19" s="84"/>
      <c r="UZQ19" s="84"/>
      <c r="UZR19" s="84"/>
      <c r="UZS19" s="84"/>
      <c r="UZT19" s="84"/>
      <c r="UZU19" s="84"/>
      <c r="UZV19" s="84"/>
      <c r="UZW19" s="84"/>
      <c r="UZX19" s="84"/>
      <c r="UZY19" s="84"/>
      <c r="UZZ19" s="84"/>
      <c r="VAA19" s="84"/>
      <c r="VAB19" s="84"/>
      <c r="VAC19" s="84"/>
      <c r="VAD19" s="84"/>
      <c r="VAE19" s="84"/>
      <c r="VAF19" s="84"/>
      <c r="VAG19" s="84"/>
      <c r="VAH19" s="84"/>
      <c r="VAI19" s="84"/>
      <c r="VAJ19" s="84"/>
      <c r="VAK19" s="84"/>
      <c r="VAL19" s="84"/>
      <c r="VAM19" s="84"/>
      <c r="VAN19" s="84"/>
      <c r="VAO19" s="84"/>
      <c r="VAP19" s="84"/>
      <c r="VAQ19" s="84"/>
      <c r="VAR19" s="84"/>
      <c r="VAS19" s="84"/>
      <c r="VAT19" s="84"/>
      <c r="VAU19" s="84"/>
      <c r="VAV19" s="84"/>
      <c r="VAW19" s="84"/>
      <c r="VAX19" s="84"/>
      <c r="VAY19" s="84"/>
      <c r="VAZ19" s="84"/>
      <c r="VBA19" s="84"/>
      <c r="VBB19" s="84"/>
      <c r="VBC19" s="84"/>
      <c r="VBD19" s="84"/>
      <c r="VBE19" s="84"/>
      <c r="VBF19" s="84"/>
      <c r="VBG19" s="84"/>
      <c r="VBH19" s="84"/>
      <c r="VBI19" s="84"/>
      <c r="VBJ19" s="84"/>
      <c r="VBK19" s="84"/>
      <c r="VBL19" s="84"/>
      <c r="VBM19" s="84"/>
      <c r="VBN19" s="84"/>
      <c r="VBO19" s="84"/>
      <c r="VBP19" s="84"/>
      <c r="VBQ19" s="84"/>
      <c r="VBR19" s="84"/>
      <c r="VBS19" s="84"/>
      <c r="VBT19" s="84"/>
      <c r="VBU19" s="84"/>
      <c r="VBV19" s="84"/>
      <c r="VBW19" s="84"/>
      <c r="VBX19" s="84"/>
      <c r="VBY19" s="84"/>
      <c r="VBZ19" s="84"/>
      <c r="VCA19" s="84"/>
      <c r="VCB19" s="84"/>
      <c r="VCC19" s="84"/>
      <c r="VCD19" s="84"/>
      <c r="VCE19" s="84"/>
      <c r="VCF19" s="84"/>
      <c r="VCG19" s="84"/>
      <c r="VCH19" s="84"/>
      <c r="VCI19" s="84"/>
      <c r="VCJ19" s="84"/>
      <c r="VCK19" s="84"/>
      <c r="VCL19" s="84"/>
      <c r="VCM19" s="84"/>
      <c r="VCN19" s="84"/>
      <c r="VCO19" s="84"/>
      <c r="VCP19" s="84"/>
      <c r="VCQ19" s="84"/>
      <c r="VCR19" s="84"/>
      <c r="VCS19" s="84"/>
      <c r="VCT19" s="84"/>
      <c r="VCU19" s="84"/>
      <c r="VCV19" s="84"/>
      <c r="VCW19" s="84"/>
      <c r="VCX19" s="84"/>
      <c r="VCY19" s="84"/>
      <c r="VCZ19" s="84"/>
      <c r="VDA19" s="84"/>
      <c r="VDB19" s="84"/>
      <c r="VDC19" s="84"/>
      <c r="VDD19" s="84"/>
      <c r="VDE19" s="84"/>
      <c r="VDF19" s="84"/>
      <c r="VDG19" s="84"/>
      <c r="VDH19" s="84"/>
      <c r="VDI19" s="84"/>
      <c r="VDJ19" s="84"/>
      <c r="VDK19" s="84"/>
      <c r="VDL19" s="84"/>
      <c r="VDM19" s="84"/>
      <c r="VDN19" s="84"/>
      <c r="VDO19" s="84"/>
      <c r="VDP19" s="84"/>
      <c r="VDQ19" s="84"/>
      <c r="VDR19" s="84"/>
      <c r="VDS19" s="84"/>
      <c r="VDT19" s="84"/>
      <c r="VDU19" s="84"/>
      <c r="VDV19" s="84"/>
      <c r="VDW19" s="84"/>
      <c r="VDX19" s="84"/>
      <c r="VDY19" s="84"/>
      <c r="VDZ19" s="84"/>
      <c r="VEA19" s="84"/>
      <c r="VEB19" s="84"/>
      <c r="VEC19" s="84"/>
      <c r="VED19" s="84"/>
      <c r="VEE19" s="84"/>
      <c r="VEF19" s="84"/>
      <c r="VEG19" s="84"/>
      <c r="VEH19" s="84"/>
      <c r="VEI19" s="84"/>
      <c r="VEJ19" s="84"/>
      <c r="VEK19" s="84"/>
      <c r="VEL19" s="84"/>
      <c r="VEM19" s="84"/>
      <c r="VEN19" s="84"/>
      <c r="VEO19" s="84"/>
      <c r="VEP19" s="84"/>
      <c r="VEQ19" s="84"/>
      <c r="VER19" s="84"/>
      <c r="VES19" s="84"/>
      <c r="VET19" s="84"/>
      <c r="VEU19" s="84"/>
      <c r="VEV19" s="84"/>
      <c r="VEW19" s="84"/>
      <c r="VEX19" s="84"/>
      <c r="VEY19" s="84"/>
      <c r="VEZ19" s="84"/>
      <c r="VFA19" s="84"/>
      <c r="VFB19" s="84"/>
      <c r="VFC19" s="84"/>
      <c r="VFD19" s="84"/>
      <c r="VFE19" s="84"/>
      <c r="VFF19" s="84"/>
      <c r="VFG19" s="84"/>
      <c r="VFH19" s="84"/>
      <c r="VFI19" s="84"/>
      <c r="VFJ19" s="84"/>
      <c r="VFK19" s="84"/>
      <c r="VFL19" s="84"/>
      <c r="VFM19" s="84"/>
      <c r="VFN19" s="84"/>
      <c r="VFO19" s="84"/>
      <c r="VFP19" s="84"/>
      <c r="VFQ19" s="84"/>
      <c r="VFR19" s="84"/>
      <c r="VFS19" s="84"/>
      <c r="VFT19" s="84"/>
      <c r="VFU19" s="84"/>
      <c r="VFV19" s="84"/>
      <c r="VFW19" s="84"/>
      <c r="VFX19" s="84"/>
      <c r="VFY19" s="84"/>
      <c r="VFZ19" s="84"/>
      <c r="VGA19" s="84"/>
      <c r="VGB19" s="84"/>
      <c r="VGC19" s="84"/>
      <c r="VGD19" s="84"/>
      <c r="VGE19" s="84"/>
      <c r="VGF19" s="84"/>
      <c r="VGG19" s="84"/>
      <c r="VGH19" s="84"/>
      <c r="VGI19" s="84"/>
      <c r="VGJ19" s="84"/>
      <c r="VGK19" s="84"/>
      <c r="VGL19" s="84"/>
      <c r="VGM19" s="84"/>
      <c r="VGN19" s="84"/>
      <c r="VGO19" s="84"/>
      <c r="VGP19" s="84"/>
      <c r="VGQ19" s="84"/>
      <c r="VGR19" s="84"/>
      <c r="VGS19" s="84"/>
      <c r="VGT19" s="84"/>
      <c r="VGU19" s="84"/>
      <c r="VGV19" s="84"/>
      <c r="VGW19" s="84"/>
      <c r="VGX19" s="84"/>
      <c r="VGY19" s="84"/>
      <c r="VGZ19" s="84"/>
      <c r="VHA19" s="84"/>
      <c r="VHB19" s="84"/>
      <c r="VHC19" s="84"/>
      <c r="VHD19" s="84"/>
      <c r="VHE19" s="84"/>
      <c r="VHF19" s="84"/>
      <c r="VHG19" s="84"/>
      <c r="VHH19" s="84"/>
      <c r="VHI19" s="84"/>
      <c r="VHJ19" s="84"/>
      <c r="VHK19" s="84"/>
      <c r="VHL19" s="84"/>
      <c r="VHM19" s="84"/>
      <c r="VHN19" s="84"/>
      <c r="VHO19" s="84"/>
      <c r="VHP19" s="84"/>
      <c r="VHQ19" s="84"/>
      <c r="VHR19" s="84"/>
      <c r="VHS19" s="84"/>
      <c r="VHT19" s="84"/>
      <c r="VHU19" s="84"/>
      <c r="VHV19" s="84"/>
      <c r="VHW19" s="84"/>
      <c r="VHX19" s="84"/>
      <c r="VHY19" s="84"/>
      <c r="VHZ19" s="84"/>
      <c r="VIA19" s="84"/>
      <c r="VIB19" s="84"/>
      <c r="VIC19" s="84"/>
      <c r="VID19" s="84"/>
      <c r="VIE19" s="84"/>
      <c r="VIF19" s="84"/>
      <c r="VIG19" s="84"/>
      <c r="VIH19" s="84"/>
      <c r="VII19" s="84"/>
      <c r="VIJ19" s="84"/>
      <c r="VIK19" s="84"/>
      <c r="VIL19" s="84"/>
      <c r="VIM19" s="84"/>
      <c r="VIN19" s="84"/>
      <c r="VIO19" s="84"/>
      <c r="VIP19" s="84"/>
      <c r="VIQ19" s="84"/>
      <c r="VIR19" s="84"/>
      <c r="VIS19" s="84"/>
      <c r="VIT19" s="84"/>
      <c r="VIU19" s="84"/>
      <c r="VIV19" s="84"/>
      <c r="VIW19" s="84"/>
      <c r="VIX19" s="84"/>
      <c r="VIY19" s="84"/>
      <c r="VIZ19" s="84"/>
      <c r="VJA19" s="84"/>
      <c r="VJB19" s="84"/>
      <c r="VJC19" s="84"/>
      <c r="VJD19" s="84"/>
      <c r="VJE19" s="84"/>
      <c r="VJF19" s="84"/>
      <c r="VJG19" s="84"/>
      <c r="VJH19" s="84"/>
      <c r="VJI19" s="84"/>
      <c r="VJJ19" s="84"/>
      <c r="VJK19" s="84"/>
      <c r="VJL19" s="84"/>
      <c r="VJM19" s="84"/>
      <c r="VJN19" s="84"/>
      <c r="VJO19" s="84"/>
      <c r="VJP19" s="84"/>
      <c r="VJQ19" s="84"/>
      <c r="VJR19" s="84"/>
      <c r="VJS19" s="84"/>
      <c r="VJT19" s="84"/>
      <c r="VJU19" s="84"/>
      <c r="VJV19" s="84"/>
      <c r="VJW19" s="84"/>
      <c r="VJX19" s="84"/>
      <c r="VJY19" s="84"/>
      <c r="VJZ19" s="84"/>
      <c r="VKA19" s="84"/>
      <c r="VKB19" s="84"/>
      <c r="VKC19" s="84"/>
      <c r="VKD19" s="84"/>
      <c r="VKE19" s="84"/>
      <c r="VKF19" s="84"/>
      <c r="VKG19" s="84"/>
      <c r="VKH19" s="84"/>
      <c r="VKI19" s="84"/>
      <c r="VKJ19" s="84"/>
      <c r="VKK19" s="84"/>
      <c r="VKL19" s="84"/>
      <c r="VKM19" s="84"/>
      <c r="VKN19" s="84"/>
      <c r="VKO19" s="84"/>
      <c r="VKP19" s="84"/>
      <c r="VKQ19" s="84"/>
      <c r="VKR19" s="84"/>
      <c r="VKS19" s="84"/>
      <c r="VKT19" s="84"/>
      <c r="VKU19" s="84"/>
      <c r="VKV19" s="84"/>
      <c r="VKW19" s="84"/>
      <c r="VKX19" s="84"/>
      <c r="VKY19" s="84"/>
      <c r="VKZ19" s="84"/>
      <c r="VLA19" s="84"/>
      <c r="VLB19" s="84"/>
      <c r="VLC19" s="84"/>
      <c r="VLD19" s="84"/>
      <c r="VLE19" s="84"/>
      <c r="VLF19" s="84"/>
      <c r="VLG19" s="84"/>
      <c r="VLH19" s="84"/>
      <c r="VLI19" s="84"/>
      <c r="VLJ19" s="84"/>
      <c r="VLK19" s="84"/>
      <c r="VLL19" s="84"/>
      <c r="VLM19" s="84"/>
      <c r="VLN19" s="84"/>
      <c r="VLO19" s="84"/>
      <c r="VLP19" s="84"/>
      <c r="VLQ19" s="84"/>
      <c r="VLR19" s="84"/>
      <c r="VLS19" s="84"/>
      <c r="VLT19" s="84"/>
      <c r="VLU19" s="84"/>
      <c r="VLV19" s="84"/>
      <c r="VLW19" s="84"/>
      <c r="VLX19" s="84"/>
      <c r="VLY19" s="84"/>
      <c r="VLZ19" s="84"/>
      <c r="VMA19" s="84"/>
      <c r="VMB19" s="84"/>
      <c r="VMC19" s="84"/>
      <c r="VMD19" s="84"/>
      <c r="VME19" s="84"/>
      <c r="VMF19" s="84"/>
      <c r="VMG19" s="84"/>
      <c r="VMH19" s="84"/>
      <c r="VMI19" s="84"/>
      <c r="VMJ19" s="84"/>
      <c r="VMK19" s="84"/>
      <c r="VML19" s="84"/>
      <c r="VMM19" s="84"/>
      <c r="VMN19" s="84"/>
      <c r="VMO19" s="84"/>
      <c r="VMP19" s="84"/>
      <c r="VMQ19" s="84"/>
      <c r="VMR19" s="84"/>
      <c r="VMS19" s="84"/>
      <c r="VMT19" s="84"/>
      <c r="VMU19" s="84"/>
      <c r="VMV19" s="84"/>
      <c r="VMW19" s="84"/>
      <c r="VMX19" s="84"/>
      <c r="VMY19" s="84"/>
      <c r="VMZ19" s="84"/>
      <c r="VNA19" s="84"/>
      <c r="VNB19" s="84"/>
      <c r="VNC19" s="84"/>
      <c r="VND19" s="84"/>
      <c r="VNE19" s="84"/>
      <c r="VNF19" s="84"/>
      <c r="VNG19" s="84"/>
      <c r="VNH19" s="84"/>
      <c r="VNI19" s="84"/>
      <c r="VNJ19" s="84"/>
      <c r="VNK19" s="84"/>
      <c r="VNL19" s="84"/>
      <c r="VNM19" s="84"/>
      <c r="VNN19" s="84"/>
      <c r="VNO19" s="84"/>
      <c r="VNP19" s="84"/>
      <c r="VNQ19" s="84"/>
      <c r="VNR19" s="84"/>
      <c r="VNS19" s="84"/>
      <c r="VNT19" s="84"/>
      <c r="VNU19" s="84"/>
      <c r="VNV19" s="84"/>
      <c r="VNW19" s="84"/>
      <c r="VNX19" s="84"/>
      <c r="VNY19" s="84"/>
      <c r="VNZ19" s="84"/>
      <c r="VOA19" s="84"/>
      <c r="VOB19" s="84"/>
      <c r="VOC19" s="84"/>
      <c r="VOD19" s="84"/>
      <c r="VOE19" s="84"/>
      <c r="VOF19" s="84"/>
      <c r="VOG19" s="84"/>
      <c r="VOH19" s="84"/>
      <c r="VOI19" s="84"/>
      <c r="VOJ19" s="84"/>
      <c r="VOK19" s="84"/>
      <c r="VOL19" s="84"/>
      <c r="VOM19" s="84"/>
      <c r="VON19" s="84"/>
      <c r="VOO19" s="84"/>
      <c r="VOP19" s="84"/>
      <c r="VOQ19" s="84"/>
      <c r="VOR19" s="84"/>
      <c r="VOS19" s="84"/>
      <c r="VOT19" s="84"/>
      <c r="VOU19" s="84"/>
      <c r="VOV19" s="84"/>
      <c r="VOW19" s="84"/>
      <c r="VOX19" s="84"/>
      <c r="VOY19" s="84"/>
      <c r="VOZ19" s="84"/>
      <c r="VPA19" s="84"/>
      <c r="VPB19" s="84"/>
      <c r="VPC19" s="84"/>
      <c r="VPD19" s="84"/>
      <c r="VPE19" s="84"/>
      <c r="VPF19" s="84"/>
      <c r="VPG19" s="84"/>
      <c r="VPH19" s="84"/>
      <c r="VPI19" s="84"/>
      <c r="VPJ19" s="84"/>
      <c r="VPK19" s="84"/>
      <c r="VPL19" s="84"/>
      <c r="VPM19" s="84"/>
      <c r="VPN19" s="84"/>
      <c r="VPO19" s="84"/>
      <c r="VPP19" s="84"/>
      <c r="VPQ19" s="84"/>
      <c r="VPR19" s="84"/>
      <c r="VPS19" s="84"/>
      <c r="VPT19" s="84"/>
      <c r="VPU19" s="84"/>
      <c r="VPV19" s="84"/>
      <c r="VPW19" s="84"/>
      <c r="VPX19" s="84"/>
      <c r="VPY19" s="84"/>
      <c r="VPZ19" s="84"/>
      <c r="VQA19" s="84"/>
      <c r="VQB19" s="84"/>
      <c r="VQC19" s="84"/>
      <c r="VQD19" s="84"/>
      <c r="VQE19" s="84"/>
      <c r="VQF19" s="84"/>
      <c r="VQG19" s="84"/>
      <c r="VQH19" s="84"/>
      <c r="VQI19" s="84"/>
      <c r="VQJ19" s="84"/>
      <c r="VQK19" s="84"/>
      <c r="VQL19" s="84"/>
      <c r="VQM19" s="84"/>
      <c r="VQN19" s="84"/>
      <c r="VQO19" s="84"/>
      <c r="VQP19" s="84"/>
      <c r="VQQ19" s="84"/>
      <c r="VQR19" s="84"/>
      <c r="VQS19" s="84"/>
      <c r="VQT19" s="84"/>
      <c r="VQU19" s="84"/>
      <c r="VQV19" s="84"/>
      <c r="VQW19" s="84"/>
      <c r="VQX19" s="84"/>
      <c r="VQY19" s="84"/>
      <c r="VQZ19" s="84"/>
      <c r="VRA19" s="84"/>
      <c r="VRB19" s="84"/>
      <c r="VRC19" s="84"/>
      <c r="VRD19" s="84"/>
      <c r="VRE19" s="84"/>
      <c r="VRF19" s="84"/>
      <c r="VRG19" s="84"/>
      <c r="VRH19" s="84"/>
      <c r="VRI19" s="84"/>
      <c r="VRJ19" s="84"/>
      <c r="VRK19" s="84"/>
      <c r="VRL19" s="84"/>
      <c r="VRM19" s="84"/>
      <c r="VRN19" s="84"/>
      <c r="VRO19" s="84"/>
      <c r="VRP19" s="84"/>
      <c r="VRQ19" s="84"/>
      <c r="VRR19" s="84"/>
      <c r="VRS19" s="84"/>
      <c r="VRT19" s="84"/>
      <c r="VRU19" s="84"/>
      <c r="VRV19" s="84"/>
      <c r="VRW19" s="84"/>
      <c r="VRX19" s="84"/>
      <c r="VRY19" s="84"/>
      <c r="VRZ19" s="84"/>
      <c r="VSA19" s="84"/>
      <c r="VSB19" s="84"/>
      <c r="VSC19" s="84"/>
      <c r="VSD19" s="84"/>
      <c r="VSE19" s="84"/>
      <c r="VSF19" s="84"/>
      <c r="VSG19" s="84"/>
      <c r="VSH19" s="84"/>
      <c r="VSI19" s="84"/>
      <c r="VSJ19" s="84"/>
      <c r="VSK19" s="84"/>
      <c r="VSL19" s="84"/>
      <c r="VSM19" s="84"/>
      <c r="VSN19" s="84"/>
      <c r="VSO19" s="84"/>
      <c r="VSP19" s="84"/>
      <c r="VSQ19" s="84"/>
      <c r="VSR19" s="84"/>
      <c r="VSS19" s="84"/>
      <c r="VST19" s="84"/>
      <c r="VSU19" s="84"/>
      <c r="VSV19" s="84"/>
      <c r="VSW19" s="84"/>
      <c r="VSX19" s="84"/>
      <c r="VSY19" s="84"/>
      <c r="VSZ19" s="84"/>
      <c r="VTA19" s="84"/>
      <c r="VTB19" s="84"/>
      <c r="VTC19" s="84"/>
      <c r="VTD19" s="84"/>
      <c r="VTE19" s="84"/>
      <c r="VTF19" s="84"/>
      <c r="VTG19" s="84"/>
      <c r="VTH19" s="84"/>
      <c r="VTI19" s="84"/>
      <c r="VTJ19" s="84"/>
      <c r="VTK19" s="84"/>
      <c r="VTL19" s="84"/>
      <c r="VTM19" s="84"/>
      <c r="VTN19" s="84"/>
      <c r="VTO19" s="84"/>
      <c r="VTP19" s="84"/>
      <c r="VTQ19" s="84"/>
      <c r="VTR19" s="84"/>
      <c r="VTS19" s="84"/>
      <c r="VTT19" s="84"/>
      <c r="VTU19" s="84"/>
      <c r="VTV19" s="84"/>
      <c r="VTW19" s="84"/>
      <c r="VTX19" s="84"/>
      <c r="VTY19" s="84"/>
      <c r="VTZ19" s="84"/>
      <c r="VUA19" s="84"/>
      <c r="VUB19" s="84"/>
      <c r="VUC19" s="84"/>
      <c r="VUD19" s="84"/>
      <c r="VUE19" s="84"/>
      <c r="VUF19" s="84"/>
      <c r="VUG19" s="84"/>
      <c r="VUH19" s="84"/>
      <c r="VUI19" s="84"/>
      <c r="VUJ19" s="84"/>
      <c r="VUK19" s="84"/>
      <c r="VUL19" s="84"/>
      <c r="VUM19" s="84"/>
      <c r="VUN19" s="84"/>
      <c r="VUO19" s="84"/>
      <c r="VUP19" s="84"/>
      <c r="VUQ19" s="84"/>
      <c r="VUR19" s="84"/>
      <c r="VUS19" s="84"/>
      <c r="VUT19" s="84"/>
      <c r="VUU19" s="84"/>
      <c r="VUV19" s="84"/>
      <c r="VUW19" s="84"/>
      <c r="VUX19" s="84"/>
      <c r="VUY19" s="84"/>
      <c r="VUZ19" s="84"/>
      <c r="VVA19" s="84"/>
      <c r="VVB19" s="84"/>
      <c r="VVC19" s="84"/>
      <c r="VVD19" s="84"/>
      <c r="VVE19" s="84"/>
      <c r="VVF19" s="84"/>
      <c r="VVG19" s="84"/>
      <c r="VVH19" s="84"/>
      <c r="VVI19" s="84"/>
      <c r="VVJ19" s="84"/>
      <c r="VVK19" s="84"/>
      <c r="VVL19" s="84"/>
      <c r="VVM19" s="84"/>
      <c r="VVN19" s="84"/>
      <c r="VVO19" s="84"/>
      <c r="VVP19" s="84"/>
      <c r="VVQ19" s="84"/>
      <c r="VVR19" s="84"/>
      <c r="VVS19" s="84"/>
      <c r="VVT19" s="84"/>
      <c r="VVU19" s="84"/>
      <c r="VVV19" s="84"/>
      <c r="VVW19" s="84"/>
      <c r="VVX19" s="84"/>
      <c r="VVY19" s="84"/>
      <c r="VVZ19" s="84"/>
      <c r="VWA19" s="84"/>
      <c r="VWB19" s="84"/>
      <c r="VWC19" s="84"/>
      <c r="VWD19" s="84"/>
      <c r="VWE19" s="84"/>
      <c r="VWF19" s="84"/>
      <c r="VWG19" s="84"/>
      <c r="VWH19" s="84"/>
      <c r="VWI19" s="84"/>
      <c r="VWJ19" s="84"/>
      <c r="VWK19" s="84"/>
      <c r="VWL19" s="84"/>
      <c r="VWM19" s="84"/>
      <c r="VWN19" s="84"/>
      <c r="VWO19" s="84"/>
      <c r="VWP19" s="84"/>
      <c r="VWQ19" s="84"/>
      <c r="VWR19" s="84"/>
      <c r="VWS19" s="84"/>
      <c r="VWT19" s="84"/>
      <c r="VWU19" s="84"/>
      <c r="VWV19" s="84"/>
      <c r="VWW19" s="84"/>
      <c r="VWX19" s="84"/>
      <c r="VWY19" s="84"/>
      <c r="VWZ19" s="84"/>
      <c r="VXA19" s="84"/>
      <c r="VXB19" s="84"/>
      <c r="VXC19" s="84"/>
      <c r="VXD19" s="84"/>
      <c r="VXE19" s="84"/>
      <c r="VXF19" s="84"/>
      <c r="VXG19" s="84"/>
      <c r="VXH19" s="84"/>
      <c r="VXI19" s="84"/>
      <c r="VXJ19" s="84"/>
      <c r="VXK19" s="84"/>
      <c r="VXL19" s="84"/>
      <c r="VXM19" s="84"/>
      <c r="VXN19" s="84"/>
      <c r="VXO19" s="84"/>
      <c r="VXP19" s="84"/>
      <c r="VXQ19" s="84"/>
      <c r="VXR19" s="84"/>
      <c r="VXS19" s="84"/>
      <c r="VXT19" s="84"/>
      <c r="VXU19" s="84"/>
      <c r="VXV19" s="84"/>
      <c r="VXW19" s="84"/>
      <c r="VXX19" s="84"/>
      <c r="VXY19" s="84"/>
      <c r="VXZ19" s="84"/>
      <c r="VYA19" s="84"/>
      <c r="VYB19" s="84"/>
      <c r="VYC19" s="84"/>
      <c r="VYD19" s="84"/>
      <c r="VYE19" s="84"/>
      <c r="VYF19" s="84"/>
      <c r="VYG19" s="84"/>
      <c r="VYH19" s="84"/>
      <c r="VYI19" s="84"/>
      <c r="VYJ19" s="84"/>
      <c r="VYK19" s="84"/>
      <c r="VYL19" s="84"/>
      <c r="VYM19" s="84"/>
      <c r="VYN19" s="84"/>
      <c r="VYO19" s="84"/>
      <c r="VYP19" s="84"/>
      <c r="VYQ19" s="84"/>
      <c r="VYR19" s="84"/>
      <c r="VYS19" s="84"/>
      <c r="VYT19" s="84"/>
      <c r="VYU19" s="84"/>
      <c r="VYV19" s="84"/>
      <c r="VYW19" s="84"/>
      <c r="VYX19" s="84"/>
      <c r="VYY19" s="84"/>
      <c r="VYZ19" s="84"/>
      <c r="VZA19" s="84"/>
      <c r="VZB19" s="84"/>
      <c r="VZC19" s="84"/>
      <c r="VZD19" s="84"/>
      <c r="VZE19" s="84"/>
      <c r="VZF19" s="84"/>
      <c r="VZG19" s="84"/>
      <c r="VZH19" s="84"/>
      <c r="VZI19" s="84"/>
      <c r="VZJ19" s="84"/>
      <c r="VZK19" s="84"/>
      <c r="VZL19" s="84"/>
      <c r="VZM19" s="84"/>
      <c r="VZN19" s="84"/>
      <c r="VZO19" s="84"/>
      <c r="VZP19" s="84"/>
      <c r="VZQ19" s="84"/>
      <c r="VZR19" s="84"/>
      <c r="VZS19" s="84"/>
      <c r="VZT19" s="84"/>
      <c r="VZU19" s="84"/>
      <c r="VZV19" s="84"/>
      <c r="VZW19" s="84"/>
      <c r="VZX19" s="84"/>
      <c r="VZY19" s="84"/>
      <c r="VZZ19" s="84"/>
      <c r="WAA19" s="84"/>
      <c r="WAB19" s="84"/>
      <c r="WAC19" s="84"/>
      <c r="WAD19" s="84"/>
      <c r="WAE19" s="84"/>
      <c r="WAF19" s="84"/>
      <c r="WAG19" s="84"/>
      <c r="WAH19" s="84"/>
      <c r="WAI19" s="84"/>
      <c r="WAJ19" s="84"/>
      <c r="WAK19" s="84"/>
      <c r="WAL19" s="84"/>
      <c r="WAM19" s="84"/>
      <c r="WAN19" s="84"/>
      <c r="WAO19" s="84"/>
      <c r="WAP19" s="84"/>
      <c r="WAQ19" s="84"/>
      <c r="WAR19" s="84"/>
      <c r="WAS19" s="84"/>
      <c r="WAT19" s="84"/>
      <c r="WAU19" s="84"/>
      <c r="WAV19" s="84"/>
      <c r="WAW19" s="84"/>
      <c r="WAX19" s="84"/>
      <c r="WAY19" s="84"/>
      <c r="WAZ19" s="84"/>
      <c r="WBA19" s="84"/>
      <c r="WBB19" s="84"/>
      <c r="WBC19" s="84"/>
      <c r="WBD19" s="84"/>
      <c r="WBE19" s="84"/>
      <c r="WBF19" s="84"/>
      <c r="WBG19" s="84"/>
      <c r="WBH19" s="84"/>
      <c r="WBI19" s="84"/>
      <c r="WBJ19" s="84"/>
      <c r="WBK19" s="84"/>
      <c r="WBL19" s="84"/>
      <c r="WBM19" s="84"/>
      <c r="WBN19" s="84"/>
      <c r="WBO19" s="84"/>
      <c r="WBP19" s="84"/>
      <c r="WBQ19" s="84"/>
      <c r="WBR19" s="84"/>
      <c r="WBS19" s="84"/>
      <c r="WBT19" s="84"/>
      <c r="WBU19" s="84"/>
      <c r="WBV19" s="84"/>
      <c r="WBW19" s="84"/>
      <c r="WBX19" s="84"/>
      <c r="WBY19" s="84"/>
      <c r="WBZ19" s="84"/>
      <c r="WCA19" s="84"/>
      <c r="WCB19" s="84"/>
      <c r="WCC19" s="84"/>
      <c r="WCD19" s="84"/>
      <c r="WCE19" s="84"/>
      <c r="WCF19" s="84"/>
      <c r="WCG19" s="84"/>
      <c r="WCH19" s="84"/>
      <c r="WCI19" s="84"/>
      <c r="WCJ19" s="84"/>
      <c r="WCK19" s="84"/>
      <c r="WCL19" s="84"/>
      <c r="WCM19" s="84"/>
      <c r="WCN19" s="84"/>
      <c r="WCO19" s="84"/>
      <c r="WCP19" s="84"/>
      <c r="WCQ19" s="84"/>
      <c r="WCR19" s="84"/>
      <c r="WCS19" s="84"/>
      <c r="WCT19" s="84"/>
      <c r="WCU19" s="84"/>
      <c r="WCV19" s="84"/>
      <c r="WCW19" s="84"/>
      <c r="WCX19" s="84"/>
      <c r="WCY19" s="84"/>
      <c r="WCZ19" s="84"/>
      <c r="WDA19" s="84"/>
      <c r="WDB19" s="84"/>
      <c r="WDC19" s="84"/>
      <c r="WDD19" s="84"/>
      <c r="WDE19" s="84"/>
      <c r="WDF19" s="84"/>
      <c r="WDG19" s="84"/>
      <c r="WDH19" s="84"/>
      <c r="WDI19" s="84"/>
      <c r="WDJ19" s="84"/>
      <c r="WDK19" s="84"/>
      <c r="WDL19" s="84"/>
      <c r="WDM19" s="84"/>
      <c r="WDN19" s="84"/>
      <c r="WDO19" s="84"/>
      <c r="WDP19" s="84"/>
      <c r="WDQ19" s="84"/>
      <c r="WDR19" s="84"/>
      <c r="WDS19" s="84"/>
      <c r="WDT19" s="84"/>
      <c r="WDU19" s="84"/>
      <c r="WDV19" s="84"/>
      <c r="WDW19" s="84"/>
      <c r="WDX19" s="84"/>
      <c r="WDY19" s="84"/>
      <c r="WDZ19" s="84"/>
      <c r="WEA19" s="84"/>
      <c r="WEB19" s="84"/>
      <c r="WEC19" s="84"/>
      <c r="WED19" s="84"/>
      <c r="WEE19" s="84"/>
      <c r="WEF19" s="84"/>
      <c r="WEG19" s="84"/>
      <c r="WEH19" s="84"/>
      <c r="WEI19" s="84"/>
      <c r="WEJ19" s="84"/>
      <c r="WEK19" s="84"/>
      <c r="WEL19" s="84"/>
      <c r="WEM19" s="84"/>
      <c r="WEN19" s="84"/>
      <c r="WEO19" s="84"/>
      <c r="WEP19" s="84"/>
      <c r="WEQ19" s="84"/>
      <c r="WER19" s="84"/>
      <c r="WES19" s="84"/>
      <c r="WET19" s="84"/>
      <c r="WEU19" s="84"/>
      <c r="WEV19" s="84"/>
      <c r="WEW19" s="84"/>
      <c r="WEX19" s="84"/>
      <c r="WEY19" s="84"/>
      <c r="WEZ19" s="84"/>
      <c r="WFA19" s="84"/>
      <c r="WFB19" s="84"/>
      <c r="WFC19" s="84"/>
      <c r="WFD19" s="84"/>
      <c r="WFE19" s="84"/>
      <c r="WFF19" s="84"/>
      <c r="WFG19" s="84"/>
      <c r="WFH19" s="84"/>
      <c r="WFI19" s="84"/>
      <c r="WFJ19" s="84"/>
      <c r="WFK19" s="84"/>
      <c r="WFL19" s="84"/>
      <c r="WFM19" s="84"/>
      <c r="WFN19" s="84"/>
      <c r="WFO19" s="84"/>
      <c r="WFP19" s="84"/>
      <c r="WFQ19" s="84"/>
      <c r="WFR19" s="84"/>
      <c r="WFS19" s="84"/>
      <c r="WFT19" s="84"/>
      <c r="WFU19" s="84"/>
      <c r="WFV19" s="84"/>
      <c r="WFW19" s="84"/>
      <c r="WFX19" s="84"/>
      <c r="WFY19" s="84"/>
      <c r="WFZ19" s="84"/>
      <c r="WGA19" s="84"/>
      <c r="WGB19" s="84"/>
      <c r="WGC19" s="84"/>
      <c r="WGD19" s="84"/>
      <c r="WGE19" s="84"/>
      <c r="WGF19" s="84"/>
      <c r="WGG19" s="84"/>
      <c r="WGH19" s="84"/>
      <c r="WGI19" s="84"/>
      <c r="WGJ19" s="84"/>
      <c r="WGK19" s="84"/>
      <c r="WGL19" s="84"/>
      <c r="WGM19" s="84"/>
      <c r="WGN19" s="84"/>
      <c r="WGO19" s="84"/>
      <c r="WGP19" s="84"/>
      <c r="WGQ19" s="84"/>
      <c r="WGR19" s="84"/>
      <c r="WGS19" s="84"/>
      <c r="WGT19" s="84"/>
      <c r="WGU19" s="84"/>
      <c r="WGV19" s="84"/>
      <c r="WGW19" s="84"/>
      <c r="WGX19" s="84"/>
      <c r="WGY19" s="84"/>
      <c r="WGZ19" s="84"/>
      <c r="WHA19" s="84"/>
      <c r="WHB19" s="84"/>
      <c r="WHC19" s="84"/>
      <c r="WHD19" s="84"/>
      <c r="WHE19" s="84"/>
      <c r="WHF19" s="84"/>
      <c r="WHG19" s="84"/>
      <c r="WHH19" s="84"/>
      <c r="WHI19" s="84"/>
      <c r="WHJ19" s="84"/>
      <c r="WHK19" s="84"/>
      <c r="WHL19" s="84"/>
      <c r="WHM19" s="84"/>
      <c r="WHN19" s="84"/>
      <c r="WHO19" s="84"/>
      <c r="WHP19" s="84"/>
      <c r="WHQ19" s="84"/>
      <c r="WHR19" s="84"/>
      <c r="WHS19" s="84"/>
      <c r="WHT19" s="84"/>
      <c r="WHU19" s="84"/>
      <c r="WHV19" s="84"/>
      <c r="WHW19" s="84"/>
      <c r="WHX19" s="84"/>
      <c r="WHY19" s="84"/>
      <c r="WHZ19" s="84"/>
      <c r="WIA19" s="84"/>
      <c r="WIB19" s="84"/>
      <c r="WIC19" s="84"/>
      <c r="WID19" s="84"/>
      <c r="WIE19" s="84"/>
      <c r="WIF19" s="84"/>
      <c r="WIG19" s="84"/>
      <c r="WIH19" s="84"/>
      <c r="WII19" s="84"/>
      <c r="WIJ19" s="84"/>
      <c r="WIK19" s="84"/>
      <c r="WIL19" s="84"/>
      <c r="WIM19" s="84"/>
      <c r="WIN19" s="84"/>
      <c r="WIO19" s="84"/>
      <c r="WIP19" s="84"/>
      <c r="WIQ19" s="84"/>
      <c r="WIR19" s="84"/>
      <c r="WIS19" s="84"/>
      <c r="WIT19" s="84"/>
      <c r="WIU19" s="84"/>
      <c r="WIV19" s="84"/>
      <c r="WIW19" s="84"/>
      <c r="WIX19" s="84"/>
      <c r="WIY19" s="84"/>
      <c r="WIZ19" s="84"/>
      <c r="WJA19" s="84"/>
      <c r="WJB19" s="84"/>
      <c r="WJC19" s="84"/>
      <c r="WJD19" s="84"/>
      <c r="WJE19" s="84"/>
      <c r="WJF19" s="84"/>
      <c r="WJG19" s="84"/>
      <c r="WJH19" s="84"/>
      <c r="WJI19" s="84"/>
      <c r="WJJ19" s="84"/>
      <c r="WJK19" s="84"/>
      <c r="WJL19" s="84"/>
      <c r="WJM19" s="84"/>
      <c r="WJN19" s="84"/>
      <c r="WJO19" s="84"/>
      <c r="WJP19" s="84"/>
      <c r="WJQ19" s="84"/>
      <c r="WJR19" s="84"/>
      <c r="WJS19" s="84"/>
      <c r="WJT19" s="84"/>
      <c r="WJU19" s="84"/>
      <c r="WJV19" s="84"/>
      <c r="WJW19" s="84"/>
      <c r="WJX19" s="84"/>
      <c r="WJY19" s="84"/>
      <c r="WJZ19" s="84"/>
      <c r="WKA19" s="84"/>
      <c r="WKB19" s="84"/>
      <c r="WKC19" s="84"/>
      <c r="WKD19" s="84"/>
      <c r="WKE19" s="84"/>
      <c r="WKF19" s="84"/>
      <c r="WKG19" s="84"/>
      <c r="WKH19" s="84"/>
      <c r="WKI19" s="84"/>
      <c r="WKJ19" s="84"/>
      <c r="WKK19" s="84"/>
      <c r="WKL19" s="84"/>
      <c r="WKM19" s="84"/>
      <c r="WKN19" s="84"/>
      <c r="WKO19" s="84"/>
      <c r="WKP19" s="84"/>
      <c r="WKQ19" s="84"/>
      <c r="WKR19" s="84"/>
      <c r="WKS19" s="84"/>
      <c r="WKT19" s="84"/>
      <c r="WKU19" s="84"/>
      <c r="WKV19" s="84"/>
      <c r="WKW19" s="84"/>
      <c r="WKX19" s="84"/>
      <c r="WKY19" s="84"/>
      <c r="WKZ19" s="84"/>
      <c r="WLA19" s="84"/>
      <c r="WLB19" s="84"/>
      <c r="WLC19" s="84"/>
      <c r="WLD19" s="84"/>
      <c r="WLE19" s="84"/>
      <c r="WLF19" s="84"/>
      <c r="WLG19" s="84"/>
      <c r="WLH19" s="84"/>
      <c r="WLI19" s="84"/>
      <c r="WLJ19" s="84"/>
      <c r="WLK19" s="84"/>
      <c r="WLL19" s="84"/>
      <c r="WLM19" s="84"/>
      <c r="WLN19" s="84"/>
      <c r="WLO19" s="84"/>
      <c r="WLP19" s="84"/>
      <c r="WLQ19" s="84"/>
      <c r="WLR19" s="84"/>
      <c r="WLS19" s="84"/>
      <c r="WLT19" s="84"/>
      <c r="WLU19" s="84"/>
      <c r="WLV19" s="84"/>
      <c r="WLW19" s="84"/>
      <c r="WLX19" s="84"/>
      <c r="WLY19" s="84"/>
      <c r="WLZ19" s="84"/>
      <c r="WMA19" s="84"/>
      <c r="WMB19" s="84"/>
      <c r="WMC19" s="84"/>
      <c r="WMD19" s="84"/>
      <c r="WME19" s="84"/>
      <c r="WMF19" s="84"/>
      <c r="WMG19" s="84"/>
      <c r="WMH19" s="84"/>
      <c r="WMI19" s="84"/>
      <c r="WMJ19" s="84"/>
      <c r="WMK19" s="84"/>
      <c r="WML19" s="84"/>
      <c r="WMM19" s="84"/>
      <c r="WMN19" s="84"/>
      <c r="WMO19" s="84"/>
      <c r="WMP19" s="84"/>
      <c r="WMQ19" s="84"/>
      <c r="WMR19" s="84"/>
      <c r="WMS19" s="84"/>
      <c r="WMT19" s="84"/>
      <c r="WMU19" s="84"/>
      <c r="WMV19" s="84"/>
      <c r="WMW19" s="84"/>
      <c r="WMX19" s="84"/>
      <c r="WMY19" s="84"/>
      <c r="WMZ19" s="84"/>
      <c r="WNA19" s="84"/>
      <c r="WNB19" s="84"/>
      <c r="WNC19" s="84"/>
      <c r="WND19" s="84"/>
      <c r="WNE19" s="84"/>
      <c r="WNF19" s="84"/>
      <c r="WNG19" s="84"/>
      <c r="WNH19" s="84"/>
      <c r="WNI19" s="84"/>
      <c r="WNJ19" s="84"/>
      <c r="WNK19" s="84"/>
      <c r="WNL19" s="84"/>
      <c r="WNM19" s="84"/>
      <c r="WNN19" s="84"/>
      <c r="WNO19" s="84"/>
      <c r="WNP19" s="84"/>
      <c r="WNQ19" s="84"/>
      <c r="WNR19" s="84"/>
      <c r="WNS19" s="84"/>
      <c r="WNT19" s="84"/>
      <c r="WNU19" s="84"/>
      <c r="WNV19" s="84"/>
      <c r="WNW19" s="84"/>
      <c r="WNX19" s="84"/>
      <c r="WNY19" s="84"/>
      <c r="WNZ19" s="84"/>
      <c r="WOA19" s="84"/>
      <c r="WOB19" s="84"/>
      <c r="WOC19" s="84"/>
      <c r="WOD19" s="84"/>
      <c r="WOE19" s="84"/>
      <c r="WOF19" s="84"/>
      <c r="WOG19" s="84"/>
      <c r="WOH19" s="84"/>
      <c r="WOI19" s="84"/>
      <c r="WOJ19" s="84"/>
      <c r="WOK19" s="84"/>
      <c r="WOL19" s="84"/>
      <c r="WOM19" s="84"/>
      <c r="WON19" s="84"/>
      <c r="WOO19" s="84"/>
      <c r="WOP19" s="84"/>
      <c r="WOQ19" s="84"/>
      <c r="WOR19" s="84"/>
      <c r="WOS19" s="84"/>
      <c r="WOT19" s="84"/>
      <c r="WOU19" s="84"/>
      <c r="WOV19" s="84"/>
      <c r="WOW19" s="84"/>
      <c r="WOX19" s="84"/>
      <c r="WOY19" s="84"/>
      <c r="WOZ19" s="84"/>
      <c r="WPA19" s="84"/>
      <c r="WPB19" s="84"/>
      <c r="WPC19" s="84"/>
      <c r="WPD19" s="84"/>
      <c r="WPE19" s="84"/>
      <c r="WPF19" s="84"/>
      <c r="WPG19" s="84"/>
      <c r="WPH19" s="84"/>
      <c r="WPI19" s="84"/>
      <c r="WPJ19" s="84"/>
      <c r="WPK19" s="84"/>
      <c r="WPL19" s="84"/>
      <c r="WPM19" s="84"/>
      <c r="WPN19" s="84"/>
      <c r="WPO19" s="84"/>
      <c r="WPP19" s="84"/>
      <c r="WPQ19" s="84"/>
      <c r="WPR19" s="84"/>
      <c r="WPS19" s="84"/>
      <c r="WPT19" s="84"/>
      <c r="WPU19" s="84"/>
      <c r="WPV19" s="84"/>
      <c r="WPW19" s="84"/>
      <c r="WPX19" s="84"/>
      <c r="WPY19" s="84"/>
      <c r="WPZ19" s="84"/>
      <c r="WQA19" s="84"/>
      <c r="WQB19" s="84"/>
      <c r="WQC19" s="84"/>
      <c r="WQD19" s="84"/>
      <c r="WQE19" s="84"/>
      <c r="WQF19" s="84"/>
      <c r="WQG19" s="84"/>
      <c r="WQH19" s="84"/>
      <c r="WQI19" s="84"/>
      <c r="WQJ19" s="84"/>
      <c r="WQK19" s="84"/>
      <c r="WQL19" s="84"/>
      <c r="WQM19" s="84"/>
      <c r="WQN19" s="84"/>
      <c r="WQO19" s="84"/>
      <c r="WQP19" s="84"/>
      <c r="WQQ19" s="84"/>
      <c r="WQR19" s="84"/>
      <c r="WQS19" s="84"/>
      <c r="WQT19" s="84"/>
      <c r="WQU19" s="84"/>
      <c r="WQV19" s="84"/>
      <c r="WQW19" s="84"/>
      <c r="WQX19" s="84"/>
      <c r="WQY19" s="84"/>
      <c r="WQZ19" s="84"/>
      <c r="WRA19" s="84"/>
      <c r="WRB19" s="84"/>
      <c r="WRC19" s="84"/>
      <c r="WRD19" s="84"/>
      <c r="WRE19" s="84"/>
      <c r="WRF19" s="84"/>
      <c r="WRG19" s="84"/>
      <c r="WRH19" s="84"/>
      <c r="WRI19" s="84"/>
      <c r="WRJ19" s="84"/>
      <c r="WRK19" s="84"/>
      <c r="WRL19" s="84"/>
      <c r="WRM19" s="84"/>
      <c r="WRN19" s="84"/>
      <c r="WRO19" s="84"/>
      <c r="WRP19" s="84"/>
      <c r="WRQ19" s="84"/>
      <c r="WRR19" s="84"/>
      <c r="WRS19" s="84"/>
      <c r="WRT19" s="84"/>
      <c r="WRU19" s="84"/>
      <c r="WRV19" s="84"/>
      <c r="WRW19" s="84"/>
      <c r="WRX19" s="84"/>
      <c r="WRY19" s="84"/>
      <c r="WRZ19" s="84"/>
      <c r="WSA19" s="84"/>
      <c r="WSB19" s="84"/>
      <c r="WSC19" s="84"/>
      <c r="WSD19" s="84"/>
      <c r="WSE19" s="84"/>
      <c r="WSF19" s="84"/>
      <c r="WSG19" s="84"/>
      <c r="WSH19" s="84"/>
      <c r="WSI19" s="84"/>
      <c r="WSJ19" s="84"/>
      <c r="WSK19" s="84"/>
      <c r="WSL19" s="84"/>
      <c r="WSM19" s="84"/>
      <c r="WSN19" s="84"/>
      <c r="WSO19" s="84"/>
      <c r="WSP19" s="84"/>
      <c r="WSQ19" s="84"/>
      <c r="WSR19" s="84"/>
      <c r="WSS19" s="84"/>
      <c r="WST19" s="84"/>
      <c r="WSU19" s="84"/>
      <c r="WSV19" s="84"/>
      <c r="WSW19" s="84"/>
      <c r="WSX19" s="84"/>
      <c r="WSY19" s="84"/>
      <c r="WSZ19" s="84"/>
      <c r="WTA19" s="84"/>
      <c r="WTB19" s="84"/>
      <c r="WTC19" s="84"/>
      <c r="WTD19" s="84"/>
      <c r="WTE19" s="84"/>
      <c r="WTF19" s="84"/>
      <c r="WTG19" s="84"/>
      <c r="WTH19" s="84"/>
      <c r="WTI19" s="84"/>
      <c r="WTJ19" s="84"/>
      <c r="WTK19" s="84"/>
      <c r="WTL19" s="84"/>
      <c r="WTM19" s="84"/>
      <c r="WTN19" s="84"/>
      <c r="WTO19" s="84"/>
      <c r="WTP19" s="84"/>
      <c r="WTQ19" s="84"/>
      <c r="WTR19" s="84"/>
      <c r="WTS19" s="84"/>
      <c r="WTT19" s="84"/>
      <c r="WTU19" s="84"/>
      <c r="WTV19" s="84"/>
      <c r="WTW19" s="84"/>
      <c r="WTX19" s="84"/>
      <c r="WTY19" s="84"/>
      <c r="WTZ19" s="84"/>
      <c r="WUA19" s="84"/>
      <c r="WUB19" s="84"/>
      <c r="WUC19" s="84"/>
      <c r="WUD19" s="84"/>
      <c r="WUE19" s="84"/>
      <c r="WUF19" s="84"/>
      <c r="WUG19" s="84"/>
      <c r="WUH19" s="84"/>
      <c r="WUI19" s="84"/>
      <c r="WUJ19" s="84"/>
      <c r="WUK19" s="84"/>
      <c r="WUL19" s="84"/>
      <c r="WUM19" s="84"/>
      <c r="WUN19" s="84"/>
      <c r="WUO19" s="84"/>
      <c r="WUP19" s="84"/>
      <c r="WUQ19" s="84"/>
      <c r="WUR19" s="84"/>
      <c r="WUS19" s="84"/>
      <c r="WUT19" s="84"/>
      <c r="WUU19" s="84"/>
      <c r="WUV19" s="84"/>
      <c r="WUW19" s="84"/>
      <c r="WUX19" s="84"/>
      <c r="WUY19" s="84"/>
      <c r="WUZ19" s="84"/>
      <c r="WVA19" s="84"/>
      <c r="WVB19" s="84"/>
      <c r="WVC19" s="84"/>
      <c r="WVD19" s="84"/>
      <c r="WVE19" s="84"/>
      <c r="WVF19" s="84"/>
      <c r="WVG19" s="84"/>
      <c r="WVH19" s="84"/>
      <c r="WVI19" s="84"/>
      <c r="WVJ19" s="84"/>
      <c r="WVK19" s="84"/>
      <c r="WVL19" s="84"/>
      <c r="WVM19" s="84"/>
      <c r="WVN19" s="84"/>
      <c r="WVO19" s="84"/>
      <c r="WVP19" s="84"/>
      <c r="WVQ19" s="84"/>
      <c r="WVR19" s="84"/>
      <c r="WVS19" s="84"/>
      <c r="WVT19" s="84"/>
      <c r="WVU19" s="84"/>
      <c r="WVV19" s="84"/>
      <c r="WVW19" s="84"/>
      <c r="WVX19" s="84"/>
      <c r="WVY19" s="84"/>
      <c r="WVZ19" s="84"/>
      <c r="WWA19" s="84"/>
      <c r="WWB19" s="84"/>
      <c r="WWC19" s="84"/>
      <c r="WWD19" s="84"/>
      <c r="WWE19" s="84"/>
      <c r="WWF19" s="84"/>
      <c r="WWG19" s="84"/>
      <c r="WWH19" s="84"/>
      <c r="WWI19" s="84"/>
      <c r="WWJ19" s="84"/>
      <c r="WWK19" s="84"/>
      <c r="WWL19" s="84"/>
      <c r="WWM19" s="84"/>
      <c r="WWN19" s="84"/>
      <c r="WWO19" s="84"/>
      <c r="WWP19" s="84"/>
      <c r="WWQ19" s="84"/>
      <c r="WWR19" s="84"/>
      <c r="WWS19" s="84"/>
      <c r="WWT19" s="84"/>
      <c r="WWU19" s="84"/>
      <c r="WWV19" s="84"/>
      <c r="WWW19" s="84"/>
      <c r="WWX19" s="84"/>
      <c r="WWY19" s="84"/>
      <c r="WWZ19" s="84"/>
      <c r="WXA19" s="84"/>
      <c r="WXB19" s="84"/>
      <c r="WXC19" s="84"/>
      <c r="WXD19" s="84"/>
      <c r="WXE19" s="84"/>
      <c r="WXF19" s="84"/>
      <c r="WXG19" s="84"/>
      <c r="WXH19" s="84"/>
      <c r="WXI19" s="84"/>
      <c r="WXJ19" s="84"/>
      <c r="WXK19" s="84"/>
      <c r="WXL19" s="84"/>
      <c r="WXM19" s="84"/>
      <c r="WXN19" s="84"/>
      <c r="WXO19" s="84"/>
      <c r="WXP19" s="84"/>
      <c r="WXQ19" s="84"/>
      <c r="WXR19" s="84"/>
      <c r="WXS19" s="84"/>
      <c r="WXT19" s="84"/>
      <c r="WXU19" s="84"/>
      <c r="WXV19" s="84"/>
      <c r="WXW19" s="84"/>
      <c r="WXX19" s="84"/>
      <c r="WXY19" s="84"/>
      <c r="WXZ19" s="84"/>
      <c r="WYA19" s="84"/>
      <c r="WYB19" s="84"/>
      <c r="WYC19" s="84"/>
      <c r="WYD19" s="84"/>
      <c r="WYE19" s="84"/>
      <c r="WYF19" s="84"/>
      <c r="WYG19" s="84"/>
      <c r="WYH19" s="84"/>
      <c r="WYI19" s="84"/>
      <c r="WYJ19" s="84"/>
      <c r="WYK19" s="84"/>
      <c r="WYL19" s="84"/>
      <c r="WYM19" s="84"/>
      <c r="WYN19" s="84"/>
      <c r="WYO19" s="84"/>
      <c r="WYP19" s="84"/>
      <c r="WYQ19" s="84"/>
      <c r="WYR19" s="84"/>
      <c r="WYS19" s="84"/>
      <c r="WYT19" s="84"/>
      <c r="WYU19" s="84"/>
      <c r="WYV19" s="84"/>
      <c r="WYW19" s="84"/>
      <c r="WYX19" s="84"/>
      <c r="WYY19" s="84"/>
      <c r="WYZ19" s="84"/>
      <c r="WZA19" s="84"/>
      <c r="WZB19" s="84"/>
      <c r="WZC19" s="84"/>
      <c r="WZD19" s="84"/>
      <c r="WZE19" s="84"/>
      <c r="WZF19" s="84"/>
      <c r="WZG19" s="84"/>
      <c r="WZH19" s="84"/>
      <c r="WZI19" s="84"/>
      <c r="WZJ19" s="84"/>
      <c r="WZK19" s="84"/>
      <c r="WZL19" s="84"/>
      <c r="WZM19" s="84"/>
      <c r="WZN19" s="84"/>
      <c r="WZO19" s="84"/>
      <c r="WZP19" s="84"/>
      <c r="WZQ19" s="84"/>
      <c r="WZR19" s="84"/>
      <c r="WZS19" s="84"/>
      <c r="WZT19" s="84"/>
      <c r="WZU19" s="84"/>
      <c r="WZV19" s="84"/>
      <c r="WZW19" s="84"/>
      <c r="WZX19" s="84"/>
      <c r="WZY19" s="84"/>
      <c r="WZZ19" s="84"/>
      <c r="XAA19" s="84"/>
      <c r="XAB19" s="84"/>
      <c r="XAC19" s="84"/>
      <c r="XAD19" s="84"/>
      <c r="XAE19" s="84"/>
      <c r="XAF19" s="84"/>
      <c r="XAG19" s="84"/>
      <c r="XAH19" s="84"/>
      <c r="XAI19" s="84"/>
      <c r="XAJ19" s="84"/>
      <c r="XAK19" s="84"/>
      <c r="XAL19" s="84"/>
      <c r="XAM19" s="84"/>
      <c r="XAN19" s="84"/>
      <c r="XAO19" s="84"/>
      <c r="XAP19" s="84"/>
      <c r="XAQ19" s="84"/>
      <c r="XAR19" s="84"/>
      <c r="XAS19" s="84"/>
      <c r="XAT19" s="84"/>
      <c r="XAU19" s="84"/>
      <c r="XAV19" s="84"/>
      <c r="XAW19" s="84"/>
      <c r="XAX19" s="84"/>
      <c r="XAY19" s="84"/>
      <c r="XAZ19" s="84"/>
      <c r="XBA19" s="84"/>
      <c r="XBB19" s="84"/>
      <c r="XBC19" s="84"/>
      <c r="XBD19" s="84"/>
      <c r="XBE19" s="84"/>
      <c r="XBF19" s="84"/>
      <c r="XBG19" s="84"/>
      <c r="XBH19" s="84"/>
      <c r="XBI19" s="84"/>
      <c r="XBJ19" s="84"/>
      <c r="XBK19" s="84"/>
      <c r="XBL19" s="84"/>
      <c r="XBM19" s="84"/>
      <c r="XBN19" s="84"/>
      <c r="XBO19" s="84"/>
      <c r="XBP19" s="84"/>
      <c r="XBQ19" s="84"/>
      <c r="XBR19" s="84"/>
      <c r="XBS19" s="84"/>
      <c r="XBT19" s="84"/>
      <c r="XBU19" s="84"/>
      <c r="XBV19" s="84"/>
      <c r="XBW19" s="84"/>
      <c r="XBX19" s="84"/>
      <c r="XBY19" s="84"/>
      <c r="XBZ19" s="84"/>
      <c r="XCA19" s="84"/>
      <c r="XCB19" s="84"/>
      <c r="XCC19" s="84"/>
      <c r="XCD19" s="84"/>
      <c r="XCE19" s="84"/>
      <c r="XCF19" s="84"/>
      <c r="XCG19" s="84"/>
      <c r="XCH19" s="84"/>
      <c r="XCI19" s="84"/>
      <c r="XCJ19" s="84"/>
      <c r="XCK19" s="84"/>
      <c r="XCL19" s="84"/>
      <c r="XCM19" s="84"/>
      <c r="XCN19" s="84"/>
      <c r="XCO19" s="84"/>
      <c r="XCP19" s="84"/>
      <c r="XCQ19" s="84"/>
      <c r="XCR19" s="84"/>
      <c r="XCS19" s="84"/>
      <c r="XCT19" s="84"/>
      <c r="XCU19" s="84"/>
      <c r="XCV19" s="84"/>
      <c r="XCW19" s="84"/>
      <c r="XCX19" s="84"/>
      <c r="XCY19" s="84"/>
      <c r="XCZ19" s="84"/>
      <c r="XDA19" s="84"/>
      <c r="XDB19" s="84"/>
      <c r="XDC19" s="84"/>
      <c r="XDD19" s="84"/>
      <c r="XDE19" s="84"/>
      <c r="XDF19" s="84"/>
      <c r="XDG19" s="84"/>
      <c r="XDH19" s="84"/>
      <c r="XDI19" s="84"/>
      <c r="XDJ19" s="84"/>
      <c r="XDK19" s="84"/>
      <c r="XDL19" s="84"/>
      <c r="XDM19" s="84"/>
      <c r="XDN19" s="84"/>
      <c r="XDO19" s="84"/>
      <c r="XDP19" s="84"/>
      <c r="XDQ19" s="84"/>
      <c r="XDR19" s="84"/>
      <c r="XDS19" s="84"/>
      <c r="XDT19" s="84"/>
      <c r="XDU19" s="84"/>
      <c r="XDV19" s="84"/>
      <c r="XDW19" s="84"/>
      <c r="XDX19" s="84"/>
      <c r="XDY19" s="84"/>
      <c r="XDZ19" s="84"/>
      <c r="XEA19" s="84"/>
      <c r="XEB19" s="84"/>
      <c r="XEC19" s="84"/>
      <c r="XED19" s="84"/>
      <c r="XEE19" s="84"/>
      <c r="XEF19" s="84"/>
      <c r="XEG19" s="84"/>
      <c r="XEH19" s="84"/>
      <c r="XEI19" s="84"/>
      <c r="XEJ19" s="84"/>
      <c r="XEK19" s="84"/>
      <c r="XEL19" s="84"/>
      <c r="XEM19" s="84"/>
      <c r="XEN19" s="84"/>
      <c r="XEO19" s="84"/>
      <c r="XEP19" s="84"/>
      <c r="XEQ19" s="84"/>
      <c r="XER19" s="84"/>
      <c r="XES19" s="84"/>
      <c r="XET19" s="84"/>
      <c r="XEU19" s="84"/>
      <c r="XEV19" s="84"/>
      <c r="XEW19" s="84"/>
      <c r="XEX19" s="84"/>
      <c r="XEY19" s="84"/>
      <c r="XEZ19" s="84"/>
    </row>
    <row r="20" spans="1:16380" ht="60" x14ac:dyDescent="0.25">
      <c r="B20" s="105">
        <v>60101</v>
      </c>
      <c r="C20" s="106" t="s">
        <v>111</v>
      </c>
      <c r="D20" s="107" t="s">
        <v>26</v>
      </c>
      <c r="E20" s="188">
        <v>2015</v>
      </c>
      <c r="F20" s="106" t="s">
        <v>112</v>
      </c>
      <c r="G20" s="106" t="s">
        <v>113</v>
      </c>
      <c r="H20" s="294">
        <v>1</v>
      </c>
      <c r="I20" s="108"/>
      <c r="J20" s="108"/>
      <c r="K20" s="295"/>
      <c r="L20" s="108"/>
      <c r="M20" s="108"/>
      <c r="N20" s="264">
        <f t="shared" ca="1" si="0"/>
        <v>44224</v>
      </c>
      <c r="O20" s="276"/>
      <c r="P20" s="109">
        <v>599110.64</v>
      </c>
      <c r="Q20" s="109">
        <f>595252.76+3857.88</f>
        <v>599110.64</v>
      </c>
      <c r="R20" s="90">
        <f t="shared" si="1"/>
        <v>0</v>
      </c>
      <c r="S20" s="211" t="s">
        <v>60</v>
      </c>
      <c r="T20" s="113" t="s">
        <v>83</v>
      </c>
      <c r="U20" s="111">
        <v>1</v>
      </c>
      <c r="V20" s="111" t="s">
        <v>62</v>
      </c>
      <c r="W20" s="111" t="s">
        <v>63</v>
      </c>
      <c r="X20" s="111" t="s">
        <v>67</v>
      </c>
      <c r="Y20" s="116" t="s">
        <v>45</v>
      </c>
      <c r="Z20" s="116"/>
      <c r="AA20" s="116"/>
      <c r="AB20" s="277" t="s">
        <v>65</v>
      </c>
      <c r="AC20" s="296" t="s">
        <v>60</v>
      </c>
    </row>
    <row r="21" spans="1:16380" ht="60" x14ac:dyDescent="0.25">
      <c r="B21" s="105">
        <v>60102</v>
      </c>
      <c r="C21" s="106" t="s">
        <v>114</v>
      </c>
      <c r="D21" s="107" t="s">
        <v>26</v>
      </c>
      <c r="E21" s="188">
        <v>2015</v>
      </c>
      <c r="F21" s="106" t="s">
        <v>115</v>
      </c>
      <c r="G21" s="106" t="s">
        <v>113</v>
      </c>
      <c r="H21" s="294">
        <v>1</v>
      </c>
      <c r="I21" s="108"/>
      <c r="J21" s="108"/>
      <c r="K21" s="295"/>
      <c r="L21" s="108"/>
      <c r="M21" s="108"/>
      <c r="N21" s="264">
        <f t="shared" ca="1" si="0"/>
        <v>44224</v>
      </c>
      <c r="O21" s="276"/>
      <c r="P21" s="109">
        <v>499980.98</v>
      </c>
      <c r="Q21" s="109">
        <f>497060.22+2920.76</f>
        <v>499980.98</v>
      </c>
      <c r="R21" s="90">
        <f t="shared" si="1"/>
        <v>0</v>
      </c>
      <c r="S21" s="211" t="s">
        <v>60</v>
      </c>
      <c r="T21" s="113" t="s">
        <v>83</v>
      </c>
      <c r="U21" s="111">
        <v>1</v>
      </c>
      <c r="V21" s="111" t="s">
        <v>62</v>
      </c>
      <c r="W21" s="111" t="s">
        <v>63</v>
      </c>
      <c r="X21" s="111" t="s">
        <v>64</v>
      </c>
      <c r="Y21" s="116"/>
      <c r="Z21" s="116"/>
      <c r="AA21" s="116"/>
      <c r="AB21" s="277" t="s">
        <v>116</v>
      </c>
      <c r="AC21" s="297" t="s">
        <v>60</v>
      </c>
    </row>
    <row r="22" spans="1:16380" ht="48" x14ac:dyDescent="0.25">
      <c r="B22" s="105">
        <v>60104</v>
      </c>
      <c r="C22" s="106" t="s">
        <v>117</v>
      </c>
      <c r="D22" s="107" t="s">
        <v>26</v>
      </c>
      <c r="E22" s="188">
        <v>2015</v>
      </c>
      <c r="F22" s="106" t="s">
        <v>118</v>
      </c>
      <c r="G22" s="106" t="s">
        <v>119</v>
      </c>
      <c r="H22" s="294">
        <v>1</v>
      </c>
      <c r="I22" s="108">
        <v>42233</v>
      </c>
      <c r="J22" s="108">
        <v>42275</v>
      </c>
      <c r="K22" s="295">
        <f>IFERROR((Q22/P22),0)</f>
        <v>0.86039286358422362</v>
      </c>
      <c r="L22" s="108">
        <v>42233</v>
      </c>
      <c r="M22" s="108">
        <v>42275</v>
      </c>
      <c r="N22" s="264">
        <f t="shared" ca="1" si="0"/>
        <v>44224</v>
      </c>
      <c r="O22" s="276">
        <f t="shared" ca="1" si="2"/>
        <v>1949</v>
      </c>
      <c r="P22" s="109">
        <v>346532.5</v>
      </c>
      <c r="Q22" s="109">
        <f>228224.49+69929.6</f>
        <v>298154.08999999997</v>
      </c>
      <c r="R22" s="90">
        <f t="shared" si="1"/>
        <v>48378.410000000033</v>
      </c>
      <c r="S22" s="211" t="s">
        <v>60</v>
      </c>
      <c r="T22" s="113" t="s">
        <v>83</v>
      </c>
      <c r="U22" s="111">
        <v>1</v>
      </c>
      <c r="V22" s="111" t="s">
        <v>62</v>
      </c>
      <c r="W22" s="111" t="s">
        <v>63</v>
      </c>
      <c r="X22" s="111" t="s">
        <v>64</v>
      </c>
      <c r="Y22" s="116" t="s">
        <v>78</v>
      </c>
      <c r="Z22" s="116"/>
      <c r="AA22" s="116"/>
      <c r="AB22" s="277" t="s">
        <v>65</v>
      </c>
      <c r="AC22" s="297" t="s">
        <v>120</v>
      </c>
    </row>
    <row r="23" spans="1:16380" ht="48" x14ac:dyDescent="0.25">
      <c r="B23" s="105">
        <v>60118</v>
      </c>
      <c r="C23" s="106" t="s">
        <v>121</v>
      </c>
      <c r="D23" s="107" t="s">
        <v>26</v>
      </c>
      <c r="E23" s="188">
        <v>2015</v>
      </c>
      <c r="F23" s="106" t="s">
        <v>122</v>
      </c>
      <c r="G23" s="106" t="s">
        <v>123</v>
      </c>
      <c r="H23" s="294">
        <v>1</v>
      </c>
      <c r="I23" s="108">
        <v>42234</v>
      </c>
      <c r="J23" s="108">
        <v>42289</v>
      </c>
      <c r="K23" s="295">
        <f>IFERROR((Q23/P23),0)</f>
        <v>0.87971525221566782</v>
      </c>
      <c r="L23" s="108">
        <v>42234</v>
      </c>
      <c r="M23" s="108">
        <v>42289</v>
      </c>
      <c r="N23" s="264">
        <f t="shared" ca="1" si="0"/>
        <v>44224</v>
      </c>
      <c r="O23" s="276">
        <f t="shared" ca="1" si="2"/>
        <v>1935</v>
      </c>
      <c r="P23" s="109">
        <v>396392.9</v>
      </c>
      <c r="Q23" s="109">
        <f>251557.53+97155.35</f>
        <v>348712.88</v>
      </c>
      <c r="R23" s="90">
        <f t="shared" si="1"/>
        <v>47680.020000000019</v>
      </c>
      <c r="S23" s="211" t="s">
        <v>60</v>
      </c>
      <c r="T23" s="113" t="s">
        <v>83</v>
      </c>
      <c r="U23" s="111">
        <v>1</v>
      </c>
      <c r="V23" s="111" t="s">
        <v>62</v>
      </c>
      <c r="W23" s="111" t="s">
        <v>63</v>
      </c>
      <c r="X23" s="111" t="s">
        <v>64</v>
      </c>
      <c r="Y23" s="116" t="s">
        <v>78</v>
      </c>
      <c r="Z23" s="116"/>
      <c r="AA23" s="116"/>
      <c r="AB23" s="277" t="s">
        <v>90</v>
      </c>
      <c r="AC23" s="297" t="s">
        <v>60</v>
      </c>
    </row>
    <row r="24" spans="1:16380" ht="60" x14ac:dyDescent="0.25">
      <c r="B24" s="105">
        <v>60119</v>
      </c>
      <c r="C24" s="106" t="s">
        <v>124</v>
      </c>
      <c r="D24" s="107" t="s">
        <v>26</v>
      </c>
      <c r="E24" s="188">
        <v>2015</v>
      </c>
      <c r="F24" s="106" t="s">
        <v>125</v>
      </c>
      <c r="G24" s="106" t="s">
        <v>126</v>
      </c>
      <c r="H24" s="294">
        <v>1</v>
      </c>
      <c r="I24" s="108">
        <v>42244</v>
      </c>
      <c r="J24" s="108">
        <v>42327</v>
      </c>
      <c r="K24" s="295">
        <f>IFERROR((Q24/P24),0)</f>
        <v>0.58663388079574219</v>
      </c>
      <c r="L24" s="108">
        <v>42244</v>
      </c>
      <c r="M24" s="108">
        <v>42327</v>
      </c>
      <c r="N24" s="264">
        <f t="shared" ca="1" si="0"/>
        <v>44224</v>
      </c>
      <c r="O24" s="276">
        <f t="shared" ca="1" si="2"/>
        <v>1897</v>
      </c>
      <c r="P24" s="109">
        <v>644000.99</v>
      </c>
      <c r="Q24" s="109">
        <v>377792.8</v>
      </c>
      <c r="R24" s="90">
        <f t="shared" si="1"/>
        <v>266208.19</v>
      </c>
      <c r="S24" s="236" t="s">
        <v>60</v>
      </c>
      <c r="T24" s="232" t="s">
        <v>86</v>
      </c>
      <c r="U24" s="230">
        <v>8089.6</v>
      </c>
      <c r="V24" s="230" t="s">
        <v>62</v>
      </c>
      <c r="W24" s="230" t="s">
        <v>63</v>
      </c>
      <c r="X24" s="230" t="s">
        <v>67</v>
      </c>
      <c r="Y24" s="237"/>
      <c r="Z24" s="237"/>
      <c r="AA24" s="237"/>
      <c r="AB24" s="277" t="s">
        <v>65</v>
      </c>
      <c r="AC24" s="297" t="s">
        <v>60</v>
      </c>
    </row>
    <row r="25" spans="1:16380" ht="48" x14ac:dyDescent="0.25">
      <c r="B25" s="105">
        <v>60120</v>
      </c>
      <c r="C25" s="106" t="s">
        <v>127</v>
      </c>
      <c r="D25" s="107" t="s">
        <v>26</v>
      </c>
      <c r="E25" s="188">
        <v>2015</v>
      </c>
      <c r="F25" s="106" t="s">
        <v>128</v>
      </c>
      <c r="G25" s="106" t="s">
        <v>129</v>
      </c>
      <c r="H25" s="294">
        <v>1</v>
      </c>
      <c r="I25" s="108">
        <v>42173</v>
      </c>
      <c r="J25" s="108">
        <v>42201</v>
      </c>
      <c r="K25" s="295">
        <f>IFERROR((Q25/P25),0)</f>
        <v>0.66820852629274829</v>
      </c>
      <c r="L25" s="108">
        <v>42173</v>
      </c>
      <c r="M25" s="108">
        <v>42201</v>
      </c>
      <c r="N25" s="264">
        <f t="shared" ca="1" si="0"/>
        <v>44224</v>
      </c>
      <c r="O25" s="276">
        <f t="shared" ca="1" si="2"/>
        <v>2023</v>
      </c>
      <c r="P25" s="109">
        <v>99135.7</v>
      </c>
      <c r="Q25" s="109">
        <v>66243.320000000007</v>
      </c>
      <c r="R25" s="90">
        <f t="shared" si="1"/>
        <v>32892.37999999999</v>
      </c>
      <c r="S25" s="211" t="s">
        <v>60</v>
      </c>
      <c r="T25" s="113" t="s">
        <v>130</v>
      </c>
      <c r="U25" s="111">
        <v>1</v>
      </c>
      <c r="V25" s="111" t="s">
        <v>62</v>
      </c>
      <c r="W25" s="111" t="s">
        <v>63</v>
      </c>
      <c r="X25" s="111" t="s">
        <v>67</v>
      </c>
      <c r="Y25" s="116"/>
      <c r="Z25" s="116"/>
      <c r="AA25" s="116"/>
      <c r="AB25" s="277" t="s">
        <v>131</v>
      </c>
      <c r="AC25" s="297" t="s">
        <v>60</v>
      </c>
    </row>
    <row r="26" spans="1:16380" ht="60" x14ac:dyDescent="0.25">
      <c r="B26" s="105">
        <v>60122</v>
      </c>
      <c r="C26" s="106" t="s">
        <v>132</v>
      </c>
      <c r="D26" s="107" t="s">
        <v>15</v>
      </c>
      <c r="E26" s="188">
        <v>2015</v>
      </c>
      <c r="F26" s="106" t="s">
        <v>112</v>
      </c>
      <c r="G26" s="106" t="s">
        <v>133</v>
      </c>
      <c r="H26" s="294">
        <v>0.79</v>
      </c>
      <c r="I26" s="108">
        <v>42265</v>
      </c>
      <c r="J26" s="108">
        <v>42362</v>
      </c>
      <c r="K26" s="295">
        <v>0.5496652029568404</v>
      </c>
      <c r="L26" s="108">
        <v>42265</v>
      </c>
      <c r="M26" s="108">
        <v>42362</v>
      </c>
      <c r="N26" s="264">
        <f t="shared" ca="1" si="0"/>
        <v>44224</v>
      </c>
      <c r="O26" s="276">
        <f t="shared" ca="1" si="2"/>
        <v>1862</v>
      </c>
      <c r="P26" s="109">
        <v>600000</v>
      </c>
      <c r="Q26" s="109">
        <v>0</v>
      </c>
      <c r="R26" s="90">
        <f t="shared" si="1"/>
        <v>600000</v>
      </c>
      <c r="S26" s="211" t="s">
        <v>60</v>
      </c>
      <c r="T26" s="113" t="s">
        <v>134</v>
      </c>
      <c r="U26" s="111">
        <v>1</v>
      </c>
      <c r="V26" s="111" t="s">
        <v>62</v>
      </c>
      <c r="W26" s="111" t="s">
        <v>63</v>
      </c>
      <c r="X26" s="111" t="s">
        <v>67</v>
      </c>
      <c r="Y26" s="116"/>
      <c r="Z26" s="116"/>
      <c r="AA26" s="116"/>
      <c r="AB26" s="277" t="s">
        <v>65</v>
      </c>
      <c r="AC26" s="297" t="s">
        <v>60</v>
      </c>
    </row>
    <row r="27" spans="1:16380" ht="60" x14ac:dyDescent="0.25">
      <c r="B27" s="105">
        <v>60122</v>
      </c>
      <c r="C27" s="106" t="s">
        <v>132</v>
      </c>
      <c r="D27" s="107" t="s">
        <v>26</v>
      </c>
      <c r="E27" s="188">
        <v>2015</v>
      </c>
      <c r="F27" s="106" t="s">
        <v>112</v>
      </c>
      <c r="G27" s="106" t="s">
        <v>133</v>
      </c>
      <c r="H27" s="294">
        <v>0.79</v>
      </c>
      <c r="I27" s="108">
        <v>42265</v>
      </c>
      <c r="J27" s="108">
        <v>42362</v>
      </c>
      <c r="K27" s="295">
        <f>IFERROR((Q27/P27),0)</f>
        <v>0.67124421817154778</v>
      </c>
      <c r="L27" s="108">
        <v>42265</v>
      </c>
      <c r="M27" s="108">
        <v>42362</v>
      </c>
      <c r="N27" s="264">
        <f t="shared" ca="1" si="0"/>
        <v>44224</v>
      </c>
      <c r="O27" s="276">
        <f t="shared" ca="1" si="2"/>
        <v>1862</v>
      </c>
      <c r="P27" s="109">
        <v>3899222.83</v>
      </c>
      <c r="Q27" s="109">
        <f>1162738.86+558283.45+520538.08+231505.84+144264.55</f>
        <v>2617330.7799999998</v>
      </c>
      <c r="R27" s="90">
        <f t="shared" si="1"/>
        <v>1281892.0500000003</v>
      </c>
      <c r="S27" s="211" t="s">
        <v>60</v>
      </c>
      <c r="T27" s="113" t="s">
        <v>135</v>
      </c>
      <c r="U27" s="111">
        <v>1</v>
      </c>
      <c r="V27" s="111" t="s">
        <v>62</v>
      </c>
      <c r="W27" s="111" t="s">
        <v>63</v>
      </c>
      <c r="X27" s="111" t="s">
        <v>67</v>
      </c>
      <c r="Y27" s="116"/>
      <c r="Z27" s="116" t="s">
        <v>110</v>
      </c>
      <c r="AA27" s="116"/>
      <c r="AB27" s="277" t="s">
        <v>65</v>
      </c>
      <c r="AC27" s="296" t="s">
        <v>60</v>
      </c>
    </row>
    <row r="28" spans="1:16380" ht="60" x14ac:dyDescent="0.25">
      <c r="B28" s="105">
        <v>60126</v>
      </c>
      <c r="C28" s="106" t="s">
        <v>136</v>
      </c>
      <c r="D28" s="107" t="s">
        <v>26</v>
      </c>
      <c r="E28" s="188">
        <v>2015</v>
      </c>
      <c r="F28" s="106" t="s">
        <v>137</v>
      </c>
      <c r="G28" s="106" t="s">
        <v>138</v>
      </c>
      <c r="H28" s="294">
        <v>1</v>
      </c>
      <c r="I28" s="108">
        <v>42208</v>
      </c>
      <c r="J28" s="108">
        <v>42235</v>
      </c>
      <c r="K28" s="295">
        <f>IFERROR((Q28/P28),0)</f>
        <v>1</v>
      </c>
      <c r="L28" s="108">
        <v>42208</v>
      </c>
      <c r="M28" s="108">
        <v>42235</v>
      </c>
      <c r="N28" s="264">
        <f t="shared" ca="1" si="0"/>
        <v>44224</v>
      </c>
      <c r="O28" s="276">
        <f t="shared" ca="1" si="2"/>
        <v>1989</v>
      </c>
      <c r="P28" s="109">
        <v>654137.37</v>
      </c>
      <c r="Q28" s="109">
        <f>359542.13+294595.24</f>
        <v>654137.37</v>
      </c>
      <c r="R28" s="90">
        <f t="shared" si="1"/>
        <v>0</v>
      </c>
      <c r="S28" s="211" t="s">
        <v>60</v>
      </c>
      <c r="T28" s="113" t="s">
        <v>139</v>
      </c>
      <c r="U28" s="111">
        <v>1</v>
      </c>
      <c r="V28" s="111" t="s">
        <v>62</v>
      </c>
      <c r="W28" s="111" t="s">
        <v>63</v>
      </c>
      <c r="X28" s="111" t="s">
        <v>67</v>
      </c>
      <c r="Y28" s="116"/>
      <c r="Z28" s="116"/>
      <c r="AA28" s="116"/>
      <c r="AB28" s="277" t="s">
        <v>116</v>
      </c>
      <c r="AC28" s="297" t="s">
        <v>60</v>
      </c>
    </row>
    <row r="29" spans="1:16380" ht="60" x14ac:dyDescent="0.25">
      <c r="B29" s="105">
        <v>60127</v>
      </c>
      <c r="C29" s="106" t="s">
        <v>140</v>
      </c>
      <c r="D29" s="107" t="s">
        <v>26</v>
      </c>
      <c r="E29" s="188">
        <v>2015</v>
      </c>
      <c r="F29" s="106" t="s">
        <v>137</v>
      </c>
      <c r="G29" s="106" t="s">
        <v>141</v>
      </c>
      <c r="H29" s="294">
        <v>1</v>
      </c>
      <c r="I29" s="108">
        <v>42248</v>
      </c>
      <c r="J29" s="108">
        <v>42276</v>
      </c>
      <c r="K29" s="295">
        <f>IFERROR((Q29/P29),0)</f>
        <v>1</v>
      </c>
      <c r="L29" s="108">
        <v>42248</v>
      </c>
      <c r="M29" s="108">
        <v>42276</v>
      </c>
      <c r="N29" s="264">
        <f t="shared" ca="1" si="0"/>
        <v>44224</v>
      </c>
      <c r="O29" s="276">
        <f t="shared" ca="1" si="2"/>
        <v>1948</v>
      </c>
      <c r="P29" s="109">
        <v>248224.12</v>
      </c>
      <c r="Q29" s="109">
        <f>225037.4+23186.72</f>
        <v>248224.12</v>
      </c>
      <c r="R29" s="90">
        <f t="shared" si="1"/>
        <v>0</v>
      </c>
      <c r="S29" s="213"/>
      <c r="T29" s="214"/>
      <c r="U29" s="105"/>
      <c r="V29" s="105"/>
      <c r="W29" s="105"/>
      <c r="X29" s="105" t="s">
        <v>67</v>
      </c>
      <c r="Y29" s="83"/>
      <c r="Z29" s="83"/>
      <c r="AA29" s="83"/>
      <c r="AB29" s="298" t="s">
        <v>65</v>
      </c>
      <c r="AC29" s="297" t="s">
        <v>60</v>
      </c>
    </row>
    <row r="30" spans="1:16380" ht="36" x14ac:dyDescent="0.25">
      <c r="B30" s="105">
        <v>60130</v>
      </c>
      <c r="C30" s="106" t="s">
        <v>142</v>
      </c>
      <c r="D30" s="107" t="s">
        <v>13</v>
      </c>
      <c r="E30" s="188">
        <v>2013</v>
      </c>
      <c r="F30" s="106" t="s">
        <v>143</v>
      </c>
      <c r="G30" s="106"/>
      <c r="H30" s="294">
        <v>0</v>
      </c>
      <c r="I30" s="108"/>
      <c r="J30" s="108"/>
      <c r="K30" s="295">
        <v>0.12676511422404127</v>
      </c>
      <c r="L30" s="108"/>
      <c r="M30" s="108"/>
      <c r="N30" s="264">
        <f t="shared" ca="1" si="0"/>
        <v>44224</v>
      </c>
      <c r="O30" s="276"/>
      <c r="P30" s="109">
        <v>762309.83</v>
      </c>
      <c r="Q30" s="109">
        <v>243031.6</v>
      </c>
      <c r="R30" s="90">
        <f t="shared" si="1"/>
        <v>519278.23</v>
      </c>
      <c r="S30" s="213"/>
      <c r="T30" s="107"/>
      <c r="U30" s="105"/>
      <c r="V30" s="105" t="s">
        <v>62</v>
      </c>
      <c r="W30" s="105"/>
      <c r="X30" s="105" t="s">
        <v>67</v>
      </c>
      <c r="Y30" s="83"/>
      <c r="Z30" s="83"/>
      <c r="AA30" s="83"/>
      <c r="AB30" s="277" t="s">
        <v>144</v>
      </c>
      <c r="AC30" s="297" t="s">
        <v>60</v>
      </c>
    </row>
    <row r="31" spans="1:16380" ht="36" x14ac:dyDescent="0.25">
      <c r="B31" s="105">
        <v>60130</v>
      </c>
      <c r="C31" s="106" t="s">
        <v>142</v>
      </c>
      <c r="D31" s="107" t="s">
        <v>26</v>
      </c>
      <c r="E31" s="188">
        <v>2015</v>
      </c>
      <c r="F31" s="106" t="s">
        <v>143</v>
      </c>
      <c r="G31" s="106"/>
      <c r="H31" s="294">
        <v>0</v>
      </c>
      <c r="I31" s="108"/>
      <c r="J31" s="108"/>
      <c r="K31" s="295">
        <f t="shared" ref="K31:K67" si="4">IFERROR((Q31/P31),0)</f>
        <v>3.4429980610436201E-2</v>
      </c>
      <c r="L31" s="108"/>
      <c r="M31" s="108"/>
      <c r="N31" s="264">
        <f t="shared" ca="1" si="0"/>
        <v>44224</v>
      </c>
      <c r="O31" s="276"/>
      <c r="P31" s="109">
        <v>1196050.6299999999</v>
      </c>
      <c r="Q31" s="109">
        <v>41180</v>
      </c>
      <c r="R31" s="90">
        <f t="shared" si="1"/>
        <v>1154870.6299999999</v>
      </c>
      <c r="S31" s="213" t="s">
        <v>60</v>
      </c>
      <c r="T31" s="107" t="s">
        <v>145</v>
      </c>
      <c r="U31" s="105">
        <v>1</v>
      </c>
      <c r="V31" s="105" t="s">
        <v>62</v>
      </c>
      <c r="W31" s="105" t="s">
        <v>63</v>
      </c>
      <c r="X31" s="105" t="s">
        <v>67</v>
      </c>
      <c r="Y31" s="83"/>
      <c r="Z31" s="83"/>
      <c r="AA31" s="83"/>
      <c r="AB31" s="277" t="s">
        <v>144</v>
      </c>
      <c r="AC31" s="297" t="s">
        <v>60</v>
      </c>
    </row>
    <row r="32" spans="1:16380" ht="48" x14ac:dyDescent="0.25">
      <c r="B32" s="105">
        <v>60134</v>
      </c>
      <c r="C32" s="106" t="s">
        <v>146</v>
      </c>
      <c r="D32" s="107" t="s">
        <v>26</v>
      </c>
      <c r="E32" s="188">
        <v>2015</v>
      </c>
      <c r="F32" s="106" t="s">
        <v>80</v>
      </c>
      <c r="G32" s="106"/>
      <c r="H32" s="294">
        <v>0</v>
      </c>
      <c r="I32" s="108">
        <v>42352</v>
      </c>
      <c r="J32" s="108">
        <v>42441</v>
      </c>
      <c r="K32" s="295">
        <f t="shared" si="4"/>
        <v>0</v>
      </c>
      <c r="L32" s="108">
        <v>42352</v>
      </c>
      <c r="M32" s="108">
        <v>42441</v>
      </c>
      <c r="N32" s="264">
        <f t="shared" ca="1" si="0"/>
        <v>44224</v>
      </c>
      <c r="O32" s="276">
        <f t="shared" ca="1" si="2"/>
        <v>1783</v>
      </c>
      <c r="P32" s="109">
        <v>1350000</v>
      </c>
      <c r="Q32" s="109">
        <v>0</v>
      </c>
      <c r="R32" s="90">
        <f t="shared" si="1"/>
        <v>1350000</v>
      </c>
      <c r="S32" s="213" t="s">
        <v>60</v>
      </c>
      <c r="T32" s="107" t="s">
        <v>77</v>
      </c>
      <c r="U32" s="105">
        <v>210</v>
      </c>
      <c r="V32" s="105" t="s">
        <v>62</v>
      </c>
      <c r="W32" s="105" t="s">
        <v>63</v>
      </c>
      <c r="X32" s="105" t="s">
        <v>67</v>
      </c>
      <c r="Y32" s="83"/>
      <c r="Z32" s="83"/>
      <c r="AA32" s="83"/>
      <c r="AB32" s="277" t="s">
        <v>65</v>
      </c>
      <c r="AC32" s="297" t="s">
        <v>60</v>
      </c>
    </row>
    <row r="33" spans="2:30" ht="72" x14ac:dyDescent="0.25">
      <c r="B33" s="204">
        <v>60137</v>
      </c>
      <c r="C33" s="205" t="s">
        <v>147</v>
      </c>
      <c r="D33" s="206" t="s">
        <v>26</v>
      </c>
      <c r="E33" s="207">
        <v>2015</v>
      </c>
      <c r="F33" s="205" t="s">
        <v>58</v>
      </c>
      <c r="G33" s="205"/>
      <c r="H33" s="278">
        <v>0</v>
      </c>
      <c r="I33" s="208"/>
      <c r="J33" s="208"/>
      <c r="K33" s="279">
        <f t="shared" si="4"/>
        <v>0</v>
      </c>
      <c r="L33" s="208"/>
      <c r="M33" s="208"/>
      <c r="N33" s="264">
        <f t="shared" ca="1" si="0"/>
        <v>44224</v>
      </c>
      <c r="O33" s="276"/>
      <c r="P33" s="209">
        <v>220000</v>
      </c>
      <c r="Q33" s="209">
        <v>0</v>
      </c>
      <c r="R33" s="90">
        <f t="shared" si="1"/>
        <v>220000</v>
      </c>
      <c r="S33" s="213" t="s">
        <v>60</v>
      </c>
      <c r="T33" s="107" t="s">
        <v>77</v>
      </c>
      <c r="U33" s="105">
        <v>210</v>
      </c>
      <c r="V33" s="105"/>
      <c r="W33" s="105"/>
      <c r="X33" s="105" t="s">
        <v>67</v>
      </c>
      <c r="Y33" s="83"/>
      <c r="Z33" s="83"/>
      <c r="AA33" s="83"/>
      <c r="AB33" s="290" t="s">
        <v>90</v>
      </c>
      <c r="AC33" s="297" t="s">
        <v>60</v>
      </c>
    </row>
    <row r="34" spans="2:30" ht="48" x14ac:dyDescent="0.25">
      <c r="B34" s="91">
        <v>60139</v>
      </c>
      <c r="C34" s="87" t="s">
        <v>148</v>
      </c>
      <c r="D34" s="88" t="s">
        <v>13</v>
      </c>
      <c r="E34" s="185">
        <v>2013</v>
      </c>
      <c r="F34" s="87" t="s">
        <v>143</v>
      </c>
      <c r="G34" s="87" t="s">
        <v>149</v>
      </c>
      <c r="H34" s="281">
        <v>1</v>
      </c>
      <c r="I34" s="89">
        <v>42219</v>
      </c>
      <c r="J34" s="89">
        <v>42247</v>
      </c>
      <c r="K34" s="282">
        <f t="shared" si="4"/>
        <v>0.89162622570368333</v>
      </c>
      <c r="L34" s="89">
        <v>42219</v>
      </c>
      <c r="M34" s="89">
        <v>42247</v>
      </c>
      <c r="N34" s="264">
        <f t="shared" ca="1" si="0"/>
        <v>44224</v>
      </c>
      <c r="O34" s="276">
        <f t="shared" ca="1" si="2"/>
        <v>1977</v>
      </c>
      <c r="P34" s="90">
        <v>583276.17000000004</v>
      </c>
      <c r="Q34" s="90">
        <f>484445.19+35619.14</f>
        <v>520064.33</v>
      </c>
      <c r="R34" s="90">
        <f t="shared" si="1"/>
        <v>63211.840000000026</v>
      </c>
      <c r="S34" s="213" t="s">
        <v>60</v>
      </c>
      <c r="T34" s="107" t="s">
        <v>150</v>
      </c>
      <c r="U34" s="105">
        <v>1</v>
      </c>
      <c r="V34" s="105" t="s">
        <v>62</v>
      </c>
      <c r="W34" s="105" t="s">
        <v>63</v>
      </c>
      <c r="X34" s="105" t="s">
        <v>64</v>
      </c>
      <c r="Y34" s="83" t="s">
        <v>78</v>
      </c>
      <c r="Z34" s="83"/>
      <c r="AA34" s="83"/>
      <c r="AB34" s="277" t="s">
        <v>65</v>
      </c>
      <c r="AC34" s="297" t="s">
        <v>60</v>
      </c>
    </row>
    <row r="35" spans="2:30" ht="72" x14ac:dyDescent="0.25">
      <c r="B35" s="105">
        <v>60143</v>
      </c>
      <c r="C35" s="106" t="s">
        <v>151</v>
      </c>
      <c r="D35" s="107" t="s">
        <v>26</v>
      </c>
      <c r="E35" s="188">
        <v>2015</v>
      </c>
      <c r="F35" s="106" t="s">
        <v>80</v>
      </c>
      <c r="G35" s="106" t="s">
        <v>149</v>
      </c>
      <c r="H35" s="294">
        <v>1</v>
      </c>
      <c r="I35" s="108">
        <v>42254</v>
      </c>
      <c r="J35" s="108">
        <v>42273</v>
      </c>
      <c r="K35" s="295">
        <f t="shared" si="4"/>
        <v>0.94343927111665005</v>
      </c>
      <c r="L35" s="108">
        <v>42254</v>
      </c>
      <c r="M35" s="108">
        <v>42273</v>
      </c>
      <c r="N35" s="264">
        <f t="shared" ca="1" si="0"/>
        <v>44224</v>
      </c>
      <c r="O35" s="276">
        <f t="shared" ca="1" si="2"/>
        <v>1951</v>
      </c>
      <c r="P35" s="109">
        <v>694845.89</v>
      </c>
      <c r="Q35" s="109">
        <f>627779.35+27765.55</f>
        <v>655544.9</v>
      </c>
      <c r="R35" s="90">
        <f t="shared" si="1"/>
        <v>39300.989999999991</v>
      </c>
      <c r="S35" s="213" t="s">
        <v>60</v>
      </c>
      <c r="T35" s="107" t="s">
        <v>77</v>
      </c>
      <c r="U35" s="105">
        <v>400</v>
      </c>
      <c r="V35" s="105" t="s">
        <v>62</v>
      </c>
      <c r="W35" s="105" t="s">
        <v>63</v>
      </c>
      <c r="X35" s="105" t="s">
        <v>64</v>
      </c>
      <c r="Y35" s="83" t="s">
        <v>78</v>
      </c>
      <c r="Z35" s="83"/>
      <c r="AA35" s="83"/>
      <c r="AB35" s="277" t="s">
        <v>65</v>
      </c>
      <c r="AC35" s="293" t="s">
        <v>60</v>
      </c>
    </row>
    <row r="36" spans="2:30" ht="84" x14ac:dyDescent="0.25">
      <c r="B36" s="105">
        <v>60144</v>
      </c>
      <c r="C36" s="106" t="s">
        <v>152</v>
      </c>
      <c r="D36" s="107" t="s">
        <v>26</v>
      </c>
      <c r="E36" s="188">
        <v>2015</v>
      </c>
      <c r="F36" s="106" t="s">
        <v>153</v>
      </c>
      <c r="G36" s="106" t="s">
        <v>154</v>
      </c>
      <c r="H36" s="294">
        <v>1</v>
      </c>
      <c r="I36" s="108"/>
      <c r="J36" s="108"/>
      <c r="K36" s="295">
        <f t="shared" si="4"/>
        <v>0.99668081034482758</v>
      </c>
      <c r="L36" s="108"/>
      <c r="M36" s="108"/>
      <c r="N36" s="264">
        <f t="shared" ca="1" si="0"/>
        <v>44224</v>
      </c>
      <c r="O36" s="276"/>
      <c r="P36" s="109">
        <v>580000</v>
      </c>
      <c r="Q36" s="109">
        <f>520537.12+57537.75</f>
        <v>578074.87</v>
      </c>
      <c r="R36" s="90">
        <f t="shared" si="1"/>
        <v>1925.1300000000047</v>
      </c>
      <c r="S36" s="213" t="s">
        <v>60</v>
      </c>
      <c r="T36" s="107" t="s">
        <v>86</v>
      </c>
      <c r="U36" s="105">
        <v>1850</v>
      </c>
      <c r="V36" s="105" t="s">
        <v>62</v>
      </c>
      <c r="W36" s="105" t="s">
        <v>63</v>
      </c>
      <c r="X36" s="105" t="s">
        <v>64</v>
      </c>
      <c r="Y36" s="83" t="s">
        <v>78</v>
      </c>
      <c r="Z36" s="83"/>
      <c r="AA36" s="83"/>
      <c r="AB36" s="277" t="s">
        <v>65</v>
      </c>
      <c r="AC36" s="293" t="s">
        <v>60</v>
      </c>
    </row>
    <row r="37" spans="2:30" ht="48" x14ac:dyDescent="0.25">
      <c r="B37" s="105">
        <v>60155</v>
      </c>
      <c r="C37" s="106" t="s">
        <v>155</v>
      </c>
      <c r="D37" s="107" t="s">
        <v>15</v>
      </c>
      <c r="E37" s="188">
        <v>2015</v>
      </c>
      <c r="F37" s="106" t="s">
        <v>143</v>
      </c>
      <c r="G37" s="106" t="s">
        <v>156</v>
      </c>
      <c r="H37" s="294">
        <v>1</v>
      </c>
      <c r="I37" s="108">
        <v>42430</v>
      </c>
      <c r="J37" s="108">
        <v>42499</v>
      </c>
      <c r="K37" s="295">
        <f t="shared" si="4"/>
        <v>0.99819815000000001</v>
      </c>
      <c r="L37" s="108">
        <v>42430</v>
      </c>
      <c r="M37" s="108">
        <v>42499</v>
      </c>
      <c r="N37" s="264">
        <f t="shared" ca="1" si="0"/>
        <v>44224</v>
      </c>
      <c r="O37" s="276">
        <f t="shared" ca="1" si="2"/>
        <v>1725</v>
      </c>
      <c r="P37" s="109">
        <v>1000000</v>
      </c>
      <c r="Q37" s="109">
        <v>998198.15</v>
      </c>
      <c r="R37" s="90">
        <f t="shared" si="1"/>
        <v>1801.8499999999767</v>
      </c>
      <c r="S37" s="213" t="s">
        <v>60</v>
      </c>
      <c r="T37" s="107" t="s">
        <v>86</v>
      </c>
      <c r="U37" s="105">
        <v>900</v>
      </c>
      <c r="V37" s="105" t="s">
        <v>62</v>
      </c>
      <c r="W37" s="105" t="s">
        <v>63</v>
      </c>
      <c r="X37" s="105" t="s">
        <v>64</v>
      </c>
      <c r="Y37" s="83" t="s">
        <v>78</v>
      </c>
      <c r="Z37" s="83"/>
      <c r="AA37" s="83"/>
      <c r="AB37" s="277" t="s">
        <v>65</v>
      </c>
      <c r="AC37" s="293" t="s">
        <v>60</v>
      </c>
    </row>
    <row r="38" spans="2:30" ht="60" x14ac:dyDescent="0.25">
      <c r="B38" s="105">
        <v>60156</v>
      </c>
      <c r="C38" s="106" t="s">
        <v>157</v>
      </c>
      <c r="D38" s="107" t="s">
        <v>15</v>
      </c>
      <c r="E38" s="188">
        <v>2015</v>
      </c>
      <c r="F38" s="106" t="s">
        <v>143</v>
      </c>
      <c r="G38" s="106" t="s">
        <v>154</v>
      </c>
      <c r="H38" s="294">
        <v>0.95</v>
      </c>
      <c r="I38" s="108">
        <v>42430</v>
      </c>
      <c r="J38" s="108">
        <v>42471</v>
      </c>
      <c r="K38" s="295">
        <f t="shared" si="4"/>
        <v>0.83127239772727268</v>
      </c>
      <c r="L38" s="108">
        <v>42430</v>
      </c>
      <c r="M38" s="108">
        <v>42471</v>
      </c>
      <c r="N38" s="264">
        <f t="shared" ca="1" si="0"/>
        <v>44224</v>
      </c>
      <c r="O38" s="276">
        <f t="shared" ca="1" si="2"/>
        <v>1753</v>
      </c>
      <c r="P38" s="109">
        <v>880000</v>
      </c>
      <c r="Q38" s="109">
        <f>115575.83+615943.88</f>
        <v>731519.71</v>
      </c>
      <c r="R38" s="90">
        <f t="shared" si="1"/>
        <v>148480.29000000004</v>
      </c>
      <c r="S38" s="213" t="s">
        <v>60</v>
      </c>
      <c r="T38" s="107" t="s">
        <v>77</v>
      </c>
      <c r="U38" s="105">
        <v>80</v>
      </c>
      <c r="V38" s="105" t="s">
        <v>62</v>
      </c>
      <c r="W38" s="105" t="s">
        <v>63</v>
      </c>
      <c r="X38" s="105" t="s">
        <v>67</v>
      </c>
      <c r="Y38" s="83"/>
      <c r="Z38" s="83"/>
      <c r="AA38" s="83"/>
      <c r="AB38" s="299" t="s">
        <v>65</v>
      </c>
      <c r="AC38" s="299" t="s">
        <v>60</v>
      </c>
    </row>
    <row r="39" spans="2:30" ht="72" x14ac:dyDescent="0.25">
      <c r="B39" s="105">
        <v>60157</v>
      </c>
      <c r="C39" s="106" t="s">
        <v>158</v>
      </c>
      <c r="D39" s="107" t="s">
        <v>15</v>
      </c>
      <c r="E39" s="188">
        <v>2015</v>
      </c>
      <c r="F39" s="106" t="s">
        <v>143</v>
      </c>
      <c r="G39" s="106" t="s">
        <v>126</v>
      </c>
      <c r="H39" s="294">
        <v>1</v>
      </c>
      <c r="I39" s="108">
        <v>42401</v>
      </c>
      <c r="J39" s="108">
        <v>42414</v>
      </c>
      <c r="K39" s="295">
        <f t="shared" si="4"/>
        <v>0.96713557056624022</v>
      </c>
      <c r="L39" s="108">
        <v>42401</v>
      </c>
      <c r="M39" s="108">
        <v>42414</v>
      </c>
      <c r="N39" s="264">
        <f t="shared" ca="1" si="0"/>
        <v>44224</v>
      </c>
      <c r="O39" s="276">
        <f t="shared" ca="1" si="2"/>
        <v>1810</v>
      </c>
      <c r="P39" s="109">
        <v>119138.84</v>
      </c>
      <c r="Q39" s="109">
        <v>115223.41</v>
      </c>
      <c r="R39" s="90">
        <f t="shared" si="1"/>
        <v>3915.429999999993</v>
      </c>
      <c r="S39" s="107"/>
      <c r="T39" s="105"/>
      <c r="U39" s="105"/>
      <c r="V39" s="105" t="s">
        <v>62</v>
      </c>
      <c r="W39" s="105"/>
      <c r="X39" s="83" t="s">
        <v>64</v>
      </c>
      <c r="Y39" s="83" t="s">
        <v>78</v>
      </c>
      <c r="Z39" s="83"/>
      <c r="AB39" s="277" t="s">
        <v>65</v>
      </c>
      <c r="AC39" s="304" t="s">
        <v>60</v>
      </c>
    </row>
    <row r="40" spans="2:30" ht="36" x14ac:dyDescent="0.25">
      <c r="B40" s="105">
        <v>60159</v>
      </c>
      <c r="C40" s="106" t="s">
        <v>159</v>
      </c>
      <c r="D40" s="107" t="s">
        <v>15</v>
      </c>
      <c r="E40" s="188">
        <v>2015</v>
      </c>
      <c r="F40" s="106" t="s">
        <v>143</v>
      </c>
      <c r="G40" s="106" t="s">
        <v>160</v>
      </c>
      <c r="H40" s="294">
        <v>1</v>
      </c>
      <c r="I40" s="108">
        <v>42401</v>
      </c>
      <c r="J40" s="108">
        <v>42405</v>
      </c>
      <c r="K40" s="295">
        <f t="shared" si="4"/>
        <v>0.98895184295473304</v>
      </c>
      <c r="L40" s="108">
        <v>42401</v>
      </c>
      <c r="M40" s="108">
        <v>42405</v>
      </c>
      <c r="N40" s="264">
        <f t="shared" ca="1" si="0"/>
        <v>44224</v>
      </c>
      <c r="O40" s="276">
        <f t="shared" ca="1" si="2"/>
        <v>1819</v>
      </c>
      <c r="P40" s="109">
        <v>53284</v>
      </c>
      <c r="Q40" s="109">
        <v>52695.31</v>
      </c>
      <c r="R40" s="90">
        <f t="shared" si="1"/>
        <v>588.69000000000233</v>
      </c>
      <c r="S40" s="213" t="s">
        <v>60</v>
      </c>
      <c r="T40" s="107" t="s">
        <v>61</v>
      </c>
      <c r="U40" s="105">
        <v>1</v>
      </c>
      <c r="V40" s="105" t="s">
        <v>62</v>
      </c>
      <c r="W40" s="105"/>
      <c r="X40" s="105" t="s">
        <v>64</v>
      </c>
      <c r="Y40" s="83" t="s">
        <v>78</v>
      </c>
      <c r="Z40" s="83"/>
      <c r="AA40" s="83"/>
      <c r="AB40" s="277" t="s">
        <v>116</v>
      </c>
      <c r="AC40" s="304" t="s">
        <v>60</v>
      </c>
    </row>
    <row r="41" spans="2:30" ht="72" x14ac:dyDescent="0.25">
      <c r="B41" s="105">
        <v>60160</v>
      </c>
      <c r="C41" s="106" t="s">
        <v>161</v>
      </c>
      <c r="D41" s="107" t="s">
        <v>15</v>
      </c>
      <c r="E41" s="188">
        <v>2015</v>
      </c>
      <c r="F41" s="106" t="s">
        <v>143</v>
      </c>
      <c r="G41" s="106" t="s">
        <v>160</v>
      </c>
      <c r="H41" s="294">
        <v>1</v>
      </c>
      <c r="I41" s="108">
        <v>42401</v>
      </c>
      <c r="J41" s="108">
        <v>42404</v>
      </c>
      <c r="K41" s="295">
        <f t="shared" si="4"/>
        <v>0.98892316653231438</v>
      </c>
      <c r="L41" s="108">
        <v>42401</v>
      </c>
      <c r="M41" s="108">
        <v>42404</v>
      </c>
      <c r="N41" s="264">
        <f t="shared" ca="1" si="0"/>
        <v>44224</v>
      </c>
      <c r="O41" s="276">
        <f t="shared" ca="1" si="2"/>
        <v>1820</v>
      </c>
      <c r="P41" s="109">
        <v>377502.29</v>
      </c>
      <c r="Q41" s="109">
        <v>373320.76</v>
      </c>
      <c r="R41" s="90">
        <f t="shared" si="1"/>
        <v>4181.5299999999697</v>
      </c>
      <c r="S41" s="288" t="s">
        <v>60</v>
      </c>
      <c r="T41" s="288" t="s">
        <v>162</v>
      </c>
      <c r="U41" s="288">
        <v>20</v>
      </c>
      <c r="V41" s="288"/>
      <c r="W41" s="288"/>
      <c r="X41" s="288" t="s">
        <v>64</v>
      </c>
      <c r="Y41" s="289" t="s">
        <v>78</v>
      </c>
      <c r="Z41" s="289"/>
      <c r="AA41" s="289"/>
      <c r="AB41" s="290" t="s">
        <v>90</v>
      </c>
      <c r="AC41" s="290" t="s">
        <v>60</v>
      </c>
    </row>
    <row r="42" spans="2:30" ht="60" x14ac:dyDescent="0.25">
      <c r="B42" s="105">
        <v>60161</v>
      </c>
      <c r="C42" s="106" t="s">
        <v>163</v>
      </c>
      <c r="D42" s="107" t="s">
        <v>15</v>
      </c>
      <c r="E42" s="188">
        <v>2015</v>
      </c>
      <c r="F42" s="106" t="s">
        <v>143</v>
      </c>
      <c r="G42" s="106" t="s">
        <v>164</v>
      </c>
      <c r="H42" s="294">
        <v>1</v>
      </c>
      <c r="I42" s="108">
        <v>42401</v>
      </c>
      <c r="J42" s="108">
        <v>42428</v>
      </c>
      <c r="K42" s="295">
        <f t="shared" si="4"/>
        <v>0.8920028888888889</v>
      </c>
      <c r="L42" s="108">
        <v>42401</v>
      </c>
      <c r="M42" s="108">
        <v>42428</v>
      </c>
      <c r="N42" s="264">
        <f t="shared" ca="1" si="0"/>
        <v>44224</v>
      </c>
      <c r="O42" s="276">
        <f t="shared" ca="1" si="2"/>
        <v>1796</v>
      </c>
      <c r="P42" s="109">
        <v>270000</v>
      </c>
      <c r="Q42" s="109">
        <v>240840.78</v>
      </c>
      <c r="R42" s="90">
        <f t="shared" si="1"/>
        <v>29159.22</v>
      </c>
      <c r="S42" s="213" t="s">
        <v>60</v>
      </c>
      <c r="T42" s="107" t="s">
        <v>83</v>
      </c>
      <c r="U42" s="105">
        <v>1</v>
      </c>
      <c r="V42" s="105" t="s">
        <v>62</v>
      </c>
      <c r="W42" s="105" t="s">
        <v>63</v>
      </c>
      <c r="X42" s="105" t="s">
        <v>64</v>
      </c>
      <c r="Y42" s="83" t="s">
        <v>78</v>
      </c>
      <c r="Z42" s="83"/>
      <c r="AA42" s="83"/>
      <c r="AB42" s="277" t="s">
        <v>65</v>
      </c>
      <c r="AC42" s="304" t="s">
        <v>60</v>
      </c>
    </row>
    <row r="43" spans="2:30" ht="60" x14ac:dyDescent="0.25">
      <c r="B43" s="105">
        <v>60162</v>
      </c>
      <c r="C43" s="106" t="s">
        <v>165</v>
      </c>
      <c r="D43" s="107" t="s">
        <v>15</v>
      </c>
      <c r="E43" s="188">
        <v>2015</v>
      </c>
      <c r="F43" s="106" t="s">
        <v>143</v>
      </c>
      <c r="G43" s="106" t="s">
        <v>119</v>
      </c>
      <c r="H43" s="294">
        <v>1</v>
      </c>
      <c r="I43" s="108">
        <v>42361</v>
      </c>
      <c r="J43" s="108">
        <v>42388</v>
      </c>
      <c r="K43" s="295">
        <f t="shared" si="4"/>
        <v>0.99943563999999996</v>
      </c>
      <c r="L43" s="108">
        <v>42361</v>
      </c>
      <c r="M43" s="108">
        <v>42388</v>
      </c>
      <c r="N43" s="264">
        <f t="shared" ca="1" si="0"/>
        <v>44224</v>
      </c>
      <c r="O43" s="276">
        <f t="shared" ca="1" si="2"/>
        <v>1836</v>
      </c>
      <c r="P43" s="109">
        <v>250000</v>
      </c>
      <c r="Q43" s="109">
        <v>249858.91</v>
      </c>
      <c r="R43" s="90">
        <f t="shared" si="1"/>
        <v>141.08999999999651</v>
      </c>
      <c r="S43" s="213" t="s">
        <v>60</v>
      </c>
      <c r="T43" s="107" t="s">
        <v>83</v>
      </c>
      <c r="U43" s="105">
        <v>1</v>
      </c>
      <c r="V43" s="105" t="s">
        <v>62</v>
      </c>
      <c r="W43" s="105" t="s">
        <v>63</v>
      </c>
      <c r="X43" s="105" t="s">
        <v>64</v>
      </c>
      <c r="Y43" s="83" t="s">
        <v>78</v>
      </c>
      <c r="Z43" s="83" t="s">
        <v>166</v>
      </c>
      <c r="AA43" s="83"/>
      <c r="AB43" s="277" t="s">
        <v>65</v>
      </c>
      <c r="AC43" s="293" t="s">
        <v>60</v>
      </c>
      <c r="AD43" s="84" t="s">
        <v>167</v>
      </c>
    </row>
    <row r="44" spans="2:30" ht="48" x14ac:dyDescent="0.25">
      <c r="B44" s="105">
        <v>60164</v>
      </c>
      <c r="C44" s="106" t="s">
        <v>168</v>
      </c>
      <c r="D44" s="107" t="s">
        <v>15</v>
      </c>
      <c r="E44" s="188">
        <v>2015</v>
      </c>
      <c r="F44" s="106" t="s">
        <v>143</v>
      </c>
      <c r="G44" s="106" t="s">
        <v>169</v>
      </c>
      <c r="H44" s="294">
        <v>1</v>
      </c>
      <c r="I44" s="108">
        <v>42368</v>
      </c>
      <c r="J44" s="108">
        <v>42437</v>
      </c>
      <c r="K44" s="295">
        <f t="shared" si="4"/>
        <v>0.98936353565217394</v>
      </c>
      <c r="L44" s="108">
        <v>42368</v>
      </c>
      <c r="M44" s="108">
        <v>42437</v>
      </c>
      <c r="N44" s="264">
        <f t="shared" ca="1" si="0"/>
        <v>44224</v>
      </c>
      <c r="O44" s="276">
        <f t="shared" ca="1" si="2"/>
        <v>1787</v>
      </c>
      <c r="P44" s="109">
        <v>5750000</v>
      </c>
      <c r="Q44" s="109">
        <f>4081693.07+1607147.26</f>
        <v>5688840.3300000001</v>
      </c>
      <c r="R44" s="90">
        <f t="shared" si="1"/>
        <v>61159.669999999925</v>
      </c>
      <c r="S44" s="213" t="s">
        <v>60</v>
      </c>
      <c r="T44" s="107"/>
      <c r="U44" s="105"/>
      <c r="V44" s="105" t="s">
        <v>62</v>
      </c>
      <c r="W44" s="105" t="s">
        <v>63</v>
      </c>
      <c r="X44" s="105" t="s">
        <v>64</v>
      </c>
      <c r="Y44" s="83" t="s">
        <v>78</v>
      </c>
      <c r="Z44" s="83"/>
      <c r="AA44" s="83"/>
      <c r="AB44" s="277" t="s">
        <v>116</v>
      </c>
      <c r="AC44" s="304" t="s">
        <v>60</v>
      </c>
    </row>
    <row r="45" spans="2:30" ht="36" x14ac:dyDescent="0.25">
      <c r="B45" s="105">
        <v>60168</v>
      </c>
      <c r="C45" s="106" t="s">
        <v>170</v>
      </c>
      <c r="D45" s="107" t="s">
        <v>15</v>
      </c>
      <c r="E45" s="188">
        <v>2015</v>
      </c>
      <c r="F45" s="106" t="s">
        <v>143</v>
      </c>
      <c r="G45" s="106" t="s">
        <v>171</v>
      </c>
      <c r="H45" s="294">
        <v>1</v>
      </c>
      <c r="I45" s="108">
        <v>42382</v>
      </c>
      <c r="J45" s="108">
        <v>42437</v>
      </c>
      <c r="K45" s="295">
        <f t="shared" si="4"/>
        <v>0.99642513750000017</v>
      </c>
      <c r="L45" s="108">
        <v>42382</v>
      </c>
      <c r="M45" s="108">
        <v>42437</v>
      </c>
      <c r="N45" s="264">
        <f t="shared" ca="1" si="0"/>
        <v>44224</v>
      </c>
      <c r="O45" s="276">
        <f t="shared" ca="1" si="2"/>
        <v>1787</v>
      </c>
      <c r="P45" s="109">
        <v>800000</v>
      </c>
      <c r="Q45" s="109">
        <f>186767.18+103274.12+473588.75+33510.06</f>
        <v>797140.1100000001</v>
      </c>
      <c r="R45" s="90">
        <f t="shared" si="1"/>
        <v>2859.8899999998976</v>
      </c>
      <c r="S45" s="213" t="s">
        <v>60</v>
      </c>
      <c r="T45" s="107"/>
      <c r="U45" s="105"/>
      <c r="V45" s="105" t="s">
        <v>62</v>
      </c>
      <c r="W45" s="105"/>
      <c r="X45" s="105" t="s">
        <v>64</v>
      </c>
      <c r="Y45" s="83" t="s">
        <v>78</v>
      </c>
      <c r="Z45" s="83" t="s">
        <v>166</v>
      </c>
      <c r="AA45" s="83"/>
      <c r="AB45" s="277" t="s">
        <v>65</v>
      </c>
      <c r="AC45" s="293" t="s">
        <v>60</v>
      </c>
    </row>
    <row r="46" spans="2:30" ht="48" x14ac:dyDescent="0.25">
      <c r="B46" s="105">
        <v>60177</v>
      </c>
      <c r="C46" s="119" t="s">
        <v>172</v>
      </c>
      <c r="D46" s="107" t="s">
        <v>15</v>
      </c>
      <c r="E46" s="188">
        <v>2015</v>
      </c>
      <c r="F46" s="106" t="s">
        <v>143</v>
      </c>
      <c r="G46" s="106"/>
      <c r="H46" s="300">
        <v>0</v>
      </c>
      <c r="I46" s="108"/>
      <c r="J46" s="108"/>
      <c r="K46" s="295">
        <f t="shared" si="4"/>
        <v>0</v>
      </c>
      <c r="L46" s="108"/>
      <c r="M46" s="108"/>
      <c r="N46" s="264">
        <f t="shared" ca="1" si="0"/>
        <v>44224</v>
      </c>
      <c r="O46" s="276"/>
      <c r="P46" s="109">
        <v>400000</v>
      </c>
      <c r="Q46" s="109">
        <v>0</v>
      </c>
      <c r="R46" s="90">
        <f t="shared" si="1"/>
        <v>400000</v>
      </c>
      <c r="S46" s="213" t="s">
        <v>60</v>
      </c>
      <c r="T46" s="107"/>
      <c r="U46" s="105"/>
      <c r="V46" s="105" t="s">
        <v>62</v>
      </c>
      <c r="W46" s="105"/>
      <c r="X46" s="105" t="s">
        <v>67</v>
      </c>
      <c r="Y46" s="83"/>
      <c r="Z46" s="83"/>
      <c r="AA46" s="83"/>
      <c r="AB46" s="277" t="s">
        <v>116</v>
      </c>
      <c r="AC46" s="304" t="s">
        <v>60</v>
      </c>
    </row>
    <row r="47" spans="2:30" ht="60" x14ac:dyDescent="0.25">
      <c r="B47" s="105">
        <v>601117</v>
      </c>
      <c r="C47" s="119" t="s">
        <v>173</v>
      </c>
      <c r="D47" s="107" t="s">
        <v>15</v>
      </c>
      <c r="E47" s="188">
        <v>2015</v>
      </c>
      <c r="F47" s="106" t="s">
        <v>143</v>
      </c>
      <c r="G47" s="301" t="s">
        <v>164</v>
      </c>
      <c r="H47" s="300"/>
      <c r="I47" s="108"/>
      <c r="J47" s="108"/>
      <c r="K47" s="295"/>
      <c r="L47" s="108"/>
      <c r="M47" s="108"/>
      <c r="O47" s="276">
        <f t="shared" si="2"/>
        <v>0</v>
      </c>
      <c r="P47" s="109">
        <v>3500000</v>
      </c>
      <c r="Q47" s="109">
        <v>1917007.74</v>
      </c>
      <c r="R47" s="90">
        <f t="shared" si="1"/>
        <v>1582992.26</v>
      </c>
      <c r="S47" s="213"/>
      <c r="T47" s="107"/>
      <c r="U47" s="105"/>
      <c r="V47" s="105" t="s">
        <v>62</v>
      </c>
      <c r="W47" s="105"/>
      <c r="X47" s="105" t="s">
        <v>67</v>
      </c>
      <c r="Y47" s="83" t="s">
        <v>174</v>
      </c>
      <c r="Z47" s="83"/>
      <c r="AA47" s="83"/>
      <c r="AB47" s="277"/>
      <c r="AC47" s="277" t="s">
        <v>60</v>
      </c>
    </row>
    <row r="48" spans="2:30" ht="60" x14ac:dyDescent="0.25">
      <c r="B48" s="105">
        <v>60197</v>
      </c>
      <c r="C48" s="119" t="s">
        <v>175</v>
      </c>
      <c r="D48" s="107" t="s">
        <v>15</v>
      </c>
      <c r="E48" s="188">
        <v>2015</v>
      </c>
      <c r="F48" s="106"/>
      <c r="G48" s="301"/>
      <c r="H48" s="300">
        <v>1</v>
      </c>
      <c r="I48" s="108"/>
      <c r="J48" s="108"/>
      <c r="K48" s="295"/>
      <c r="L48" s="108"/>
      <c r="M48" s="108"/>
      <c r="O48" s="276"/>
      <c r="P48" s="109">
        <v>300000</v>
      </c>
      <c r="Q48" s="109">
        <v>281859.20000000001</v>
      </c>
      <c r="R48" s="90">
        <f t="shared" si="1"/>
        <v>18140.799999999988</v>
      </c>
      <c r="S48" s="213"/>
      <c r="T48" s="107"/>
      <c r="U48" s="105"/>
      <c r="V48" s="105" t="s">
        <v>62</v>
      </c>
      <c r="W48" s="105"/>
      <c r="X48" s="105" t="s">
        <v>64</v>
      </c>
      <c r="Y48" s="83" t="s">
        <v>78</v>
      </c>
      <c r="Z48" s="83"/>
      <c r="AA48" s="83"/>
      <c r="AB48" s="277"/>
      <c r="AC48" s="304" t="s">
        <v>60</v>
      </c>
    </row>
    <row r="49" spans="1:16380" ht="72" x14ac:dyDescent="0.25">
      <c r="B49" s="105">
        <v>60178</v>
      </c>
      <c r="C49" s="119" t="s">
        <v>176</v>
      </c>
      <c r="D49" s="107" t="s">
        <v>26</v>
      </c>
      <c r="E49" s="188">
        <v>2015</v>
      </c>
      <c r="F49" s="106" t="s">
        <v>143</v>
      </c>
      <c r="G49" s="106" t="s">
        <v>177</v>
      </c>
      <c r="H49" s="300">
        <v>1</v>
      </c>
      <c r="I49" s="108">
        <v>42361</v>
      </c>
      <c r="J49" s="108">
        <v>42388</v>
      </c>
      <c r="K49" s="295">
        <f t="shared" si="4"/>
        <v>0.95816936507936501</v>
      </c>
      <c r="L49" s="108">
        <v>42361</v>
      </c>
      <c r="M49" s="108">
        <v>42388</v>
      </c>
      <c r="N49" s="264">
        <f t="shared" ca="1" si="0"/>
        <v>44224</v>
      </c>
      <c r="O49" s="276">
        <f t="shared" ca="1" si="2"/>
        <v>1836</v>
      </c>
      <c r="P49" s="109">
        <v>315000</v>
      </c>
      <c r="Q49" s="109">
        <f>262096.05+39727.3</f>
        <v>301823.34999999998</v>
      </c>
      <c r="R49" s="90">
        <f t="shared" si="1"/>
        <v>13176.650000000023</v>
      </c>
      <c r="S49" s="213" t="s">
        <v>60</v>
      </c>
      <c r="T49" s="107"/>
      <c r="U49" s="105"/>
      <c r="V49" s="105" t="s">
        <v>62</v>
      </c>
      <c r="W49" s="105"/>
      <c r="X49" s="105" t="s">
        <v>64</v>
      </c>
      <c r="Y49" s="83" t="s">
        <v>78</v>
      </c>
      <c r="Z49" s="83" t="s">
        <v>110</v>
      </c>
      <c r="AA49" s="83"/>
      <c r="AB49" s="277" t="s">
        <v>65</v>
      </c>
      <c r="AC49" s="293" t="s">
        <v>60</v>
      </c>
    </row>
    <row r="50" spans="1:16380" ht="72" x14ac:dyDescent="0.25">
      <c r="B50" s="105">
        <v>60179</v>
      </c>
      <c r="C50" s="119" t="s">
        <v>178</v>
      </c>
      <c r="D50" s="107" t="s">
        <v>26</v>
      </c>
      <c r="E50" s="188">
        <v>2015</v>
      </c>
      <c r="F50" s="106" t="s">
        <v>143</v>
      </c>
      <c r="G50" s="106" t="s">
        <v>179</v>
      </c>
      <c r="H50" s="300">
        <v>1</v>
      </c>
      <c r="I50" s="108">
        <v>42361</v>
      </c>
      <c r="J50" s="108">
        <v>42388</v>
      </c>
      <c r="K50" s="295">
        <f t="shared" si="4"/>
        <v>0.92299030232558132</v>
      </c>
      <c r="L50" s="108">
        <v>42361</v>
      </c>
      <c r="M50" s="108">
        <v>42388</v>
      </c>
      <c r="N50" s="264">
        <f t="shared" ca="1" si="0"/>
        <v>44224</v>
      </c>
      <c r="O50" s="276">
        <f t="shared" ca="1" si="2"/>
        <v>1836</v>
      </c>
      <c r="P50" s="109">
        <v>430000</v>
      </c>
      <c r="Q50" s="109">
        <f>74183.66+322702.17</f>
        <v>396885.82999999996</v>
      </c>
      <c r="R50" s="90">
        <f t="shared" si="1"/>
        <v>33114.170000000042</v>
      </c>
      <c r="S50" s="213" t="s">
        <v>60</v>
      </c>
      <c r="T50" s="107"/>
      <c r="U50" s="105"/>
      <c r="V50" s="105" t="s">
        <v>62</v>
      </c>
      <c r="W50" s="105"/>
      <c r="X50" s="105" t="s">
        <v>64</v>
      </c>
      <c r="Y50" s="83" t="s">
        <v>78</v>
      </c>
      <c r="Z50" s="83" t="s">
        <v>110</v>
      </c>
      <c r="AA50" s="83"/>
      <c r="AB50" s="302" t="s">
        <v>65</v>
      </c>
      <c r="AC50" s="302" t="s">
        <v>60</v>
      </c>
      <c r="AD50" s="303"/>
      <c r="AE50" s="303"/>
      <c r="AF50" s="303"/>
      <c r="AG50" s="303"/>
    </row>
    <row r="51" spans="1:16380" ht="72" x14ac:dyDescent="0.25">
      <c r="B51" s="105">
        <v>60180</v>
      </c>
      <c r="C51" s="119" t="s">
        <v>180</v>
      </c>
      <c r="D51" s="107" t="s">
        <v>26</v>
      </c>
      <c r="E51" s="188">
        <v>2015</v>
      </c>
      <c r="F51" s="106" t="s">
        <v>143</v>
      </c>
      <c r="G51" s="106" t="s">
        <v>179</v>
      </c>
      <c r="H51" s="300">
        <v>1</v>
      </c>
      <c r="I51" s="108">
        <v>42361</v>
      </c>
      <c r="J51" s="108">
        <v>42388</v>
      </c>
      <c r="K51" s="295">
        <f t="shared" si="4"/>
        <v>0.98349723232323238</v>
      </c>
      <c r="L51" s="108">
        <v>42361</v>
      </c>
      <c r="M51" s="108">
        <v>42388</v>
      </c>
      <c r="N51" s="264">
        <f t="shared" ca="1" si="0"/>
        <v>44224</v>
      </c>
      <c r="O51" s="276">
        <f t="shared" ca="1" si="2"/>
        <v>1836</v>
      </c>
      <c r="P51" s="109">
        <v>495000</v>
      </c>
      <c r="Q51" s="109">
        <f>484355.84+2475.29</f>
        <v>486831.13</v>
      </c>
      <c r="R51" s="90">
        <f t="shared" si="1"/>
        <v>8168.8699999999953</v>
      </c>
      <c r="S51" s="213" t="s">
        <v>60</v>
      </c>
      <c r="T51" s="107"/>
      <c r="U51" s="105"/>
      <c r="V51" s="105" t="s">
        <v>62</v>
      </c>
      <c r="W51" s="105"/>
      <c r="X51" s="105" t="s">
        <v>64</v>
      </c>
      <c r="Y51" s="83" t="s">
        <v>78</v>
      </c>
      <c r="Z51" s="83" t="s">
        <v>110</v>
      </c>
      <c r="AA51" s="83"/>
      <c r="AB51" s="277" t="s">
        <v>65</v>
      </c>
      <c r="AC51" s="293" t="s">
        <v>60</v>
      </c>
    </row>
    <row r="52" spans="1:16380" ht="60" x14ac:dyDescent="0.25">
      <c r="B52" s="105">
        <v>60181</v>
      </c>
      <c r="C52" s="119" t="s">
        <v>181</v>
      </c>
      <c r="D52" s="107" t="s">
        <v>26</v>
      </c>
      <c r="E52" s="188">
        <v>2015</v>
      </c>
      <c r="F52" s="106" t="s">
        <v>143</v>
      </c>
      <c r="G52" s="106" t="s">
        <v>182</v>
      </c>
      <c r="H52" s="300">
        <v>1</v>
      </c>
      <c r="I52" s="108">
        <v>42384</v>
      </c>
      <c r="J52" s="108">
        <v>42397</v>
      </c>
      <c r="K52" s="295">
        <f t="shared" si="4"/>
        <v>1</v>
      </c>
      <c r="L52" s="108">
        <v>42384</v>
      </c>
      <c r="M52" s="108">
        <v>42397</v>
      </c>
      <c r="N52" s="264">
        <f t="shared" ca="1" si="0"/>
        <v>44224</v>
      </c>
      <c r="O52" s="276">
        <f t="shared" ca="1" si="2"/>
        <v>1827</v>
      </c>
      <c r="P52" s="109">
        <v>96694.67</v>
      </c>
      <c r="Q52" s="109">
        <v>96694.67</v>
      </c>
      <c r="R52" s="90">
        <f t="shared" si="1"/>
        <v>0</v>
      </c>
      <c r="S52" s="213" t="s">
        <v>60</v>
      </c>
      <c r="T52" s="107"/>
      <c r="U52" s="105"/>
      <c r="V52" s="105" t="s">
        <v>62</v>
      </c>
      <c r="W52" s="105"/>
      <c r="X52" s="105" t="s">
        <v>67</v>
      </c>
      <c r="Y52" s="83"/>
      <c r="Z52" s="83" t="s">
        <v>110</v>
      </c>
      <c r="AA52" s="83"/>
      <c r="AB52" s="277" t="s">
        <v>65</v>
      </c>
      <c r="AC52" s="293" t="s">
        <v>60</v>
      </c>
    </row>
    <row r="53" spans="1:16380" ht="60" x14ac:dyDescent="0.25">
      <c r="B53" s="105">
        <v>60182</v>
      </c>
      <c r="C53" s="119" t="s">
        <v>183</v>
      </c>
      <c r="D53" s="107" t="s">
        <v>26</v>
      </c>
      <c r="E53" s="188">
        <v>2015</v>
      </c>
      <c r="F53" s="106" t="s">
        <v>143</v>
      </c>
      <c r="G53" s="106" t="s">
        <v>96</v>
      </c>
      <c r="H53" s="300">
        <v>1</v>
      </c>
      <c r="I53" s="108">
        <v>42415</v>
      </c>
      <c r="J53" s="108">
        <v>42449</v>
      </c>
      <c r="K53" s="295">
        <f t="shared" si="4"/>
        <v>0.99920477777777772</v>
      </c>
      <c r="L53" s="108">
        <v>42415</v>
      </c>
      <c r="M53" s="108">
        <v>42449</v>
      </c>
      <c r="N53" s="264">
        <f t="shared" ca="1" si="0"/>
        <v>44224</v>
      </c>
      <c r="O53" s="276">
        <f t="shared" ca="1" si="2"/>
        <v>1775</v>
      </c>
      <c r="P53" s="109">
        <v>270000</v>
      </c>
      <c r="Q53" s="109">
        <v>269785.28999999998</v>
      </c>
      <c r="R53" s="90">
        <f t="shared" si="1"/>
        <v>214.71000000002095</v>
      </c>
      <c r="S53" s="213" t="s">
        <v>60</v>
      </c>
      <c r="T53" s="107"/>
      <c r="U53" s="105"/>
      <c r="V53" s="105" t="s">
        <v>62</v>
      </c>
      <c r="W53" s="105"/>
      <c r="X53" s="105" t="s">
        <v>64</v>
      </c>
      <c r="Y53" s="83" t="s">
        <v>78</v>
      </c>
      <c r="Z53" s="83"/>
      <c r="AA53" s="83"/>
      <c r="AB53" s="277" t="s">
        <v>65</v>
      </c>
      <c r="AC53" s="304" t="s">
        <v>60</v>
      </c>
    </row>
    <row r="54" spans="1:16380" ht="60" x14ac:dyDescent="0.25">
      <c r="B54" s="105">
        <v>60183</v>
      </c>
      <c r="C54" s="119" t="s">
        <v>184</v>
      </c>
      <c r="D54" s="107" t="s">
        <v>26</v>
      </c>
      <c r="E54" s="188">
        <v>2015</v>
      </c>
      <c r="F54" s="106" t="s">
        <v>143</v>
      </c>
      <c r="G54" s="106" t="s">
        <v>185</v>
      </c>
      <c r="H54" s="300">
        <v>1</v>
      </c>
      <c r="I54" s="108">
        <v>42401</v>
      </c>
      <c r="J54" s="108">
        <v>42428</v>
      </c>
      <c r="K54" s="295">
        <f t="shared" si="4"/>
        <v>0.99837503999999999</v>
      </c>
      <c r="L54" s="108">
        <v>42401</v>
      </c>
      <c r="M54" s="108">
        <v>42428</v>
      </c>
      <c r="N54" s="264">
        <f t="shared" ca="1" si="0"/>
        <v>44224</v>
      </c>
      <c r="O54" s="276">
        <f t="shared" ca="1" si="2"/>
        <v>1796</v>
      </c>
      <c r="P54" s="109">
        <v>500000</v>
      </c>
      <c r="Q54" s="109">
        <f>419778.02+79409.5</f>
        <v>499187.52</v>
      </c>
      <c r="R54" s="90">
        <f t="shared" si="1"/>
        <v>812.47999999998137</v>
      </c>
      <c r="S54" s="118" t="s">
        <v>60</v>
      </c>
      <c r="T54" s="105"/>
      <c r="U54" s="105"/>
      <c r="V54" s="105" t="s">
        <v>62</v>
      </c>
      <c r="W54" s="105"/>
      <c r="X54" s="105" t="s">
        <v>64</v>
      </c>
      <c r="Y54" s="261" t="s">
        <v>78</v>
      </c>
      <c r="Z54" s="83" t="s">
        <v>110</v>
      </c>
      <c r="AA54" s="83"/>
      <c r="AB54" s="277" t="s">
        <v>131</v>
      </c>
      <c r="AC54" s="304" t="s">
        <v>60</v>
      </c>
    </row>
    <row r="55" spans="1:16380" ht="60" x14ac:dyDescent="0.25">
      <c r="B55" s="105">
        <v>60184</v>
      </c>
      <c r="C55" s="119" t="s">
        <v>186</v>
      </c>
      <c r="D55" s="107" t="s">
        <v>13</v>
      </c>
      <c r="E55" s="188">
        <v>2013</v>
      </c>
      <c r="F55" s="106" t="s">
        <v>143</v>
      </c>
      <c r="G55" s="106" t="s">
        <v>171</v>
      </c>
      <c r="H55" s="300">
        <v>1</v>
      </c>
      <c r="I55" s="108">
        <v>42496</v>
      </c>
      <c r="J55" s="108">
        <v>42523</v>
      </c>
      <c r="K55" s="295">
        <f t="shared" si="4"/>
        <v>0.95186456381209061</v>
      </c>
      <c r="L55" s="108">
        <v>42496</v>
      </c>
      <c r="M55" s="108">
        <v>42523</v>
      </c>
      <c r="N55" s="264">
        <f t="shared" ca="1" si="0"/>
        <v>44224</v>
      </c>
      <c r="O55" s="276">
        <f t="shared" ca="1" si="2"/>
        <v>1701</v>
      </c>
      <c r="P55" s="109">
        <v>21845.86</v>
      </c>
      <c r="Q55" s="109">
        <v>20794.3</v>
      </c>
      <c r="R55" s="90">
        <f t="shared" si="1"/>
        <v>1051.5600000000013</v>
      </c>
      <c r="S55" s="172"/>
      <c r="T55" s="118"/>
      <c r="U55" s="105"/>
      <c r="V55" s="105" t="s">
        <v>62</v>
      </c>
      <c r="W55" s="105"/>
      <c r="X55" s="105" t="s">
        <v>64</v>
      </c>
      <c r="Y55" s="83" t="s">
        <v>78</v>
      </c>
      <c r="Z55" s="83"/>
      <c r="AA55" s="83"/>
      <c r="AB55" s="277" t="s">
        <v>65</v>
      </c>
      <c r="AC55" s="304" t="s">
        <v>60</v>
      </c>
    </row>
    <row r="56" spans="1:16380" ht="60" x14ac:dyDescent="0.25">
      <c r="A56" s="84"/>
      <c r="B56" s="105">
        <v>60184</v>
      </c>
      <c r="C56" s="119" t="s">
        <v>186</v>
      </c>
      <c r="D56" s="107" t="s">
        <v>14</v>
      </c>
      <c r="E56" s="188">
        <v>2014</v>
      </c>
      <c r="F56" s="106" t="s">
        <v>143</v>
      </c>
      <c r="G56" s="106" t="s">
        <v>171</v>
      </c>
      <c r="H56" s="300">
        <v>1</v>
      </c>
      <c r="I56" s="108">
        <v>42496</v>
      </c>
      <c r="J56" s="108">
        <v>42523</v>
      </c>
      <c r="K56" s="295">
        <f t="shared" si="4"/>
        <v>0.9951878406897442</v>
      </c>
      <c r="L56" s="108">
        <v>42496</v>
      </c>
      <c r="M56" s="108">
        <v>42523</v>
      </c>
      <c r="N56" s="264">
        <f t="shared" ca="1" si="0"/>
        <v>44224</v>
      </c>
      <c r="O56" s="276">
        <f t="shared" ca="1" si="2"/>
        <v>1701</v>
      </c>
      <c r="P56" s="109">
        <v>328154.14</v>
      </c>
      <c r="Q56" s="109">
        <v>326575.01</v>
      </c>
      <c r="R56" s="90">
        <f t="shared" si="1"/>
        <v>1579.1300000000047</v>
      </c>
      <c r="S56" s="172" t="s">
        <v>60</v>
      </c>
      <c r="T56" s="118"/>
      <c r="U56" s="105"/>
      <c r="V56" s="105" t="s">
        <v>62</v>
      </c>
      <c r="W56" s="105"/>
      <c r="X56" s="105" t="s">
        <v>64</v>
      </c>
      <c r="Y56" s="83" t="s">
        <v>78</v>
      </c>
      <c r="Z56" s="83"/>
      <c r="AA56" s="83"/>
      <c r="AB56" s="277" t="s">
        <v>65</v>
      </c>
      <c r="AC56" s="304" t="s">
        <v>120</v>
      </c>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84"/>
      <c r="MX56" s="84"/>
      <c r="MY56" s="84"/>
      <c r="MZ56" s="84"/>
      <c r="NA56" s="84"/>
      <c r="NB56" s="84"/>
      <c r="NC56" s="84"/>
      <c r="ND56" s="84"/>
      <c r="NE56" s="84"/>
      <c r="NF56" s="84"/>
      <c r="NG56" s="84"/>
      <c r="NH56" s="84"/>
      <c r="NI56" s="84"/>
      <c r="NJ56" s="84"/>
      <c r="NK56" s="84"/>
      <c r="NL56" s="84"/>
      <c r="NM56" s="84"/>
      <c r="NN56" s="84"/>
      <c r="NO56" s="84"/>
      <c r="NP56" s="84"/>
      <c r="NQ56" s="84"/>
      <c r="NR56" s="84"/>
      <c r="NS56" s="84"/>
      <c r="NT56" s="84"/>
      <c r="NU56" s="84"/>
      <c r="NV56" s="84"/>
      <c r="NW56" s="84"/>
      <c r="NX56" s="84"/>
      <c r="NY56" s="84"/>
      <c r="NZ56" s="84"/>
      <c r="OA56" s="84"/>
      <c r="OB56" s="84"/>
      <c r="OC56" s="84"/>
      <c r="OD56" s="84"/>
      <c r="OE56" s="84"/>
      <c r="OF56" s="84"/>
      <c r="OG56" s="84"/>
      <c r="OH56" s="84"/>
      <c r="OI56" s="84"/>
      <c r="OJ56" s="84"/>
      <c r="OK56" s="84"/>
      <c r="OL56" s="84"/>
      <c r="OM56" s="84"/>
      <c r="ON56" s="84"/>
      <c r="OO56" s="84"/>
      <c r="OP56" s="84"/>
      <c r="OQ56" s="84"/>
      <c r="OR56" s="84"/>
      <c r="OS56" s="84"/>
      <c r="OT56" s="84"/>
      <c r="OU56" s="84"/>
      <c r="OV56" s="84"/>
      <c r="OW56" s="84"/>
      <c r="OX56" s="84"/>
      <c r="OY56" s="84"/>
      <c r="OZ56" s="84"/>
      <c r="PA56" s="84"/>
      <c r="PB56" s="84"/>
      <c r="PC56" s="84"/>
      <c r="PD56" s="84"/>
      <c r="PE56" s="84"/>
      <c r="PF56" s="84"/>
      <c r="PG56" s="84"/>
      <c r="PH56" s="84"/>
      <c r="PI56" s="84"/>
      <c r="PJ56" s="84"/>
      <c r="PK56" s="84"/>
      <c r="PL56" s="84"/>
      <c r="PM56" s="84"/>
      <c r="PN56" s="84"/>
      <c r="PO56" s="84"/>
      <c r="PP56" s="84"/>
      <c r="PQ56" s="84"/>
      <c r="PR56" s="84"/>
      <c r="PS56" s="84"/>
      <c r="PT56" s="84"/>
      <c r="PU56" s="84"/>
      <c r="PV56" s="84"/>
      <c r="PW56" s="84"/>
      <c r="PX56" s="84"/>
      <c r="PY56" s="84"/>
      <c r="PZ56" s="84"/>
      <c r="QA56" s="84"/>
      <c r="QB56" s="84"/>
      <c r="QC56" s="84"/>
      <c r="QD56" s="84"/>
      <c r="QE56" s="84"/>
      <c r="QF56" s="84"/>
      <c r="QG56" s="84"/>
      <c r="QH56" s="84"/>
      <c r="QI56" s="84"/>
      <c r="QJ56" s="84"/>
      <c r="QK56" s="84"/>
      <c r="QL56" s="84"/>
      <c r="QM56" s="84"/>
      <c r="QN56" s="84"/>
      <c r="QO56" s="84"/>
      <c r="QP56" s="84"/>
      <c r="QQ56" s="84"/>
      <c r="QR56" s="84"/>
      <c r="QS56" s="84"/>
      <c r="QT56" s="84"/>
      <c r="QU56" s="84"/>
      <c r="QV56" s="84"/>
      <c r="QW56" s="84"/>
      <c r="QX56" s="84"/>
      <c r="QY56" s="84"/>
      <c r="QZ56" s="84"/>
      <c r="RA56" s="84"/>
      <c r="RB56" s="84"/>
      <c r="RC56" s="84"/>
      <c r="RD56" s="84"/>
      <c r="RE56" s="84"/>
      <c r="RF56" s="84"/>
      <c r="RG56" s="84"/>
      <c r="RH56" s="84"/>
      <c r="RI56" s="84"/>
      <c r="RJ56" s="84"/>
      <c r="RK56" s="84"/>
      <c r="RL56" s="84"/>
      <c r="RM56" s="84"/>
      <c r="RN56" s="84"/>
      <c r="RO56" s="84"/>
      <c r="RP56" s="84"/>
      <c r="RQ56" s="84"/>
      <c r="RR56" s="84"/>
      <c r="RS56" s="84"/>
      <c r="RT56" s="84"/>
      <c r="RU56" s="84"/>
      <c r="RV56" s="84"/>
      <c r="RW56" s="84"/>
      <c r="RX56" s="84"/>
      <c r="RY56" s="84"/>
      <c r="RZ56" s="84"/>
      <c r="SA56" s="84"/>
      <c r="SB56" s="84"/>
      <c r="SC56" s="84"/>
      <c r="SD56" s="84"/>
      <c r="SE56" s="84"/>
      <c r="SF56" s="84"/>
      <c r="SG56" s="84"/>
      <c r="SH56" s="84"/>
      <c r="SI56" s="84"/>
      <c r="SJ56" s="84"/>
      <c r="SK56" s="84"/>
      <c r="SL56" s="84"/>
      <c r="SM56" s="84"/>
      <c r="SN56" s="84"/>
      <c r="SO56" s="84"/>
      <c r="SP56" s="84"/>
      <c r="SQ56" s="84"/>
      <c r="SR56" s="84"/>
      <c r="SS56" s="84"/>
      <c r="ST56" s="84"/>
      <c r="SU56" s="84"/>
      <c r="SV56" s="84"/>
      <c r="SW56" s="84"/>
      <c r="SX56" s="84"/>
      <c r="SY56" s="84"/>
      <c r="SZ56" s="84"/>
      <c r="TA56" s="84"/>
      <c r="TB56" s="84"/>
      <c r="TC56" s="84"/>
      <c r="TD56" s="84"/>
      <c r="TE56" s="84"/>
      <c r="TF56" s="84"/>
      <c r="TG56" s="84"/>
      <c r="TH56" s="84"/>
      <c r="TI56" s="84"/>
      <c r="TJ56" s="84"/>
      <c r="TK56" s="84"/>
      <c r="TL56" s="84"/>
      <c r="TM56" s="84"/>
      <c r="TN56" s="84"/>
      <c r="TO56" s="84"/>
      <c r="TP56" s="84"/>
      <c r="TQ56" s="84"/>
      <c r="TR56" s="84"/>
      <c r="TS56" s="84"/>
      <c r="TT56" s="84"/>
      <c r="TU56" s="84"/>
      <c r="TV56" s="84"/>
      <c r="TW56" s="84"/>
      <c r="TX56" s="84"/>
      <c r="TY56" s="84"/>
      <c r="TZ56" s="84"/>
      <c r="UA56" s="84"/>
      <c r="UB56" s="84"/>
      <c r="UC56" s="84"/>
      <c r="UD56" s="84"/>
      <c r="UE56" s="84"/>
      <c r="UF56" s="84"/>
      <c r="UG56" s="84"/>
      <c r="UH56" s="84"/>
      <c r="UI56" s="84"/>
      <c r="UJ56" s="84"/>
      <c r="UK56" s="84"/>
      <c r="UL56" s="84"/>
      <c r="UM56" s="84"/>
      <c r="UN56" s="84"/>
      <c r="UO56" s="84"/>
      <c r="UP56" s="84"/>
      <c r="UQ56" s="84"/>
      <c r="UR56" s="84"/>
      <c r="US56" s="84"/>
      <c r="UT56" s="84"/>
      <c r="UU56" s="84"/>
      <c r="UV56" s="84"/>
      <c r="UW56" s="84"/>
      <c r="UX56" s="84"/>
      <c r="UY56" s="84"/>
      <c r="UZ56" s="84"/>
      <c r="VA56" s="84"/>
      <c r="VB56" s="84"/>
      <c r="VC56" s="84"/>
      <c r="VD56" s="84"/>
      <c r="VE56" s="84"/>
      <c r="VF56" s="84"/>
      <c r="VG56" s="84"/>
      <c r="VH56" s="84"/>
      <c r="VI56" s="84"/>
      <c r="VJ56" s="84"/>
      <c r="VK56" s="84"/>
      <c r="VL56" s="84"/>
      <c r="VM56" s="84"/>
      <c r="VN56" s="84"/>
      <c r="VO56" s="84"/>
      <c r="VP56" s="84"/>
      <c r="VQ56" s="84"/>
      <c r="VR56" s="84"/>
      <c r="VS56" s="84"/>
      <c r="VT56" s="84"/>
      <c r="VU56" s="84"/>
      <c r="VV56" s="84"/>
      <c r="VW56" s="84"/>
      <c r="VX56" s="84"/>
      <c r="VY56" s="84"/>
      <c r="VZ56" s="84"/>
      <c r="WA56" s="84"/>
      <c r="WB56" s="84"/>
      <c r="WC56" s="84"/>
      <c r="WD56" s="84"/>
      <c r="WE56" s="84"/>
      <c r="WF56" s="84"/>
      <c r="WG56" s="84"/>
      <c r="WH56" s="84"/>
      <c r="WI56" s="84"/>
      <c r="WJ56" s="84"/>
      <c r="WK56" s="84"/>
      <c r="WL56" s="84"/>
      <c r="WM56" s="84"/>
      <c r="WN56" s="84"/>
      <c r="WO56" s="84"/>
      <c r="WP56" s="84"/>
      <c r="WQ56" s="84"/>
      <c r="WR56" s="84"/>
      <c r="WS56" s="84"/>
      <c r="WT56" s="84"/>
      <c r="WU56" s="84"/>
      <c r="WV56" s="84"/>
      <c r="WW56" s="84"/>
      <c r="WX56" s="84"/>
      <c r="WY56" s="84"/>
      <c r="WZ56" s="84"/>
      <c r="XA56" s="84"/>
      <c r="XB56" s="84"/>
      <c r="XC56" s="84"/>
      <c r="XD56" s="84"/>
      <c r="XE56" s="84"/>
      <c r="XF56" s="84"/>
      <c r="XG56" s="84"/>
      <c r="XH56" s="84"/>
      <c r="XI56" s="84"/>
      <c r="XJ56" s="84"/>
      <c r="XK56" s="84"/>
      <c r="XL56" s="84"/>
      <c r="XM56" s="84"/>
      <c r="XN56" s="84"/>
      <c r="XO56" s="84"/>
      <c r="XP56" s="84"/>
      <c r="XQ56" s="84"/>
      <c r="XR56" s="84"/>
      <c r="XS56" s="84"/>
      <c r="XT56" s="84"/>
      <c r="XU56" s="84"/>
      <c r="XV56" s="84"/>
      <c r="XW56" s="84"/>
      <c r="XX56" s="84"/>
      <c r="XY56" s="84"/>
      <c r="XZ56" s="84"/>
      <c r="YA56" s="84"/>
      <c r="YB56" s="84"/>
      <c r="YC56" s="84"/>
      <c r="YD56" s="84"/>
      <c r="YE56" s="84"/>
      <c r="YF56" s="84"/>
      <c r="YG56" s="84"/>
      <c r="YH56" s="84"/>
      <c r="YI56" s="84"/>
      <c r="YJ56" s="84"/>
      <c r="YK56" s="84"/>
      <c r="YL56" s="84"/>
      <c r="YM56" s="84"/>
      <c r="YN56" s="84"/>
      <c r="YO56" s="84"/>
      <c r="YP56" s="84"/>
      <c r="YQ56" s="84"/>
      <c r="YR56" s="84"/>
      <c r="YS56" s="84"/>
      <c r="YT56" s="84"/>
      <c r="YU56" s="84"/>
      <c r="YV56" s="84"/>
      <c r="YW56" s="84"/>
      <c r="YX56" s="84"/>
      <c r="YY56" s="84"/>
      <c r="YZ56" s="84"/>
      <c r="ZA56" s="84"/>
      <c r="ZB56" s="84"/>
      <c r="ZC56" s="84"/>
      <c r="ZD56" s="84"/>
      <c r="ZE56" s="84"/>
      <c r="ZF56" s="84"/>
      <c r="ZG56" s="84"/>
      <c r="ZH56" s="84"/>
      <c r="ZI56" s="84"/>
      <c r="ZJ56" s="84"/>
      <c r="ZK56" s="84"/>
      <c r="ZL56" s="84"/>
      <c r="ZM56" s="84"/>
      <c r="ZN56" s="84"/>
      <c r="ZO56" s="84"/>
      <c r="ZP56" s="84"/>
      <c r="ZQ56" s="84"/>
      <c r="ZR56" s="84"/>
      <c r="ZS56" s="84"/>
      <c r="ZT56" s="84"/>
      <c r="ZU56" s="84"/>
      <c r="ZV56" s="84"/>
      <c r="ZW56" s="84"/>
      <c r="ZX56" s="84"/>
      <c r="ZY56" s="84"/>
      <c r="ZZ56" s="84"/>
      <c r="AAA56" s="84"/>
      <c r="AAB56" s="84"/>
      <c r="AAC56" s="84"/>
      <c r="AAD56" s="84"/>
      <c r="AAE56" s="84"/>
      <c r="AAF56" s="84"/>
      <c r="AAG56" s="84"/>
      <c r="AAH56" s="84"/>
      <c r="AAI56" s="84"/>
      <c r="AAJ56" s="84"/>
      <c r="AAK56" s="84"/>
      <c r="AAL56" s="84"/>
      <c r="AAM56" s="84"/>
      <c r="AAN56" s="84"/>
      <c r="AAO56" s="84"/>
      <c r="AAP56" s="84"/>
      <c r="AAQ56" s="84"/>
      <c r="AAR56" s="84"/>
      <c r="AAS56" s="84"/>
      <c r="AAT56" s="84"/>
      <c r="AAU56" s="84"/>
      <c r="AAV56" s="84"/>
      <c r="AAW56" s="84"/>
      <c r="AAX56" s="84"/>
      <c r="AAY56" s="84"/>
      <c r="AAZ56" s="84"/>
      <c r="ABA56" s="84"/>
      <c r="ABB56" s="84"/>
      <c r="ABC56" s="84"/>
      <c r="ABD56" s="84"/>
      <c r="ABE56" s="84"/>
      <c r="ABF56" s="84"/>
      <c r="ABG56" s="84"/>
      <c r="ABH56" s="84"/>
      <c r="ABI56" s="84"/>
      <c r="ABJ56" s="84"/>
      <c r="ABK56" s="84"/>
      <c r="ABL56" s="84"/>
      <c r="ABM56" s="84"/>
      <c r="ABN56" s="84"/>
      <c r="ABO56" s="84"/>
      <c r="ABP56" s="84"/>
      <c r="ABQ56" s="84"/>
      <c r="ABR56" s="84"/>
      <c r="ABS56" s="84"/>
      <c r="ABT56" s="84"/>
      <c r="ABU56" s="84"/>
      <c r="ABV56" s="84"/>
      <c r="ABW56" s="84"/>
      <c r="ABX56" s="84"/>
      <c r="ABY56" s="84"/>
      <c r="ABZ56" s="84"/>
      <c r="ACA56" s="84"/>
      <c r="ACB56" s="84"/>
      <c r="ACC56" s="84"/>
      <c r="ACD56" s="84"/>
      <c r="ACE56" s="84"/>
      <c r="ACF56" s="84"/>
      <c r="ACG56" s="84"/>
      <c r="ACH56" s="84"/>
      <c r="ACI56" s="84"/>
      <c r="ACJ56" s="84"/>
      <c r="ACK56" s="84"/>
      <c r="ACL56" s="84"/>
      <c r="ACM56" s="84"/>
      <c r="ACN56" s="84"/>
      <c r="ACO56" s="84"/>
      <c r="ACP56" s="84"/>
      <c r="ACQ56" s="84"/>
      <c r="ACR56" s="84"/>
      <c r="ACS56" s="84"/>
      <c r="ACT56" s="84"/>
      <c r="ACU56" s="84"/>
      <c r="ACV56" s="84"/>
      <c r="ACW56" s="84"/>
      <c r="ACX56" s="84"/>
      <c r="ACY56" s="84"/>
      <c r="ACZ56" s="84"/>
      <c r="ADA56" s="84"/>
      <c r="ADB56" s="84"/>
      <c r="ADC56" s="84"/>
      <c r="ADD56" s="84"/>
      <c r="ADE56" s="84"/>
      <c r="ADF56" s="84"/>
      <c r="ADG56" s="84"/>
      <c r="ADH56" s="84"/>
      <c r="ADI56" s="84"/>
      <c r="ADJ56" s="84"/>
      <c r="ADK56" s="84"/>
      <c r="ADL56" s="84"/>
      <c r="ADM56" s="84"/>
      <c r="ADN56" s="84"/>
      <c r="ADO56" s="84"/>
      <c r="ADP56" s="84"/>
      <c r="ADQ56" s="84"/>
      <c r="ADR56" s="84"/>
      <c r="ADS56" s="84"/>
      <c r="ADT56" s="84"/>
      <c r="ADU56" s="84"/>
      <c r="ADV56" s="84"/>
      <c r="ADW56" s="84"/>
      <c r="ADX56" s="84"/>
      <c r="ADY56" s="84"/>
      <c r="ADZ56" s="84"/>
      <c r="AEA56" s="84"/>
      <c r="AEB56" s="84"/>
      <c r="AEC56" s="84"/>
      <c r="AED56" s="84"/>
      <c r="AEE56" s="84"/>
      <c r="AEF56" s="84"/>
      <c r="AEG56" s="84"/>
      <c r="AEH56" s="84"/>
      <c r="AEI56" s="84"/>
      <c r="AEJ56" s="84"/>
      <c r="AEK56" s="84"/>
      <c r="AEL56" s="84"/>
      <c r="AEM56" s="84"/>
      <c r="AEN56" s="84"/>
      <c r="AEO56" s="84"/>
      <c r="AEP56" s="84"/>
      <c r="AEQ56" s="84"/>
      <c r="AER56" s="84"/>
      <c r="AES56" s="84"/>
      <c r="AET56" s="84"/>
      <c r="AEU56" s="84"/>
      <c r="AEV56" s="84"/>
      <c r="AEW56" s="84"/>
      <c r="AEX56" s="84"/>
      <c r="AEY56" s="84"/>
      <c r="AEZ56" s="84"/>
      <c r="AFA56" s="84"/>
      <c r="AFB56" s="84"/>
      <c r="AFC56" s="84"/>
      <c r="AFD56" s="84"/>
      <c r="AFE56" s="84"/>
      <c r="AFF56" s="84"/>
      <c r="AFG56" s="84"/>
      <c r="AFH56" s="84"/>
      <c r="AFI56" s="84"/>
      <c r="AFJ56" s="84"/>
      <c r="AFK56" s="84"/>
      <c r="AFL56" s="84"/>
      <c r="AFM56" s="84"/>
      <c r="AFN56" s="84"/>
      <c r="AFO56" s="84"/>
      <c r="AFP56" s="84"/>
      <c r="AFQ56" s="84"/>
      <c r="AFR56" s="84"/>
      <c r="AFS56" s="84"/>
      <c r="AFT56" s="84"/>
      <c r="AFU56" s="84"/>
      <c r="AFV56" s="84"/>
      <c r="AFW56" s="84"/>
      <c r="AFX56" s="84"/>
      <c r="AFY56" s="84"/>
      <c r="AFZ56" s="84"/>
      <c r="AGA56" s="84"/>
      <c r="AGB56" s="84"/>
      <c r="AGC56" s="84"/>
      <c r="AGD56" s="84"/>
      <c r="AGE56" s="84"/>
      <c r="AGF56" s="84"/>
      <c r="AGG56" s="84"/>
      <c r="AGH56" s="84"/>
      <c r="AGI56" s="84"/>
      <c r="AGJ56" s="84"/>
      <c r="AGK56" s="84"/>
      <c r="AGL56" s="84"/>
      <c r="AGM56" s="84"/>
      <c r="AGN56" s="84"/>
      <c r="AGO56" s="84"/>
      <c r="AGP56" s="84"/>
      <c r="AGQ56" s="84"/>
      <c r="AGR56" s="84"/>
      <c r="AGS56" s="84"/>
      <c r="AGT56" s="84"/>
      <c r="AGU56" s="84"/>
      <c r="AGV56" s="84"/>
      <c r="AGW56" s="84"/>
      <c r="AGX56" s="84"/>
      <c r="AGY56" s="84"/>
      <c r="AGZ56" s="84"/>
      <c r="AHA56" s="84"/>
      <c r="AHB56" s="84"/>
      <c r="AHC56" s="84"/>
      <c r="AHD56" s="84"/>
      <c r="AHE56" s="84"/>
      <c r="AHF56" s="84"/>
      <c r="AHG56" s="84"/>
      <c r="AHH56" s="84"/>
      <c r="AHI56" s="84"/>
      <c r="AHJ56" s="84"/>
      <c r="AHK56" s="84"/>
      <c r="AHL56" s="84"/>
      <c r="AHM56" s="84"/>
      <c r="AHN56" s="84"/>
      <c r="AHO56" s="84"/>
      <c r="AHP56" s="84"/>
      <c r="AHQ56" s="84"/>
      <c r="AHR56" s="84"/>
      <c r="AHS56" s="84"/>
      <c r="AHT56" s="84"/>
      <c r="AHU56" s="84"/>
      <c r="AHV56" s="84"/>
      <c r="AHW56" s="84"/>
      <c r="AHX56" s="84"/>
      <c r="AHY56" s="84"/>
      <c r="AHZ56" s="84"/>
      <c r="AIA56" s="84"/>
      <c r="AIB56" s="84"/>
      <c r="AIC56" s="84"/>
      <c r="AID56" s="84"/>
      <c r="AIE56" s="84"/>
      <c r="AIF56" s="84"/>
      <c r="AIG56" s="84"/>
      <c r="AIH56" s="84"/>
      <c r="AII56" s="84"/>
      <c r="AIJ56" s="84"/>
      <c r="AIK56" s="84"/>
      <c r="AIL56" s="84"/>
      <c r="AIM56" s="84"/>
      <c r="AIN56" s="84"/>
      <c r="AIO56" s="84"/>
      <c r="AIP56" s="84"/>
      <c r="AIQ56" s="84"/>
      <c r="AIR56" s="84"/>
      <c r="AIS56" s="84"/>
      <c r="AIT56" s="84"/>
      <c r="AIU56" s="84"/>
      <c r="AIV56" s="84"/>
      <c r="AIW56" s="84"/>
      <c r="AIX56" s="84"/>
      <c r="AIY56" s="84"/>
      <c r="AIZ56" s="84"/>
      <c r="AJA56" s="84"/>
      <c r="AJB56" s="84"/>
      <c r="AJC56" s="84"/>
      <c r="AJD56" s="84"/>
      <c r="AJE56" s="84"/>
      <c r="AJF56" s="84"/>
      <c r="AJG56" s="84"/>
      <c r="AJH56" s="84"/>
      <c r="AJI56" s="84"/>
      <c r="AJJ56" s="84"/>
      <c r="AJK56" s="84"/>
      <c r="AJL56" s="84"/>
      <c r="AJM56" s="84"/>
      <c r="AJN56" s="84"/>
      <c r="AJO56" s="84"/>
      <c r="AJP56" s="84"/>
      <c r="AJQ56" s="84"/>
      <c r="AJR56" s="84"/>
      <c r="AJS56" s="84"/>
      <c r="AJT56" s="84"/>
      <c r="AJU56" s="84"/>
      <c r="AJV56" s="84"/>
      <c r="AJW56" s="84"/>
      <c r="AJX56" s="84"/>
      <c r="AJY56" s="84"/>
      <c r="AJZ56" s="84"/>
      <c r="AKA56" s="84"/>
      <c r="AKB56" s="84"/>
      <c r="AKC56" s="84"/>
      <c r="AKD56" s="84"/>
      <c r="AKE56" s="84"/>
      <c r="AKF56" s="84"/>
      <c r="AKG56" s="84"/>
      <c r="AKH56" s="84"/>
      <c r="AKI56" s="84"/>
      <c r="AKJ56" s="84"/>
      <c r="AKK56" s="84"/>
      <c r="AKL56" s="84"/>
      <c r="AKM56" s="84"/>
      <c r="AKN56" s="84"/>
      <c r="AKO56" s="84"/>
      <c r="AKP56" s="84"/>
      <c r="AKQ56" s="84"/>
      <c r="AKR56" s="84"/>
      <c r="AKS56" s="84"/>
      <c r="AKT56" s="84"/>
      <c r="AKU56" s="84"/>
      <c r="AKV56" s="84"/>
      <c r="AKW56" s="84"/>
      <c r="AKX56" s="84"/>
      <c r="AKY56" s="84"/>
      <c r="AKZ56" s="84"/>
      <c r="ALA56" s="84"/>
      <c r="ALB56" s="84"/>
      <c r="ALC56" s="84"/>
      <c r="ALD56" s="84"/>
      <c r="ALE56" s="84"/>
      <c r="ALF56" s="84"/>
      <c r="ALG56" s="84"/>
      <c r="ALH56" s="84"/>
      <c r="ALI56" s="84"/>
      <c r="ALJ56" s="84"/>
      <c r="ALK56" s="84"/>
      <c r="ALL56" s="84"/>
      <c r="ALM56" s="84"/>
      <c r="ALN56" s="84"/>
      <c r="ALO56" s="84"/>
      <c r="ALP56" s="84"/>
      <c r="ALQ56" s="84"/>
      <c r="ALR56" s="84"/>
      <c r="ALS56" s="84"/>
      <c r="ALT56" s="84"/>
      <c r="ALU56" s="84"/>
      <c r="ALV56" s="84"/>
      <c r="ALW56" s="84"/>
      <c r="ALX56" s="84"/>
      <c r="ALY56" s="84"/>
      <c r="ALZ56" s="84"/>
      <c r="AMA56" s="84"/>
      <c r="AMB56" s="84"/>
      <c r="AMC56" s="84"/>
      <c r="AMD56" s="84"/>
      <c r="AME56" s="84"/>
      <c r="AMF56" s="84"/>
      <c r="AMG56" s="84"/>
      <c r="AMH56" s="84"/>
      <c r="AMI56" s="84"/>
      <c r="AMJ56" s="84"/>
      <c r="AMK56" s="84"/>
      <c r="AML56" s="84"/>
      <c r="AMM56" s="84"/>
      <c r="AMN56" s="84"/>
      <c r="AMO56" s="84"/>
      <c r="AMP56" s="84"/>
      <c r="AMQ56" s="84"/>
      <c r="AMR56" s="84"/>
      <c r="AMS56" s="84"/>
      <c r="AMT56" s="84"/>
      <c r="AMU56" s="84"/>
      <c r="AMV56" s="84"/>
      <c r="AMW56" s="84"/>
      <c r="AMX56" s="84"/>
      <c r="AMY56" s="84"/>
      <c r="AMZ56" s="84"/>
      <c r="ANA56" s="84"/>
      <c r="ANB56" s="84"/>
      <c r="ANC56" s="84"/>
      <c r="AND56" s="84"/>
      <c r="ANE56" s="84"/>
      <c r="ANF56" s="84"/>
      <c r="ANG56" s="84"/>
      <c r="ANH56" s="84"/>
      <c r="ANI56" s="84"/>
      <c r="ANJ56" s="84"/>
      <c r="ANK56" s="84"/>
      <c r="ANL56" s="84"/>
      <c r="ANM56" s="84"/>
      <c r="ANN56" s="84"/>
      <c r="ANO56" s="84"/>
      <c r="ANP56" s="84"/>
      <c r="ANQ56" s="84"/>
      <c r="ANR56" s="84"/>
      <c r="ANS56" s="84"/>
      <c r="ANT56" s="84"/>
      <c r="ANU56" s="84"/>
      <c r="ANV56" s="84"/>
      <c r="ANW56" s="84"/>
      <c r="ANX56" s="84"/>
      <c r="ANY56" s="84"/>
      <c r="ANZ56" s="84"/>
      <c r="AOA56" s="84"/>
      <c r="AOB56" s="84"/>
      <c r="AOC56" s="84"/>
      <c r="AOD56" s="84"/>
      <c r="AOE56" s="84"/>
      <c r="AOF56" s="84"/>
      <c r="AOG56" s="84"/>
      <c r="AOH56" s="84"/>
      <c r="AOI56" s="84"/>
      <c r="AOJ56" s="84"/>
      <c r="AOK56" s="84"/>
      <c r="AOL56" s="84"/>
      <c r="AOM56" s="84"/>
      <c r="AON56" s="84"/>
      <c r="AOO56" s="84"/>
      <c r="AOP56" s="84"/>
      <c r="AOQ56" s="84"/>
      <c r="AOR56" s="84"/>
      <c r="AOS56" s="84"/>
      <c r="AOT56" s="84"/>
      <c r="AOU56" s="84"/>
      <c r="AOV56" s="84"/>
      <c r="AOW56" s="84"/>
      <c r="AOX56" s="84"/>
      <c r="AOY56" s="84"/>
      <c r="AOZ56" s="84"/>
      <c r="APA56" s="84"/>
      <c r="APB56" s="84"/>
      <c r="APC56" s="84"/>
      <c r="APD56" s="84"/>
      <c r="APE56" s="84"/>
      <c r="APF56" s="84"/>
      <c r="APG56" s="84"/>
      <c r="APH56" s="84"/>
      <c r="API56" s="84"/>
      <c r="APJ56" s="84"/>
      <c r="APK56" s="84"/>
      <c r="APL56" s="84"/>
      <c r="APM56" s="84"/>
      <c r="APN56" s="84"/>
      <c r="APO56" s="84"/>
      <c r="APP56" s="84"/>
      <c r="APQ56" s="84"/>
      <c r="APR56" s="84"/>
      <c r="APS56" s="84"/>
      <c r="APT56" s="84"/>
      <c r="APU56" s="84"/>
      <c r="APV56" s="84"/>
      <c r="APW56" s="84"/>
      <c r="APX56" s="84"/>
      <c r="APY56" s="84"/>
      <c r="APZ56" s="84"/>
      <c r="AQA56" s="84"/>
      <c r="AQB56" s="84"/>
      <c r="AQC56" s="84"/>
      <c r="AQD56" s="84"/>
      <c r="AQE56" s="84"/>
      <c r="AQF56" s="84"/>
      <c r="AQG56" s="84"/>
      <c r="AQH56" s="84"/>
      <c r="AQI56" s="84"/>
      <c r="AQJ56" s="84"/>
      <c r="AQK56" s="84"/>
      <c r="AQL56" s="84"/>
      <c r="AQM56" s="84"/>
      <c r="AQN56" s="84"/>
      <c r="AQO56" s="84"/>
      <c r="AQP56" s="84"/>
      <c r="AQQ56" s="84"/>
      <c r="AQR56" s="84"/>
      <c r="AQS56" s="84"/>
      <c r="AQT56" s="84"/>
      <c r="AQU56" s="84"/>
      <c r="AQV56" s="84"/>
      <c r="AQW56" s="84"/>
      <c r="AQX56" s="84"/>
      <c r="AQY56" s="84"/>
      <c r="AQZ56" s="84"/>
      <c r="ARA56" s="84"/>
      <c r="ARB56" s="84"/>
      <c r="ARC56" s="84"/>
      <c r="ARD56" s="84"/>
      <c r="ARE56" s="84"/>
      <c r="ARF56" s="84"/>
      <c r="ARG56" s="84"/>
      <c r="ARH56" s="84"/>
      <c r="ARI56" s="84"/>
      <c r="ARJ56" s="84"/>
      <c r="ARK56" s="84"/>
      <c r="ARL56" s="84"/>
      <c r="ARM56" s="84"/>
      <c r="ARN56" s="84"/>
      <c r="ARO56" s="84"/>
      <c r="ARP56" s="84"/>
      <c r="ARQ56" s="84"/>
      <c r="ARR56" s="84"/>
      <c r="ARS56" s="84"/>
      <c r="ART56" s="84"/>
      <c r="ARU56" s="84"/>
      <c r="ARV56" s="84"/>
      <c r="ARW56" s="84"/>
      <c r="ARX56" s="84"/>
      <c r="ARY56" s="84"/>
      <c r="ARZ56" s="84"/>
      <c r="ASA56" s="84"/>
      <c r="ASB56" s="84"/>
      <c r="ASC56" s="84"/>
      <c r="ASD56" s="84"/>
      <c r="ASE56" s="84"/>
      <c r="ASF56" s="84"/>
      <c r="ASG56" s="84"/>
      <c r="ASH56" s="84"/>
      <c r="ASI56" s="84"/>
      <c r="ASJ56" s="84"/>
      <c r="ASK56" s="84"/>
      <c r="ASL56" s="84"/>
      <c r="ASM56" s="84"/>
      <c r="ASN56" s="84"/>
      <c r="ASO56" s="84"/>
      <c r="ASP56" s="84"/>
      <c r="ASQ56" s="84"/>
      <c r="ASR56" s="84"/>
      <c r="ASS56" s="84"/>
      <c r="AST56" s="84"/>
      <c r="ASU56" s="84"/>
      <c r="ASV56" s="84"/>
      <c r="ASW56" s="84"/>
      <c r="ASX56" s="84"/>
      <c r="ASY56" s="84"/>
      <c r="ASZ56" s="84"/>
      <c r="ATA56" s="84"/>
      <c r="ATB56" s="84"/>
      <c r="ATC56" s="84"/>
      <c r="ATD56" s="84"/>
      <c r="ATE56" s="84"/>
      <c r="ATF56" s="84"/>
      <c r="ATG56" s="84"/>
      <c r="ATH56" s="84"/>
      <c r="ATI56" s="84"/>
      <c r="ATJ56" s="84"/>
      <c r="ATK56" s="84"/>
      <c r="ATL56" s="84"/>
      <c r="ATM56" s="84"/>
      <c r="ATN56" s="84"/>
      <c r="ATO56" s="84"/>
      <c r="ATP56" s="84"/>
      <c r="ATQ56" s="84"/>
      <c r="ATR56" s="84"/>
      <c r="ATS56" s="84"/>
      <c r="ATT56" s="84"/>
      <c r="ATU56" s="84"/>
      <c r="ATV56" s="84"/>
      <c r="ATW56" s="84"/>
      <c r="ATX56" s="84"/>
      <c r="ATY56" s="84"/>
      <c r="ATZ56" s="84"/>
      <c r="AUA56" s="84"/>
      <c r="AUB56" s="84"/>
      <c r="AUC56" s="84"/>
      <c r="AUD56" s="84"/>
      <c r="AUE56" s="84"/>
      <c r="AUF56" s="84"/>
      <c r="AUG56" s="84"/>
      <c r="AUH56" s="84"/>
      <c r="AUI56" s="84"/>
      <c r="AUJ56" s="84"/>
      <c r="AUK56" s="84"/>
      <c r="AUL56" s="84"/>
      <c r="AUM56" s="84"/>
      <c r="AUN56" s="84"/>
      <c r="AUO56" s="84"/>
      <c r="AUP56" s="84"/>
      <c r="AUQ56" s="84"/>
      <c r="AUR56" s="84"/>
      <c r="AUS56" s="84"/>
      <c r="AUT56" s="84"/>
      <c r="AUU56" s="84"/>
      <c r="AUV56" s="84"/>
      <c r="AUW56" s="84"/>
      <c r="AUX56" s="84"/>
      <c r="AUY56" s="84"/>
      <c r="AUZ56" s="84"/>
      <c r="AVA56" s="84"/>
      <c r="AVB56" s="84"/>
      <c r="AVC56" s="84"/>
      <c r="AVD56" s="84"/>
      <c r="AVE56" s="84"/>
      <c r="AVF56" s="84"/>
      <c r="AVG56" s="84"/>
      <c r="AVH56" s="84"/>
      <c r="AVI56" s="84"/>
      <c r="AVJ56" s="84"/>
      <c r="AVK56" s="84"/>
      <c r="AVL56" s="84"/>
      <c r="AVM56" s="84"/>
      <c r="AVN56" s="84"/>
      <c r="AVO56" s="84"/>
      <c r="AVP56" s="84"/>
      <c r="AVQ56" s="84"/>
      <c r="AVR56" s="84"/>
      <c r="AVS56" s="84"/>
      <c r="AVT56" s="84"/>
      <c r="AVU56" s="84"/>
      <c r="AVV56" s="84"/>
      <c r="AVW56" s="84"/>
      <c r="AVX56" s="84"/>
      <c r="AVY56" s="84"/>
      <c r="AVZ56" s="84"/>
      <c r="AWA56" s="84"/>
      <c r="AWB56" s="84"/>
      <c r="AWC56" s="84"/>
      <c r="AWD56" s="84"/>
      <c r="AWE56" s="84"/>
      <c r="AWF56" s="84"/>
      <c r="AWG56" s="84"/>
      <c r="AWH56" s="84"/>
      <c r="AWI56" s="84"/>
      <c r="AWJ56" s="84"/>
      <c r="AWK56" s="84"/>
      <c r="AWL56" s="84"/>
      <c r="AWM56" s="84"/>
      <c r="AWN56" s="84"/>
      <c r="AWO56" s="84"/>
      <c r="AWP56" s="84"/>
      <c r="AWQ56" s="84"/>
      <c r="AWR56" s="84"/>
      <c r="AWS56" s="84"/>
      <c r="AWT56" s="84"/>
      <c r="AWU56" s="84"/>
      <c r="AWV56" s="84"/>
      <c r="AWW56" s="84"/>
      <c r="AWX56" s="84"/>
      <c r="AWY56" s="84"/>
      <c r="AWZ56" s="84"/>
      <c r="AXA56" s="84"/>
      <c r="AXB56" s="84"/>
      <c r="AXC56" s="84"/>
      <c r="AXD56" s="84"/>
      <c r="AXE56" s="84"/>
      <c r="AXF56" s="84"/>
      <c r="AXG56" s="84"/>
      <c r="AXH56" s="84"/>
      <c r="AXI56" s="84"/>
      <c r="AXJ56" s="84"/>
      <c r="AXK56" s="84"/>
      <c r="AXL56" s="84"/>
      <c r="AXM56" s="84"/>
      <c r="AXN56" s="84"/>
      <c r="AXO56" s="84"/>
      <c r="AXP56" s="84"/>
      <c r="AXQ56" s="84"/>
      <c r="AXR56" s="84"/>
      <c r="AXS56" s="84"/>
      <c r="AXT56" s="84"/>
      <c r="AXU56" s="84"/>
      <c r="AXV56" s="84"/>
      <c r="AXW56" s="84"/>
      <c r="AXX56" s="84"/>
      <c r="AXY56" s="84"/>
      <c r="AXZ56" s="84"/>
      <c r="AYA56" s="84"/>
      <c r="AYB56" s="84"/>
      <c r="AYC56" s="84"/>
      <c r="AYD56" s="84"/>
      <c r="AYE56" s="84"/>
      <c r="AYF56" s="84"/>
      <c r="AYG56" s="84"/>
      <c r="AYH56" s="84"/>
      <c r="AYI56" s="84"/>
      <c r="AYJ56" s="84"/>
      <c r="AYK56" s="84"/>
      <c r="AYL56" s="84"/>
      <c r="AYM56" s="84"/>
      <c r="AYN56" s="84"/>
      <c r="AYO56" s="84"/>
      <c r="AYP56" s="84"/>
      <c r="AYQ56" s="84"/>
      <c r="AYR56" s="84"/>
      <c r="AYS56" s="84"/>
      <c r="AYT56" s="84"/>
      <c r="AYU56" s="84"/>
      <c r="AYV56" s="84"/>
      <c r="AYW56" s="84"/>
      <c r="AYX56" s="84"/>
      <c r="AYY56" s="84"/>
      <c r="AYZ56" s="84"/>
      <c r="AZA56" s="84"/>
      <c r="AZB56" s="84"/>
      <c r="AZC56" s="84"/>
      <c r="AZD56" s="84"/>
      <c r="AZE56" s="84"/>
      <c r="AZF56" s="84"/>
      <c r="AZG56" s="84"/>
      <c r="AZH56" s="84"/>
      <c r="AZI56" s="84"/>
      <c r="AZJ56" s="84"/>
      <c r="AZK56" s="84"/>
      <c r="AZL56" s="84"/>
      <c r="AZM56" s="84"/>
      <c r="AZN56" s="84"/>
      <c r="AZO56" s="84"/>
      <c r="AZP56" s="84"/>
      <c r="AZQ56" s="84"/>
      <c r="AZR56" s="84"/>
      <c r="AZS56" s="84"/>
      <c r="AZT56" s="84"/>
      <c r="AZU56" s="84"/>
      <c r="AZV56" s="84"/>
      <c r="AZW56" s="84"/>
      <c r="AZX56" s="84"/>
      <c r="AZY56" s="84"/>
      <c r="AZZ56" s="84"/>
      <c r="BAA56" s="84"/>
      <c r="BAB56" s="84"/>
      <c r="BAC56" s="84"/>
      <c r="BAD56" s="84"/>
      <c r="BAE56" s="84"/>
      <c r="BAF56" s="84"/>
      <c r="BAG56" s="84"/>
      <c r="BAH56" s="84"/>
      <c r="BAI56" s="84"/>
      <c r="BAJ56" s="84"/>
      <c r="BAK56" s="84"/>
      <c r="BAL56" s="84"/>
      <c r="BAM56" s="84"/>
      <c r="BAN56" s="84"/>
      <c r="BAO56" s="84"/>
      <c r="BAP56" s="84"/>
      <c r="BAQ56" s="84"/>
      <c r="BAR56" s="84"/>
      <c r="BAS56" s="84"/>
      <c r="BAT56" s="84"/>
      <c r="BAU56" s="84"/>
      <c r="BAV56" s="84"/>
      <c r="BAW56" s="84"/>
      <c r="BAX56" s="84"/>
      <c r="BAY56" s="84"/>
      <c r="BAZ56" s="84"/>
      <c r="BBA56" s="84"/>
      <c r="BBB56" s="84"/>
      <c r="BBC56" s="84"/>
      <c r="BBD56" s="84"/>
      <c r="BBE56" s="84"/>
      <c r="BBF56" s="84"/>
      <c r="BBG56" s="84"/>
      <c r="BBH56" s="84"/>
      <c r="BBI56" s="84"/>
      <c r="BBJ56" s="84"/>
      <c r="BBK56" s="84"/>
      <c r="BBL56" s="84"/>
      <c r="BBM56" s="84"/>
      <c r="BBN56" s="84"/>
      <c r="BBO56" s="84"/>
      <c r="BBP56" s="84"/>
      <c r="BBQ56" s="84"/>
      <c r="BBR56" s="84"/>
      <c r="BBS56" s="84"/>
      <c r="BBT56" s="84"/>
      <c r="BBU56" s="84"/>
      <c r="BBV56" s="84"/>
      <c r="BBW56" s="84"/>
      <c r="BBX56" s="84"/>
      <c r="BBY56" s="84"/>
      <c r="BBZ56" s="84"/>
      <c r="BCA56" s="84"/>
      <c r="BCB56" s="84"/>
      <c r="BCC56" s="84"/>
      <c r="BCD56" s="84"/>
      <c r="BCE56" s="84"/>
      <c r="BCF56" s="84"/>
      <c r="BCG56" s="84"/>
      <c r="BCH56" s="84"/>
      <c r="BCI56" s="84"/>
      <c r="BCJ56" s="84"/>
      <c r="BCK56" s="84"/>
      <c r="BCL56" s="84"/>
      <c r="BCM56" s="84"/>
      <c r="BCN56" s="84"/>
      <c r="BCO56" s="84"/>
      <c r="BCP56" s="84"/>
      <c r="BCQ56" s="84"/>
      <c r="BCR56" s="84"/>
      <c r="BCS56" s="84"/>
      <c r="BCT56" s="84"/>
      <c r="BCU56" s="84"/>
      <c r="BCV56" s="84"/>
      <c r="BCW56" s="84"/>
      <c r="BCX56" s="84"/>
      <c r="BCY56" s="84"/>
      <c r="BCZ56" s="84"/>
      <c r="BDA56" s="84"/>
      <c r="BDB56" s="84"/>
      <c r="BDC56" s="84"/>
      <c r="BDD56" s="84"/>
      <c r="BDE56" s="84"/>
      <c r="BDF56" s="84"/>
      <c r="BDG56" s="84"/>
      <c r="BDH56" s="84"/>
      <c r="BDI56" s="84"/>
      <c r="BDJ56" s="84"/>
      <c r="BDK56" s="84"/>
      <c r="BDL56" s="84"/>
      <c r="BDM56" s="84"/>
      <c r="BDN56" s="84"/>
      <c r="BDO56" s="84"/>
      <c r="BDP56" s="84"/>
      <c r="BDQ56" s="84"/>
      <c r="BDR56" s="84"/>
      <c r="BDS56" s="84"/>
      <c r="BDT56" s="84"/>
      <c r="BDU56" s="84"/>
      <c r="BDV56" s="84"/>
      <c r="BDW56" s="84"/>
      <c r="BDX56" s="84"/>
      <c r="BDY56" s="84"/>
      <c r="BDZ56" s="84"/>
      <c r="BEA56" s="84"/>
      <c r="BEB56" s="84"/>
      <c r="BEC56" s="84"/>
      <c r="BED56" s="84"/>
      <c r="BEE56" s="84"/>
      <c r="BEF56" s="84"/>
      <c r="BEG56" s="84"/>
      <c r="BEH56" s="84"/>
      <c r="BEI56" s="84"/>
      <c r="BEJ56" s="84"/>
      <c r="BEK56" s="84"/>
      <c r="BEL56" s="84"/>
      <c r="BEM56" s="84"/>
      <c r="BEN56" s="84"/>
      <c r="BEO56" s="84"/>
      <c r="BEP56" s="84"/>
      <c r="BEQ56" s="84"/>
      <c r="BER56" s="84"/>
      <c r="BES56" s="84"/>
      <c r="BET56" s="84"/>
      <c r="BEU56" s="84"/>
      <c r="BEV56" s="84"/>
      <c r="BEW56" s="84"/>
      <c r="BEX56" s="84"/>
      <c r="BEY56" s="84"/>
      <c r="BEZ56" s="84"/>
      <c r="BFA56" s="84"/>
      <c r="BFB56" s="84"/>
      <c r="BFC56" s="84"/>
      <c r="BFD56" s="84"/>
      <c r="BFE56" s="84"/>
      <c r="BFF56" s="84"/>
      <c r="BFG56" s="84"/>
      <c r="BFH56" s="84"/>
      <c r="BFI56" s="84"/>
      <c r="BFJ56" s="84"/>
      <c r="BFK56" s="84"/>
      <c r="BFL56" s="84"/>
      <c r="BFM56" s="84"/>
      <c r="BFN56" s="84"/>
      <c r="BFO56" s="84"/>
      <c r="BFP56" s="84"/>
      <c r="BFQ56" s="84"/>
      <c r="BFR56" s="84"/>
      <c r="BFS56" s="84"/>
      <c r="BFT56" s="84"/>
      <c r="BFU56" s="84"/>
      <c r="BFV56" s="84"/>
      <c r="BFW56" s="84"/>
      <c r="BFX56" s="84"/>
      <c r="BFY56" s="84"/>
      <c r="BFZ56" s="84"/>
      <c r="BGA56" s="84"/>
      <c r="BGB56" s="84"/>
      <c r="BGC56" s="84"/>
      <c r="BGD56" s="84"/>
      <c r="BGE56" s="84"/>
      <c r="BGF56" s="84"/>
      <c r="BGG56" s="84"/>
      <c r="BGH56" s="84"/>
      <c r="BGI56" s="84"/>
      <c r="BGJ56" s="84"/>
      <c r="BGK56" s="84"/>
      <c r="BGL56" s="84"/>
      <c r="BGM56" s="84"/>
      <c r="BGN56" s="84"/>
      <c r="BGO56" s="84"/>
      <c r="BGP56" s="84"/>
      <c r="BGQ56" s="84"/>
      <c r="BGR56" s="84"/>
      <c r="BGS56" s="84"/>
      <c r="BGT56" s="84"/>
      <c r="BGU56" s="84"/>
      <c r="BGV56" s="84"/>
      <c r="BGW56" s="84"/>
      <c r="BGX56" s="84"/>
      <c r="BGY56" s="84"/>
      <c r="BGZ56" s="84"/>
      <c r="BHA56" s="84"/>
      <c r="BHB56" s="84"/>
      <c r="BHC56" s="84"/>
      <c r="BHD56" s="84"/>
      <c r="BHE56" s="84"/>
      <c r="BHF56" s="84"/>
      <c r="BHG56" s="84"/>
      <c r="BHH56" s="84"/>
      <c r="BHI56" s="84"/>
      <c r="BHJ56" s="84"/>
      <c r="BHK56" s="84"/>
      <c r="BHL56" s="84"/>
      <c r="BHM56" s="84"/>
      <c r="BHN56" s="84"/>
      <c r="BHO56" s="84"/>
      <c r="BHP56" s="84"/>
      <c r="BHQ56" s="84"/>
      <c r="BHR56" s="84"/>
      <c r="BHS56" s="84"/>
      <c r="BHT56" s="84"/>
      <c r="BHU56" s="84"/>
      <c r="BHV56" s="84"/>
      <c r="BHW56" s="84"/>
      <c r="BHX56" s="84"/>
      <c r="BHY56" s="84"/>
      <c r="BHZ56" s="84"/>
      <c r="BIA56" s="84"/>
      <c r="BIB56" s="84"/>
      <c r="BIC56" s="84"/>
      <c r="BID56" s="84"/>
      <c r="BIE56" s="84"/>
      <c r="BIF56" s="84"/>
      <c r="BIG56" s="84"/>
      <c r="BIH56" s="84"/>
      <c r="BII56" s="84"/>
      <c r="BIJ56" s="84"/>
      <c r="BIK56" s="84"/>
      <c r="BIL56" s="84"/>
      <c r="BIM56" s="84"/>
      <c r="BIN56" s="84"/>
      <c r="BIO56" s="84"/>
      <c r="BIP56" s="84"/>
      <c r="BIQ56" s="84"/>
      <c r="BIR56" s="84"/>
      <c r="BIS56" s="84"/>
      <c r="BIT56" s="84"/>
      <c r="BIU56" s="84"/>
      <c r="BIV56" s="84"/>
      <c r="BIW56" s="84"/>
      <c r="BIX56" s="84"/>
      <c r="BIY56" s="84"/>
      <c r="BIZ56" s="84"/>
      <c r="BJA56" s="84"/>
      <c r="BJB56" s="84"/>
      <c r="BJC56" s="84"/>
      <c r="BJD56" s="84"/>
      <c r="BJE56" s="84"/>
      <c r="BJF56" s="84"/>
      <c r="BJG56" s="84"/>
      <c r="BJH56" s="84"/>
      <c r="BJI56" s="84"/>
      <c r="BJJ56" s="84"/>
      <c r="BJK56" s="84"/>
      <c r="BJL56" s="84"/>
      <c r="BJM56" s="84"/>
      <c r="BJN56" s="84"/>
      <c r="BJO56" s="84"/>
      <c r="BJP56" s="84"/>
      <c r="BJQ56" s="84"/>
      <c r="BJR56" s="84"/>
      <c r="BJS56" s="84"/>
      <c r="BJT56" s="84"/>
      <c r="BJU56" s="84"/>
      <c r="BJV56" s="84"/>
      <c r="BJW56" s="84"/>
      <c r="BJX56" s="84"/>
      <c r="BJY56" s="84"/>
      <c r="BJZ56" s="84"/>
      <c r="BKA56" s="84"/>
      <c r="BKB56" s="84"/>
      <c r="BKC56" s="84"/>
      <c r="BKD56" s="84"/>
      <c r="BKE56" s="84"/>
      <c r="BKF56" s="84"/>
      <c r="BKG56" s="84"/>
      <c r="BKH56" s="84"/>
      <c r="BKI56" s="84"/>
      <c r="BKJ56" s="84"/>
      <c r="BKK56" s="84"/>
      <c r="BKL56" s="84"/>
      <c r="BKM56" s="84"/>
      <c r="BKN56" s="84"/>
      <c r="BKO56" s="84"/>
      <c r="BKP56" s="84"/>
      <c r="BKQ56" s="84"/>
      <c r="BKR56" s="84"/>
      <c r="BKS56" s="84"/>
      <c r="BKT56" s="84"/>
      <c r="BKU56" s="84"/>
      <c r="BKV56" s="84"/>
      <c r="BKW56" s="84"/>
      <c r="BKX56" s="84"/>
      <c r="BKY56" s="84"/>
      <c r="BKZ56" s="84"/>
      <c r="BLA56" s="84"/>
      <c r="BLB56" s="84"/>
      <c r="BLC56" s="84"/>
      <c r="BLD56" s="84"/>
      <c r="BLE56" s="84"/>
      <c r="BLF56" s="84"/>
      <c r="BLG56" s="84"/>
      <c r="BLH56" s="84"/>
      <c r="BLI56" s="84"/>
      <c r="BLJ56" s="84"/>
      <c r="BLK56" s="84"/>
      <c r="BLL56" s="84"/>
      <c r="BLM56" s="84"/>
      <c r="BLN56" s="84"/>
      <c r="BLO56" s="84"/>
      <c r="BLP56" s="84"/>
      <c r="BLQ56" s="84"/>
      <c r="BLR56" s="84"/>
      <c r="BLS56" s="84"/>
      <c r="BLT56" s="84"/>
      <c r="BLU56" s="84"/>
      <c r="BLV56" s="84"/>
      <c r="BLW56" s="84"/>
      <c r="BLX56" s="84"/>
      <c r="BLY56" s="84"/>
      <c r="BLZ56" s="84"/>
      <c r="BMA56" s="84"/>
      <c r="BMB56" s="84"/>
      <c r="BMC56" s="84"/>
      <c r="BMD56" s="84"/>
      <c r="BME56" s="84"/>
      <c r="BMF56" s="84"/>
      <c r="BMG56" s="84"/>
      <c r="BMH56" s="84"/>
      <c r="BMI56" s="84"/>
      <c r="BMJ56" s="84"/>
      <c r="BMK56" s="84"/>
      <c r="BML56" s="84"/>
      <c r="BMM56" s="84"/>
      <c r="BMN56" s="84"/>
      <c r="BMO56" s="84"/>
      <c r="BMP56" s="84"/>
      <c r="BMQ56" s="84"/>
      <c r="BMR56" s="84"/>
      <c r="BMS56" s="84"/>
      <c r="BMT56" s="84"/>
      <c r="BMU56" s="84"/>
      <c r="BMV56" s="84"/>
      <c r="BMW56" s="84"/>
      <c r="BMX56" s="84"/>
      <c r="BMY56" s="84"/>
      <c r="BMZ56" s="84"/>
      <c r="BNA56" s="84"/>
      <c r="BNB56" s="84"/>
      <c r="BNC56" s="84"/>
      <c r="BND56" s="84"/>
      <c r="BNE56" s="84"/>
      <c r="BNF56" s="84"/>
      <c r="BNG56" s="84"/>
      <c r="BNH56" s="84"/>
      <c r="BNI56" s="84"/>
      <c r="BNJ56" s="84"/>
      <c r="BNK56" s="84"/>
      <c r="BNL56" s="84"/>
      <c r="BNM56" s="84"/>
      <c r="BNN56" s="84"/>
      <c r="BNO56" s="84"/>
      <c r="BNP56" s="84"/>
      <c r="BNQ56" s="84"/>
      <c r="BNR56" s="84"/>
      <c r="BNS56" s="84"/>
      <c r="BNT56" s="84"/>
      <c r="BNU56" s="84"/>
      <c r="BNV56" s="84"/>
      <c r="BNW56" s="84"/>
      <c r="BNX56" s="84"/>
      <c r="BNY56" s="84"/>
      <c r="BNZ56" s="84"/>
      <c r="BOA56" s="84"/>
      <c r="BOB56" s="84"/>
      <c r="BOC56" s="84"/>
      <c r="BOD56" s="84"/>
      <c r="BOE56" s="84"/>
      <c r="BOF56" s="84"/>
      <c r="BOG56" s="84"/>
      <c r="BOH56" s="84"/>
      <c r="BOI56" s="84"/>
      <c r="BOJ56" s="84"/>
      <c r="BOK56" s="84"/>
      <c r="BOL56" s="84"/>
      <c r="BOM56" s="84"/>
      <c r="BON56" s="84"/>
      <c r="BOO56" s="84"/>
      <c r="BOP56" s="84"/>
      <c r="BOQ56" s="84"/>
      <c r="BOR56" s="84"/>
      <c r="BOS56" s="84"/>
      <c r="BOT56" s="84"/>
      <c r="BOU56" s="84"/>
      <c r="BOV56" s="84"/>
      <c r="BOW56" s="84"/>
      <c r="BOX56" s="84"/>
      <c r="BOY56" s="84"/>
      <c r="BOZ56" s="84"/>
      <c r="BPA56" s="84"/>
      <c r="BPB56" s="84"/>
      <c r="BPC56" s="84"/>
      <c r="BPD56" s="84"/>
      <c r="BPE56" s="84"/>
      <c r="BPF56" s="84"/>
      <c r="BPG56" s="84"/>
      <c r="BPH56" s="84"/>
      <c r="BPI56" s="84"/>
      <c r="BPJ56" s="84"/>
      <c r="BPK56" s="84"/>
      <c r="BPL56" s="84"/>
      <c r="BPM56" s="84"/>
      <c r="BPN56" s="84"/>
      <c r="BPO56" s="84"/>
      <c r="BPP56" s="84"/>
      <c r="BPQ56" s="84"/>
      <c r="BPR56" s="84"/>
      <c r="BPS56" s="84"/>
      <c r="BPT56" s="84"/>
      <c r="BPU56" s="84"/>
      <c r="BPV56" s="84"/>
      <c r="BPW56" s="84"/>
      <c r="BPX56" s="84"/>
      <c r="BPY56" s="84"/>
      <c r="BPZ56" s="84"/>
      <c r="BQA56" s="84"/>
      <c r="BQB56" s="84"/>
      <c r="BQC56" s="84"/>
      <c r="BQD56" s="84"/>
      <c r="BQE56" s="84"/>
      <c r="BQF56" s="84"/>
      <c r="BQG56" s="84"/>
      <c r="BQH56" s="84"/>
      <c r="BQI56" s="84"/>
      <c r="BQJ56" s="84"/>
      <c r="BQK56" s="84"/>
      <c r="BQL56" s="84"/>
      <c r="BQM56" s="84"/>
      <c r="BQN56" s="84"/>
      <c r="BQO56" s="84"/>
      <c r="BQP56" s="84"/>
      <c r="BQQ56" s="84"/>
      <c r="BQR56" s="84"/>
      <c r="BQS56" s="84"/>
      <c r="BQT56" s="84"/>
      <c r="BQU56" s="84"/>
      <c r="BQV56" s="84"/>
      <c r="BQW56" s="84"/>
      <c r="BQX56" s="84"/>
      <c r="BQY56" s="84"/>
      <c r="BQZ56" s="84"/>
      <c r="BRA56" s="84"/>
      <c r="BRB56" s="84"/>
      <c r="BRC56" s="84"/>
      <c r="BRD56" s="84"/>
      <c r="BRE56" s="84"/>
      <c r="BRF56" s="84"/>
      <c r="BRG56" s="84"/>
      <c r="BRH56" s="84"/>
      <c r="BRI56" s="84"/>
      <c r="BRJ56" s="84"/>
      <c r="BRK56" s="84"/>
      <c r="BRL56" s="84"/>
      <c r="BRM56" s="84"/>
      <c r="BRN56" s="84"/>
      <c r="BRO56" s="84"/>
      <c r="BRP56" s="84"/>
      <c r="BRQ56" s="84"/>
      <c r="BRR56" s="84"/>
      <c r="BRS56" s="84"/>
      <c r="BRT56" s="84"/>
      <c r="BRU56" s="84"/>
      <c r="BRV56" s="84"/>
      <c r="BRW56" s="84"/>
      <c r="BRX56" s="84"/>
      <c r="BRY56" s="84"/>
      <c r="BRZ56" s="84"/>
      <c r="BSA56" s="84"/>
      <c r="BSB56" s="84"/>
      <c r="BSC56" s="84"/>
      <c r="BSD56" s="84"/>
      <c r="BSE56" s="84"/>
      <c r="BSF56" s="84"/>
      <c r="BSG56" s="84"/>
      <c r="BSH56" s="84"/>
      <c r="BSI56" s="84"/>
      <c r="BSJ56" s="84"/>
      <c r="BSK56" s="84"/>
      <c r="BSL56" s="84"/>
      <c r="BSM56" s="84"/>
      <c r="BSN56" s="84"/>
      <c r="BSO56" s="84"/>
      <c r="BSP56" s="84"/>
      <c r="BSQ56" s="84"/>
      <c r="BSR56" s="84"/>
      <c r="BSS56" s="84"/>
      <c r="BST56" s="84"/>
      <c r="BSU56" s="84"/>
      <c r="BSV56" s="84"/>
      <c r="BSW56" s="84"/>
      <c r="BSX56" s="84"/>
      <c r="BSY56" s="84"/>
      <c r="BSZ56" s="84"/>
      <c r="BTA56" s="84"/>
      <c r="BTB56" s="84"/>
      <c r="BTC56" s="84"/>
      <c r="BTD56" s="84"/>
      <c r="BTE56" s="84"/>
      <c r="BTF56" s="84"/>
      <c r="BTG56" s="84"/>
      <c r="BTH56" s="84"/>
      <c r="BTI56" s="84"/>
      <c r="BTJ56" s="84"/>
      <c r="BTK56" s="84"/>
      <c r="BTL56" s="84"/>
      <c r="BTM56" s="84"/>
      <c r="BTN56" s="84"/>
      <c r="BTO56" s="84"/>
      <c r="BTP56" s="84"/>
      <c r="BTQ56" s="84"/>
      <c r="BTR56" s="84"/>
      <c r="BTS56" s="84"/>
      <c r="BTT56" s="84"/>
      <c r="BTU56" s="84"/>
      <c r="BTV56" s="84"/>
      <c r="BTW56" s="84"/>
      <c r="BTX56" s="84"/>
      <c r="BTY56" s="84"/>
      <c r="BTZ56" s="84"/>
      <c r="BUA56" s="84"/>
      <c r="BUB56" s="84"/>
      <c r="BUC56" s="84"/>
      <c r="BUD56" s="84"/>
      <c r="BUE56" s="84"/>
      <c r="BUF56" s="84"/>
      <c r="BUG56" s="84"/>
      <c r="BUH56" s="84"/>
      <c r="BUI56" s="84"/>
      <c r="BUJ56" s="84"/>
      <c r="BUK56" s="84"/>
      <c r="BUL56" s="84"/>
      <c r="BUM56" s="84"/>
      <c r="BUN56" s="84"/>
      <c r="BUO56" s="84"/>
      <c r="BUP56" s="84"/>
      <c r="BUQ56" s="84"/>
      <c r="BUR56" s="84"/>
      <c r="BUS56" s="84"/>
      <c r="BUT56" s="84"/>
      <c r="BUU56" s="84"/>
      <c r="BUV56" s="84"/>
      <c r="BUW56" s="84"/>
      <c r="BUX56" s="84"/>
      <c r="BUY56" s="84"/>
      <c r="BUZ56" s="84"/>
      <c r="BVA56" s="84"/>
      <c r="BVB56" s="84"/>
      <c r="BVC56" s="84"/>
      <c r="BVD56" s="84"/>
      <c r="BVE56" s="84"/>
      <c r="BVF56" s="84"/>
      <c r="BVG56" s="84"/>
      <c r="BVH56" s="84"/>
      <c r="BVI56" s="84"/>
      <c r="BVJ56" s="84"/>
      <c r="BVK56" s="84"/>
      <c r="BVL56" s="84"/>
      <c r="BVM56" s="84"/>
      <c r="BVN56" s="84"/>
      <c r="BVO56" s="84"/>
      <c r="BVP56" s="84"/>
      <c r="BVQ56" s="84"/>
      <c r="BVR56" s="84"/>
      <c r="BVS56" s="84"/>
      <c r="BVT56" s="84"/>
      <c r="BVU56" s="84"/>
      <c r="BVV56" s="84"/>
      <c r="BVW56" s="84"/>
      <c r="BVX56" s="84"/>
      <c r="BVY56" s="84"/>
      <c r="BVZ56" s="84"/>
      <c r="BWA56" s="84"/>
      <c r="BWB56" s="84"/>
      <c r="BWC56" s="84"/>
      <c r="BWD56" s="84"/>
      <c r="BWE56" s="84"/>
      <c r="BWF56" s="84"/>
      <c r="BWG56" s="84"/>
      <c r="BWH56" s="84"/>
      <c r="BWI56" s="84"/>
      <c r="BWJ56" s="84"/>
      <c r="BWK56" s="84"/>
      <c r="BWL56" s="84"/>
      <c r="BWM56" s="84"/>
      <c r="BWN56" s="84"/>
      <c r="BWO56" s="84"/>
      <c r="BWP56" s="84"/>
      <c r="BWQ56" s="84"/>
      <c r="BWR56" s="84"/>
      <c r="BWS56" s="84"/>
      <c r="BWT56" s="84"/>
      <c r="BWU56" s="84"/>
      <c r="BWV56" s="84"/>
      <c r="BWW56" s="84"/>
      <c r="BWX56" s="84"/>
      <c r="BWY56" s="84"/>
      <c r="BWZ56" s="84"/>
      <c r="BXA56" s="84"/>
      <c r="BXB56" s="84"/>
      <c r="BXC56" s="84"/>
      <c r="BXD56" s="84"/>
      <c r="BXE56" s="84"/>
      <c r="BXF56" s="84"/>
      <c r="BXG56" s="84"/>
      <c r="BXH56" s="84"/>
      <c r="BXI56" s="84"/>
      <c r="BXJ56" s="84"/>
      <c r="BXK56" s="84"/>
      <c r="BXL56" s="84"/>
      <c r="BXM56" s="84"/>
      <c r="BXN56" s="84"/>
      <c r="BXO56" s="84"/>
      <c r="BXP56" s="84"/>
      <c r="BXQ56" s="84"/>
      <c r="BXR56" s="84"/>
      <c r="BXS56" s="84"/>
      <c r="BXT56" s="84"/>
      <c r="BXU56" s="84"/>
      <c r="BXV56" s="84"/>
      <c r="BXW56" s="84"/>
      <c r="BXX56" s="84"/>
      <c r="BXY56" s="84"/>
      <c r="BXZ56" s="84"/>
      <c r="BYA56" s="84"/>
      <c r="BYB56" s="84"/>
      <c r="BYC56" s="84"/>
      <c r="BYD56" s="84"/>
      <c r="BYE56" s="84"/>
      <c r="BYF56" s="84"/>
      <c r="BYG56" s="84"/>
      <c r="BYH56" s="84"/>
      <c r="BYI56" s="84"/>
      <c r="BYJ56" s="84"/>
      <c r="BYK56" s="84"/>
      <c r="BYL56" s="84"/>
      <c r="BYM56" s="84"/>
      <c r="BYN56" s="84"/>
      <c r="BYO56" s="84"/>
      <c r="BYP56" s="84"/>
      <c r="BYQ56" s="84"/>
      <c r="BYR56" s="84"/>
      <c r="BYS56" s="84"/>
      <c r="BYT56" s="84"/>
      <c r="BYU56" s="84"/>
      <c r="BYV56" s="84"/>
      <c r="BYW56" s="84"/>
      <c r="BYX56" s="84"/>
      <c r="BYY56" s="84"/>
      <c r="BYZ56" s="84"/>
      <c r="BZA56" s="84"/>
      <c r="BZB56" s="84"/>
      <c r="BZC56" s="84"/>
      <c r="BZD56" s="84"/>
      <c r="BZE56" s="84"/>
      <c r="BZF56" s="84"/>
      <c r="BZG56" s="84"/>
      <c r="BZH56" s="84"/>
      <c r="BZI56" s="84"/>
      <c r="BZJ56" s="84"/>
      <c r="BZK56" s="84"/>
      <c r="BZL56" s="84"/>
      <c r="BZM56" s="84"/>
      <c r="BZN56" s="84"/>
      <c r="BZO56" s="84"/>
      <c r="BZP56" s="84"/>
      <c r="BZQ56" s="84"/>
      <c r="BZR56" s="84"/>
      <c r="BZS56" s="84"/>
      <c r="BZT56" s="84"/>
      <c r="BZU56" s="84"/>
      <c r="BZV56" s="84"/>
      <c r="BZW56" s="84"/>
      <c r="BZX56" s="84"/>
      <c r="BZY56" s="84"/>
      <c r="BZZ56" s="84"/>
      <c r="CAA56" s="84"/>
      <c r="CAB56" s="84"/>
      <c r="CAC56" s="84"/>
      <c r="CAD56" s="84"/>
      <c r="CAE56" s="84"/>
      <c r="CAF56" s="84"/>
      <c r="CAG56" s="84"/>
      <c r="CAH56" s="84"/>
      <c r="CAI56" s="84"/>
      <c r="CAJ56" s="84"/>
      <c r="CAK56" s="84"/>
      <c r="CAL56" s="84"/>
      <c r="CAM56" s="84"/>
      <c r="CAN56" s="84"/>
      <c r="CAO56" s="84"/>
      <c r="CAP56" s="84"/>
      <c r="CAQ56" s="84"/>
      <c r="CAR56" s="84"/>
      <c r="CAS56" s="84"/>
      <c r="CAT56" s="84"/>
      <c r="CAU56" s="84"/>
      <c r="CAV56" s="84"/>
      <c r="CAW56" s="84"/>
      <c r="CAX56" s="84"/>
      <c r="CAY56" s="84"/>
      <c r="CAZ56" s="84"/>
      <c r="CBA56" s="84"/>
      <c r="CBB56" s="84"/>
      <c r="CBC56" s="84"/>
      <c r="CBD56" s="84"/>
      <c r="CBE56" s="84"/>
      <c r="CBF56" s="84"/>
      <c r="CBG56" s="84"/>
      <c r="CBH56" s="84"/>
      <c r="CBI56" s="84"/>
      <c r="CBJ56" s="84"/>
      <c r="CBK56" s="84"/>
      <c r="CBL56" s="84"/>
      <c r="CBM56" s="84"/>
      <c r="CBN56" s="84"/>
      <c r="CBO56" s="84"/>
      <c r="CBP56" s="84"/>
      <c r="CBQ56" s="84"/>
      <c r="CBR56" s="84"/>
      <c r="CBS56" s="84"/>
      <c r="CBT56" s="84"/>
      <c r="CBU56" s="84"/>
      <c r="CBV56" s="84"/>
      <c r="CBW56" s="84"/>
      <c r="CBX56" s="84"/>
      <c r="CBY56" s="84"/>
      <c r="CBZ56" s="84"/>
      <c r="CCA56" s="84"/>
      <c r="CCB56" s="84"/>
      <c r="CCC56" s="84"/>
      <c r="CCD56" s="84"/>
      <c r="CCE56" s="84"/>
      <c r="CCF56" s="84"/>
      <c r="CCG56" s="84"/>
      <c r="CCH56" s="84"/>
      <c r="CCI56" s="84"/>
      <c r="CCJ56" s="84"/>
      <c r="CCK56" s="84"/>
      <c r="CCL56" s="84"/>
      <c r="CCM56" s="84"/>
      <c r="CCN56" s="84"/>
      <c r="CCO56" s="84"/>
      <c r="CCP56" s="84"/>
      <c r="CCQ56" s="84"/>
      <c r="CCR56" s="84"/>
      <c r="CCS56" s="84"/>
      <c r="CCT56" s="84"/>
      <c r="CCU56" s="84"/>
      <c r="CCV56" s="84"/>
      <c r="CCW56" s="84"/>
      <c r="CCX56" s="84"/>
      <c r="CCY56" s="84"/>
      <c r="CCZ56" s="84"/>
      <c r="CDA56" s="84"/>
      <c r="CDB56" s="84"/>
      <c r="CDC56" s="84"/>
      <c r="CDD56" s="84"/>
      <c r="CDE56" s="84"/>
      <c r="CDF56" s="84"/>
      <c r="CDG56" s="84"/>
      <c r="CDH56" s="84"/>
      <c r="CDI56" s="84"/>
      <c r="CDJ56" s="84"/>
      <c r="CDK56" s="84"/>
      <c r="CDL56" s="84"/>
      <c r="CDM56" s="84"/>
      <c r="CDN56" s="84"/>
      <c r="CDO56" s="84"/>
      <c r="CDP56" s="84"/>
      <c r="CDQ56" s="84"/>
      <c r="CDR56" s="84"/>
      <c r="CDS56" s="84"/>
      <c r="CDT56" s="84"/>
      <c r="CDU56" s="84"/>
      <c r="CDV56" s="84"/>
      <c r="CDW56" s="84"/>
      <c r="CDX56" s="84"/>
      <c r="CDY56" s="84"/>
      <c r="CDZ56" s="84"/>
      <c r="CEA56" s="84"/>
      <c r="CEB56" s="84"/>
      <c r="CEC56" s="84"/>
      <c r="CED56" s="84"/>
      <c r="CEE56" s="84"/>
      <c r="CEF56" s="84"/>
      <c r="CEG56" s="84"/>
      <c r="CEH56" s="84"/>
      <c r="CEI56" s="84"/>
      <c r="CEJ56" s="84"/>
      <c r="CEK56" s="84"/>
      <c r="CEL56" s="84"/>
      <c r="CEM56" s="84"/>
      <c r="CEN56" s="84"/>
      <c r="CEO56" s="84"/>
      <c r="CEP56" s="84"/>
      <c r="CEQ56" s="84"/>
      <c r="CER56" s="84"/>
      <c r="CES56" s="84"/>
      <c r="CET56" s="84"/>
      <c r="CEU56" s="84"/>
      <c r="CEV56" s="84"/>
      <c r="CEW56" s="84"/>
      <c r="CEX56" s="84"/>
      <c r="CEY56" s="84"/>
      <c r="CEZ56" s="84"/>
      <c r="CFA56" s="84"/>
      <c r="CFB56" s="84"/>
      <c r="CFC56" s="84"/>
      <c r="CFD56" s="84"/>
      <c r="CFE56" s="84"/>
      <c r="CFF56" s="84"/>
      <c r="CFG56" s="84"/>
      <c r="CFH56" s="84"/>
      <c r="CFI56" s="84"/>
      <c r="CFJ56" s="84"/>
      <c r="CFK56" s="84"/>
      <c r="CFL56" s="84"/>
      <c r="CFM56" s="84"/>
      <c r="CFN56" s="84"/>
      <c r="CFO56" s="84"/>
      <c r="CFP56" s="84"/>
      <c r="CFQ56" s="84"/>
      <c r="CFR56" s="84"/>
      <c r="CFS56" s="84"/>
      <c r="CFT56" s="84"/>
      <c r="CFU56" s="84"/>
      <c r="CFV56" s="84"/>
      <c r="CFW56" s="84"/>
      <c r="CFX56" s="84"/>
      <c r="CFY56" s="84"/>
      <c r="CFZ56" s="84"/>
      <c r="CGA56" s="84"/>
      <c r="CGB56" s="84"/>
      <c r="CGC56" s="84"/>
      <c r="CGD56" s="84"/>
      <c r="CGE56" s="84"/>
      <c r="CGF56" s="84"/>
      <c r="CGG56" s="84"/>
      <c r="CGH56" s="84"/>
      <c r="CGI56" s="84"/>
      <c r="CGJ56" s="84"/>
      <c r="CGK56" s="84"/>
      <c r="CGL56" s="84"/>
      <c r="CGM56" s="84"/>
      <c r="CGN56" s="84"/>
      <c r="CGO56" s="84"/>
      <c r="CGP56" s="84"/>
      <c r="CGQ56" s="84"/>
      <c r="CGR56" s="84"/>
      <c r="CGS56" s="84"/>
      <c r="CGT56" s="84"/>
      <c r="CGU56" s="84"/>
      <c r="CGV56" s="84"/>
      <c r="CGW56" s="84"/>
      <c r="CGX56" s="84"/>
      <c r="CGY56" s="84"/>
      <c r="CGZ56" s="84"/>
      <c r="CHA56" s="84"/>
      <c r="CHB56" s="84"/>
      <c r="CHC56" s="84"/>
      <c r="CHD56" s="84"/>
      <c r="CHE56" s="84"/>
      <c r="CHF56" s="84"/>
      <c r="CHG56" s="84"/>
      <c r="CHH56" s="84"/>
      <c r="CHI56" s="84"/>
      <c r="CHJ56" s="84"/>
      <c r="CHK56" s="84"/>
      <c r="CHL56" s="84"/>
      <c r="CHM56" s="84"/>
      <c r="CHN56" s="84"/>
      <c r="CHO56" s="84"/>
      <c r="CHP56" s="84"/>
      <c r="CHQ56" s="84"/>
      <c r="CHR56" s="84"/>
      <c r="CHS56" s="84"/>
      <c r="CHT56" s="84"/>
      <c r="CHU56" s="84"/>
      <c r="CHV56" s="84"/>
      <c r="CHW56" s="84"/>
      <c r="CHX56" s="84"/>
      <c r="CHY56" s="84"/>
      <c r="CHZ56" s="84"/>
      <c r="CIA56" s="84"/>
      <c r="CIB56" s="84"/>
      <c r="CIC56" s="84"/>
      <c r="CID56" s="84"/>
      <c r="CIE56" s="84"/>
      <c r="CIF56" s="84"/>
      <c r="CIG56" s="84"/>
      <c r="CIH56" s="84"/>
      <c r="CII56" s="84"/>
      <c r="CIJ56" s="84"/>
      <c r="CIK56" s="84"/>
      <c r="CIL56" s="84"/>
      <c r="CIM56" s="84"/>
      <c r="CIN56" s="84"/>
      <c r="CIO56" s="84"/>
      <c r="CIP56" s="84"/>
      <c r="CIQ56" s="84"/>
      <c r="CIR56" s="84"/>
      <c r="CIS56" s="84"/>
      <c r="CIT56" s="84"/>
      <c r="CIU56" s="84"/>
      <c r="CIV56" s="84"/>
      <c r="CIW56" s="84"/>
      <c r="CIX56" s="84"/>
      <c r="CIY56" s="84"/>
      <c r="CIZ56" s="84"/>
      <c r="CJA56" s="84"/>
      <c r="CJB56" s="84"/>
      <c r="CJC56" s="84"/>
      <c r="CJD56" s="84"/>
      <c r="CJE56" s="84"/>
      <c r="CJF56" s="84"/>
      <c r="CJG56" s="84"/>
      <c r="CJH56" s="84"/>
      <c r="CJI56" s="84"/>
      <c r="CJJ56" s="84"/>
      <c r="CJK56" s="84"/>
      <c r="CJL56" s="84"/>
      <c r="CJM56" s="84"/>
      <c r="CJN56" s="84"/>
      <c r="CJO56" s="84"/>
      <c r="CJP56" s="84"/>
      <c r="CJQ56" s="84"/>
      <c r="CJR56" s="84"/>
      <c r="CJS56" s="84"/>
      <c r="CJT56" s="84"/>
      <c r="CJU56" s="84"/>
      <c r="CJV56" s="84"/>
      <c r="CJW56" s="84"/>
      <c r="CJX56" s="84"/>
      <c r="CJY56" s="84"/>
      <c r="CJZ56" s="84"/>
      <c r="CKA56" s="84"/>
      <c r="CKB56" s="84"/>
      <c r="CKC56" s="84"/>
      <c r="CKD56" s="84"/>
      <c r="CKE56" s="84"/>
      <c r="CKF56" s="84"/>
      <c r="CKG56" s="84"/>
      <c r="CKH56" s="84"/>
      <c r="CKI56" s="84"/>
      <c r="CKJ56" s="84"/>
      <c r="CKK56" s="84"/>
      <c r="CKL56" s="84"/>
      <c r="CKM56" s="84"/>
      <c r="CKN56" s="84"/>
      <c r="CKO56" s="84"/>
      <c r="CKP56" s="84"/>
      <c r="CKQ56" s="84"/>
      <c r="CKR56" s="84"/>
      <c r="CKS56" s="84"/>
      <c r="CKT56" s="84"/>
      <c r="CKU56" s="84"/>
      <c r="CKV56" s="84"/>
      <c r="CKW56" s="84"/>
      <c r="CKX56" s="84"/>
      <c r="CKY56" s="84"/>
      <c r="CKZ56" s="84"/>
      <c r="CLA56" s="84"/>
      <c r="CLB56" s="84"/>
      <c r="CLC56" s="84"/>
      <c r="CLD56" s="84"/>
      <c r="CLE56" s="84"/>
      <c r="CLF56" s="84"/>
      <c r="CLG56" s="84"/>
      <c r="CLH56" s="84"/>
      <c r="CLI56" s="84"/>
      <c r="CLJ56" s="84"/>
      <c r="CLK56" s="84"/>
      <c r="CLL56" s="84"/>
      <c r="CLM56" s="84"/>
      <c r="CLN56" s="84"/>
      <c r="CLO56" s="84"/>
      <c r="CLP56" s="84"/>
      <c r="CLQ56" s="84"/>
      <c r="CLR56" s="84"/>
      <c r="CLS56" s="84"/>
      <c r="CLT56" s="84"/>
      <c r="CLU56" s="84"/>
      <c r="CLV56" s="84"/>
      <c r="CLW56" s="84"/>
      <c r="CLX56" s="84"/>
      <c r="CLY56" s="84"/>
      <c r="CLZ56" s="84"/>
      <c r="CMA56" s="84"/>
      <c r="CMB56" s="84"/>
      <c r="CMC56" s="84"/>
      <c r="CMD56" s="84"/>
      <c r="CME56" s="84"/>
      <c r="CMF56" s="84"/>
      <c r="CMG56" s="84"/>
      <c r="CMH56" s="84"/>
      <c r="CMI56" s="84"/>
      <c r="CMJ56" s="84"/>
      <c r="CMK56" s="84"/>
      <c r="CML56" s="84"/>
      <c r="CMM56" s="84"/>
      <c r="CMN56" s="84"/>
      <c r="CMO56" s="84"/>
      <c r="CMP56" s="84"/>
      <c r="CMQ56" s="84"/>
      <c r="CMR56" s="84"/>
      <c r="CMS56" s="84"/>
      <c r="CMT56" s="84"/>
      <c r="CMU56" s="84"/>
      <c r="CMV56" s="84"/>
      <c r="CMW56" s="84"/>
      <c r="CMX56" s="84"/>
      <c r="CMY56" s="84"/>
      <c r="CMZ56" s="84"/>
      <c r="CNA56" s="84"/>
      <c r="CNB56" s="84"/>
      <c r="CNC56" s="84"/>
      <c r="CND56" s="84"/>
      <c r="CNE56" s="84"/>
      <c r="CNF56" s="84"/>
      <c r="CNG56" s="84"/>
      <c r="CNH56" s="84"/>
      <c r="CNI56" s="84"/>
      <c r="CNJ56" s="84"/>
      <c r="CNK56" s="84"/>
      <c r="CNL56" s="84"/>
      <c r="CNM56" s="84"/>
      <c r="CNN56" s="84"/>
      <c r="CNO56" s="84"/>
      <c r="CNP56" s="84"/>
      <c r="CNQ56" s="84"/>
      <c r="CNR56" s="84"/>
      <c r="CNS56" s="84"/>
      <c r="CNT56" s="84"/>
      <c r="CNU56" s="84"/>
      <c r="CNV56" s="84"/>
      <c r="CNW56" s="84"/>
      <c r="CNX56" s="84"/>
      <c r="CNY56" s="84"/>
      <c r="CNZ56" s="84"/>
      <c r="COA56" s="84"/>
      <c r="COB56" s="84"/>
      <c r="COC56" s="84"/>
      <c r="COD56" s="84"/>
      <c r="COE56" s="84"/>
      <c r="COF56" s="84"/>
      <c r="COG56" s="84"/>
      <c r="COH56" s="84"/>
      <c r="COI56" s="84"/>
      <c r="COJ56" s="84"/>
      <c r="COK56" s="84"/>
      <c r="COL56" s="84"/>
      <c r="COM56" s="84"/>
      <c r="CON56" s="84"/>
      <c r="COO56" s="84"/>
      <c r="COP56" s="84"/>
      <c r="COQ56" s="84"/>
      <c r="COR56" s="84"/>
      <c r="COS56" s="84"/>
      <c r="COT56" s="84"/>
      <c r="COU56" s="84"/>
      <c r="COV56" s="84"/>
      <c r="COW56" s="84"/>
      <c r="COX56" s="84"/>
      <c r="COY56" s="84"/>
      <c r="COZ56" s="84"/>
      <c r="CPA56" s="84"/>
      <c r="CPB56" s="84"/>
      <c r="CPC56" s="84"/>
      <c r="CPD56" s="84"/>
      <c r="CPE56" s="84"/>
      <c r="CPF56" s="84"/>
      <c r="CPG56" s="84"/>
      <c r="CPH56" s="84"/>
      <c r="CPI56" s="84"/>
      <c r="CPJ56" s="84"/>
      <c r="CPK56" s="84"/>
      <c r="CPL56" s="84"/>
      <c r="CPM56" s="84"/>
      <c r="CPN56" s="84"/>
      <c r="CPO56" s="84"/>
      <c r="CPP56" s="84"/>
      <c r="CPQ56" s="84"/>
      <c r="CPR56" s="84"/>
      <c r="CPS56" s="84"/>
      <c r="CPT56" s="84"/>
      <c r="CPU56" s="84"/>
      <c r="CPV56" s="84"/>
      <c r="CPW56" s="84"/>
      <c r="CPX56" s="84"/>
      <c r="CPY56" s="84"/>
      <c r="CPZ56" s="84"/>
      <c r="CQA56" s="84"/>
      <c r="CQB56" s="84"/>
      <c r="CQC56" s="84"/>
      <c r="CQD56" s="84"/>
      <c r="CQE56" s="84"/>
      <c r="CQF56" s="84"/>
      <c r="CQG56" s="84"/>
      <c r="CQH56" s="84"/>
      <c r="CQI56" s="84"/>
      <c r="CQJ56" s="84"/>
      <c r="CQK56" s="84"/>
      <c r="CQL56" s="84"/>
      <c r="CQM56" s="84"/>
      <c r="CQN56" s="84"/>
      <c r="CQO56" s="84"/>
      <c r="CQP56" s="84"/>
      <c r="CQQ56" s="84"/>
      <c r="CQR56" s="84"/>
      <c r="CQS56" s="84"/>
      <c r="CQT56" s="84"/>
      <c r="CQU56" s="84"/>
      <c r="CQV56" s="84"/>
      <c r="CQW56" s="84"/>
      <c r="CQX56" s="84"/>
      <c r="CQY56" s="84"/>
      <c r="CQZ56" s="84"/>
      <c r="CRA56" s="84"/>
      <c r="CRB56" s="84"/>
      <c r="CRC56" s="84"/>
      <c r="CRD56" s="84"/>
      <c r="CRE56" s="84"/>
      <c r="CRF56" s="84"/>
      <c r="CRG56" s="84"/>
      <c r="CRH56" s="84"/>
      <c r="CRI56" s="84"/>
      <c r="CRJ56" s="84"/>
      <c r="CRK56" s="84"/>
      <c r="CRL56" s="84"/>
      <c r="CRM56" s="84"/>
      <c r="CRN56" s="84"/>
      <c r="CRO56" s="84"/>
      <c r="CRP56" s="84"/>
      <c r="CRQ56" s="84"/>
      <c r="CRR56" s="84"/>
      <c r="CRS56" s="84"/>
      <c r="CRT56" s="84"/>
      <c r="CRU56" s="84"/>
      <c r="CRV56" s="84"/>
      <c r="CRW56" s="84"/>
      <c r="CRX56" s="84"/>
      <c r="CRY56" s="84"/>
      <c r="CRZ56" s="84"/>
      <c r="CSA56" s="84"/>
      <c r="CSB56" s="84"/>
      <c r="CSC56" s="84"/>
      <c r="CSD56" s="84"/>
      <c r="CSE56" s="84"/>
      <c r="CSF56" s="84"/>
      <c r="CSG56" s="84"/>
      <c r="CSH56" s="84"/>
      <c r="CSI56" s="84"/>
      <c r="CSJ56" s="84"/>
      <c r="CSK56" s="84"/>
      <c r="CSL56" s="84"/>
      <c r="CSM56" s="84"/>
      <c r="CSN56" s="84"/>
      <c r="CSO56" s="84"/>
      <c r="CSP56" s="84"/>
      <c r="CSQ56" s="84"/>
      <c r="CSR56" s="84"/>
      <c r="CSS56" s="84"/>
      <c r="CST56" s="84"/>
      <c r="CSU56" s="84"/>
      <c r="CSV56" s="84"/>
      <c r="CSW56" s="84"/>
      <c r="CSX56" s="84"/>
      <c r="CSY56" s="84"/>
      <c r="CSZ56" s="84"/>
      <c r="CTA56" s="84"/>
      <c r="CTB56" s="84"/>
      <c r="CTC56" s="84"/>
      <c r="CTD56" s="84"/>
      <c r="CTE56" s="84"/>
      <c r="CTF56" s="84"/>
      <c r="CTG56" s="84"/>
      <c r="CTH56" s="84"/>
      <c r="CTI56" s="84"/>
      <c r="CTJ56" s="84"/>
      <c r="CTK56" s="84"/>
      <c r="CTL56" s="84"/>
      <c r="CTM56" s="84"/>
      <c r="CTN56" s="84"/>
      <c r="CTO56" s="84"/>
      <c r="CTP56" s="84"/>
      <c r="CTQ56" s="84"/>
      <c r="CTR56" s="84"/>
      <c r="CTS56" s="84"/>
      <c r="CTT56" s="84"/>
      <c r="CTU56" s="84"/>
      <c r="CTV56" s="84"/>
      <c r="CTW56" s="84"/>
      <c r="CTX56" s="84"/>
      <c r="CTY56" s="84"/>
      <c r="CTZ56" s="84"/>
      <c r="CUA56" s="84"/>
      <c r="CUB56" s="84"/>
      <c r="CUC56" s="84"/>
      <c r="CUD56" s="84"/>
      <c r="CUE56" s="84"/>
      <c r="CUF56" s="84"/>
      <c r="CUG56" s="84"/>
      <c r="CUH56" s="84"/>
      <c r="CUI56" s="84"/>
      <c r="CUJ56" s="84"/>
      <c r="CUK56" s="84"/>
      <c r="CUL56" s="84"/>
      <c r="CUM56" s="84"/>
      <c r="CUN56" s="84"/>
      <c r="CUO56" s="84"/>
      <c r="CUP56" s="84"/>
      <c r="CUQ56" s="84"/>
      <c r="CUR56" s="84"/>
      <c r="CUS56" s="84"/>
      <c r="CUT56" s="84"/>
      <c r="CUU56" s="84"/>
      <c r="CUV56" s="84"/>
      <c r="CUW56" s="84"/>
      <c r="CUX56" s="84"/>
      <c r="CUY56" s="84"/>
      <c r="CUZ56" s="84"/>
      <c r="CVA56" s="84"/>
      <c r="CVB56" s="84"/>
      <c r="CVC56" s="84"/>
      <c r="CVD56" s="84"/>
      <c r="CVE56" s="84"/>
      <c r="CVF56" s="84"/>
      <c r="CVG56" s="84"/>
      <c r="CVH56" s="84"/>
      <c r="CVI56" s="84"/>
      <c r="CVJ56" s="84"/>
      <c r="CVK56" s="84"/>
      <c r="CVL56" s="84"/>
      <c r="CVM56" s="84"/>
      <c r="CVN56" s="84"/>
      <c r="CVO56" s="84"/>
      <c r="CVP56" s="84"/>
      <c r="CVQ56" s="84"/>
      <c r="CVR56" s="84"/>
      <c r="CVS56" s="84"/>
      <c r="CVT56" s="84"/>
      <c r="CVU56" s="84"/>
      <c r="CVV56" s="84"/>
      <c r="CVW56" s="84"/>
      <c r="CVX56" s="84"/>
      <c r="CVY56" s="84"/>
      <c r="CVZ56" s="84"/>
      <c r="CWA56" s="84"/>
      <c r="CWB56" s="84"/>
      <c r="CWC56" s="84"/>
      <c r="CWD56" s="84"/>
      <c r="CWE56" s="84"/>
      <c r="CWF56" s="84"/>
      <c r="CWG56" s="84"/>
      <c r="CWH56" s="84"/>
      <c r="CWI56" s="84"/>
      <c r="CWJ56" s="84"/>
      <c r="CWK56" s="84"/>
      <c r="CWL56" s="84"/>
      <c r="CWM56" s="84"/>
      <c r="CWN56" s="84"/>
      <c r="CWO56" s="84"/>
      <c r="CWP56" s="84"/>
      <c r="CWQ56" s="84"/>
      <c r="CWR56" s="84"/>
      <c r="CWS56" s="84"/>
      <c r="CWT56" s="84"/>
      <c r="CWU56" s="84"/>
      <c r="CWV56" s="84"/>
      <c r="CWW56" s="84"/>
      <c r="CWX56" s="84"/>
      <c r="CWY56" s="84"/>
      <c r="CWZ56" s="84"/>
      <c r="CXA56" s="84"/>
      <c r="CXB56" s="84"/>
      <c r="CXC56" s="84"/>
      <c r="CXD56" s="84"/>
      <c r="CXE56" s="84"/>
      <c r="CXF56" s="84"/>
      <c r="CXG56" s="84"/>
      <c r="CXH56" s="84"/>
      <c r="CXI56" s="84"/>
      <c r="CXJ56" s="84"/>
      <c r="CXK56" s="84"/>
      <c r="CXL56" s="84"/>
      <c r="CXM56" s="84"/>
      <c r="CXN56" s="84"/>
      <c r="CXO56" s="84"/>
      <c r="CXP56" s="84"/>
      <c r="CXQ56" s="84"/>
      <c r="CXR56" s="84"/>
      <c r="CXS56" s="84"/>
      <c r="CXT56" s="84"/>
      <c r="CXU56" s="84"/>
      <c r="CXV56" s="84"/>
      <c r="CXW56" s="84"/>
      <c r="CXX56" s="84"/>
      <c r="CXY56" s="84"/>
      <c r="CXZ56" s="84"/>
      <c r="CYA56" s="84"/>
      <c r="CYB56" s="84"/>
      <c r="CYC56" s="84"/>
      <c r="CYD56" s="84"/>
      <c r="CYE56" s="84"/>
      <c r="CYF56" s="84"/>
      <c r="CYG56" s="84"/>
      <c r="CYH56" s="84"/>
      <c r="CYI56" s="84"/>
      <c r="CYJ56" s="84"/>
      <c r="CYK56" s="84"/>
      <c r="CYL56" s="84"/>
      <c r="CYM56" s="84"/>
      <c r="CYN56" s="84"/>
      <c r="CYO56" s="84"/>
      <c r="CYP56" s="84"/>
      <c r="CYQ56" s="84"/>
      <c r="CYR56" s="84"/>
      <c r="CYS56" s="84"/>
      <c r="CYT56" s="84"/>
      <c r="CYU56" s="84"/>
      <c r="CYV56" s="84"/>
      <c r="CYW56" s="84"/>
      <c r="CYX56" s="84"/>
      <c r="CYY56" s="84"/>
      <c r="CYZ56" s="84"/>
      <c r="CZA56" s="84"/>
      <c r="CZB56" s="84"/>
      <c r="CZC56" s="84"/>
      <c r="CZD56" s="84"/>
      <c r="CZE56" s="84"/>
      <c r="CZF56" s="84"/>
      <c r="CZG56" s="84"/>
      <c r="CZH56" s="84"/>
      <c r="CZI56" s="84"/>
      <c r="CZJ56" s="84"/>
      <c r="CZK56" s="84"/>
      <c r="CZL56" s="84"/>
      <c r="CZM56" s="84"/>
      <c r="CZN56" s="84"/>
      <c r="CZO56" s="84"/>
      <c r="CZP56" s="84"/>
      <c r="CZQ56" s="84"/>
      <c r="CZR56" s="84"/>
      <c r="CZS56" s="84"/>
      <c r="CZT56" s="84"/>
      <c r="CZU56" s="84"/>
      <c r="CZV56" s="84"/>
      <c r="CZW56" s="84"/>
      <c r="CZX56" s="84"/>
      <c r="CZY56" s="84"/>
      <c r="CZZ56" s="84"/>
      <c r="DAA56" s="84"/>
      <c r="DAB56" s="84"/>
      <c r="DAC56" s="84"/>
      <c r="DAD56" s="84"/>
      <c r="DAE56" s="84"/>
      <c r="DAF56" s="84"/>
      <c r="DAG56" s="84"/>
      <c r="DAH56" s="84"/>
      <c r="DAI56" s="84"/>
      <c r="DAJ56" s="84"/>
      <c r="DAK56" s="84"/>
      <c r="DAL56" s="84"/>
      <c r="DAM56" s="84"/>
      <c r="DAN56" s="84"/>
      <c r="DAO56" s="84"/>
      <c r="DAP56" s="84"/>
      <c r="DAQ56" s="84"/>
      <c r="DAR56" s="84"/>
      <c r="DAS56" s="84"/>
      <c r="DAT56" s="84"/>
      <c r="DAU56" s="84"/>
      <c r="DAV56" s="84"/>
      <c r="DAW56" s="84"/>
      <c r="DAX56" s="84"/>
      <c r="DAY56" s="84"/>
      <c r="DAZ56" s="84"/>
      <c r="DBA56" s="84"/>
      <c r="DBB56" s="84"/>
      <c r="DBC56" s="84"/>
      <c r="DBD56" s="84"/>
      <c r="DBE56" s="84"/>
      <c r="DBF56" s="84"/>
      <c r="DBG56" s="84"/>
      <c r="DBH56" s="84"/>
      <c r="DBI56" s="84"/>
      <c r="DBJ56" s="84"/>
      <c r="DBK56" s="84"/>
      <c r="DBL56" s="84"/>
      <c r="DBM56" s="84"/>
      <c r="DBN56" s="84"/>
      <c r="DBO56" s="84"/>
      <c r="DBP56" s="84"/>
      <c r="DBQ56" s="84"/>
      <c r="DBR56" s="84"/>
      <c r="DBS56" s="84"/>
      <c r="DBT56" s="84"/>
      <c r="DBU56" s="84"/>
      <c r="DBV56" s="84"/>
      <c r="DBW56" s="84"/>
      <c r="DBX56" s="84"/>
      <c r="DBY56" s="84"/>
      <c r="DBZ56" s="84"/>
      <c r="DCA56" s="84"/>
      <c r="DCB56" s="84"/>
      <c r="DCC56" s="84"/>
      <c r="DCD56" s="84"/>
      <c r="DCE56" s="84"/>
      <c r="DCF56" s="84"/>
      <c r="DCG56" s="84"/>
      <c r="DCH56" s="84"/>
      <c r="DCI56" s="84"/>
      <c r="DCJ56" s="84"/>
      <c r="DCK56" s="84"/>
      <c r="DCL56" s="84"/>
      <c r="DCM56" s="84"/>
      <c r="DCN56" s="84"/>
      <c r="DCO56" s="84"/>
      <c r="DCP56" s="84"/>
      <c r="DCQ56" s="84"/>
      <c r="DCR56" s="84"/>
      <c r="DCS56" s="84"/>
      <c r="DCT56" s="84"/>
      <c r="DCU56" s="84"/>
      <c r="DCV56" s="84"/>
      <c r="DCW56" s="84"/>
      <c r="DCX56" s="84"/>
      <c r="DCY56" s="84"/>
      <c r="DCZ56" s="84"/>
      <c r="DDA56" s="84"/>
      <c r="DDB56" s="84"/>
      <c r="DDC56" s="84"/>
      <c r="DDD56" s="84"/>
      <c r="DDE56" s="84"/>
      <c r="DDF56" s="84"/>
      <c r="DDG56" s="84"/>
      <c r="DDH56" s="84"/>
      <c r="DDI56" s="84"/>
      <c r="DDJ56" s="84"/>
      <c r="DDK56" s="84"/>
      <c r="DDL56" s="84"/>
      <c r="DDM56" s="84"/>
      <c r="DDN56" s="84"/>
      <c r="DDO56" s="84"/>
      <c r="DDP56" s="84"/>
      <c r="DDQ56" s="84"/>
      <c r="DDR56" s="84"/>
      <c r="DDS56" s="84"/>
      <c r="DDT56" s="84"/>
      <c r="DDU56" s="84"/>
      <c r="DDV56" s="84"/>
      <c r="DDW56" s="84"/>
      <c r="DDX56" s="84"/>
      <c r="DDY56" s="84"/>
      <c r="DDZ56" s="84"/>
      <c r="DEA56" s="84"/>
      <c r="DEB56" s="84"/>
      <c r="DEC56" s="84"/>
      <c r="DED56" s="84"/>
      <c r="DEE56" s="84"/>
      <c r="DEF56" s="84"/>
      <c r="DEG56" s="84"/>
      <c r="DEH56" s="84"/>
      <c r="DEI56" s="84"/>
      <c r="DEJ56" s="84"/>
      <c r="DEK56" s="84"/>
      <c r="DEL56" s="84"/>
      <c r="DEM56" s="84"/>
      <c r="DEN56" s="84"/>
      <c r="DEO56" s="84"/>
      <c r="DEP56" s="84"/>
      <c r="DEQ56" s="84"/>
      <c r="DER56" s="84"/>
      <c r="DES56" s="84"/>
      <c r="DET56" s="84"/>
      <c r="DEU56" s="84"/>
      <c r="DEV56" s="84"/>
      <c r="DEW56" s="84"/>
      <c r="DEX56" s="84"/>
      <c r="DEY56" s="84"/>
      <c r="DEZ56" s="84"/>
      <c r="DFA56" s="84"/>
      <c r="DFB56" s="84"/>
      <c r="DFC56" s="84"/>
      <c r="DFD56" s="84"/>
      <c r="DFE56" s="84"/>
      <c r="DFF56" s="84"/>
      <c r="DFG56" s="84"/>
      <c r="DFH56" s="84"/>
      <c r="DFI56" s="84"/>
      <c r="DFJ56" s="84"/>
      <c r="DFK56" s="84"/>
      <c r="DFL56" s="84"/>
      <c r="DFM56" s="84"/>
      <c r="DFN56" s="84"/>
      <c r="DFO56" s="84"/>
      <c r="DFP56" s="84"/>
      <c r="DFQ56" s="84"/>
      <c r="DFR56" s="84"/>
      <c r="DFS56" s="84"/>
      <c r="DFT56" s="84"/>
      <c r="DFU56" s="84"/>
      <c r="DFV56" s="84"/>
      <c r="DFW56" s="84"/>
      <c r="DFX56" s="84"/>
      <c r="DFY56" s="84"/>
      <c r="DFZ56" s="84"/>
      <c r="DGA56" s="84"/>
      <c r="DGB56" s="84"/>
      <c r="DGC56" s="84"/>
      <c r="DGD56" s="84"/>
      <c r="DGE56" s="84"/>
      <c r="DGF56" s="84"/>
      <c r="DGG56" s="84"/>
      <c r="DGH56" s="84"/>
      <c r="DGI56" s="84"/>
      <c r="DGJ56" s="84"/>
      <c r="DGK56" s="84"/>
      <c r="DGL56" s="84"/>
      <c r="DGM56" s="84"/>
      <c r="DGN56" s="84"/>
      <c r="DGO56" s="84"/>
      <c r="DGP56" s="84"/>
      <c r="DGQ56" s="84"/>
      <c r="DGR56" s="84"/>
      <c r="DGS56" s="84"/>
      <c r="DGT56" s="84"/>
      <c r="DGU56" s="84"/>
      <c r="DGV56" s="84"/>
      <c r="DGW56" s="84"/>
      <c r="DGX56" s="84"/>
      <c r="DGY56" s="84"/>
      <c r="DGZ56" s="84"/>
      <c r="DHA56" s="84"/>
      <c r="DHB56" s="84"/>
      <c r="DHC56" s="84"/>
      <c r="DHD56" s="84"/>
      <c r="DHE56" s="84"/>
      <c r="DHF56" s="84"/>
      <c r="DHG56" s="84"/>
      <c r="DHH56" s="84"/>
      <c r="DHI56" s="84"/>
      <c r="DHJ56" s="84"/>
      <c r="DHK56" s="84"/>
      <c r="DHL56" s="84"/>
      <c r="DHM56" s="84"/>
      <c r="DHN56" s="84"/>
      <c r="DHO56" s="84"/>
      <c r="DHP56" s="84"/>
      <c r="DHQ56" s="84"/>
      <c r="DHR56" s="84"/>
      <c r="DHS56" s="84"/>
      <c r="DHT56" s="84"/>
      <c r="DHU56" s="84"/>
      <c r="DHV56" s="84"/>
      <c r="DHW56" s="84"/>
      <c r="DHX56" s="84"/>
      <c r="DHY56" s="84"/>
      <c r="DHZ56" s="84"/>
      <c r="DIA56" s="84"/>
      <c r="DIB56" s="84"/>
      <c r="DIC56" s="84"/>
      <c r="DID56" s="84"/>
      <c r="DIE56" s="84"/>
      <c r="DIF56" s="84"/>
      <c r="DIG56" s="84"/>
      <c r="DIH56" s="84"/>
      <c r="DII56" s="84"/>
      <c r="DIJ56" s="84"/>
      <c r="DIK56" s="84"/>
      <c r="DIL56" s="84"/>
      <c r="DIM56" s="84"/>
      <c r="DIN56" s="84"/>
      <c r="DIO56" s="84"/>
      <c r="DIP56" s="84"/>
      <c r="DIQ56" s="84"/>
      <c r="DIR56" s="84"/>
      <c r="DIS56" s="84"/>
      <c r="DIT56" s="84"/>
      <c r="DIU56" s="84"/>
      <c r="DIV56" s="84"/>
      <c r="DIW56" s="84"/>
      <c r="DIX56" s="84"/>
      <c r="DIY56" s="84"/>
      <c r="DIZ56" s="84"/>
      <c r="DJA56" s="84"/>
      <c r="DJB56" s="84"/>
      <c r="DJC56" s="84"/>
      <c r="DJD56" s="84"/>
      <c r="DJE56" s="84"/>
      <c r="DJF56" s="84"/>
      <c r="DJG56" s="84"/>
      <c r="DJH56" s="84"/>
      <c r="DJI56" s="84"/>
      <c r="DJJ56" s="84"/>
      <c r="DJK56" s="84"/>
      <c r="DJL56" s="84"/>
      <c r="DJM56" s="84"/>
      <c r="DJN56" s="84"/>
      <c r="DJO56" s="84"/>
      <c r="DJP56" s="84"/>
      <c r="DJQ56" s="84"/>
      <c r="DJR56" s="84"/>
      <c r="DJS56" s="84"/>
      <c r="DJT56" s="84"/>
      <c r="DJU56" s="84"/>
      <c r="DJV56" s="84"/>
      <c r="DJW56" s="84"/>
      <c r="DJX56" s="84"/>
      <c r="DJY56" s="84"/>
      <c r="DJZ56" s="84"/>
      <c r="DKA56" s="84"/>
      <c r="DKB56" s="84"/>
      <c r="DKC56" s="84"/>
      <c r="DKD56" s="84"/>
      <c r="DKE56" s="84"/>
      <c r="DKF56" s="84"/>
      <c r="DKG56" s="84"/>
      <c r="DKH56" s="84"/>
      <c r="DKI56" s="84"/>
      <c r="DKJ56" s="84"/>
      <c r="DKK56" s="84"/>
      <c r="DKL56" s="84"/>
      <c r="DKM56" s="84"/>
      <c r="DKN56" s="84"/>
      <c r="DKO56" s="84"/>
      <c r="DKP56" s="84"/>
      <c r="DKQ56" s="84"/>
      <c r="DKR56" s="84"/>
      <c r="DKS56" s="84"/>
      <c r="DKT56" s="84"/>
      <c r="DKU56" s="84"/>
      <c r="DKV56" s="84"/>
      <c r="DKW56" s="84"/>
      <c r="DKX56" s="84"/>
      <c r="DKY56" s="84"/>
      <c r="DKZ56" s="84"/>
      <c r="DLA56" s="84"/>
      <c r="DLB56" s="84"/>
      <c r="DLC56" s="84"/>
      <c r="DLD56" s="84"/>
      <c r="DLE56" s="84"/>
      <c r="DLF56" s="84"/>
      <c r="DLG56" s="84"/>
      <c r="DLH56" s="84"/>
      <c r="DLI56" s="84"/>
      <c r="DLJ56" s="84"/>
      <c r="DLK56" s="84"/>
      <c r="DLL56" s="84"/>
      <c r="DLM56" s="84"/>
      <c r="DLN56" s="84"/>
      <c r="DLO56" s="84"/>
      <c r="DLP56" s="84"/>
      <c r="DLQ56" s="84"/>
      <c r="DLR56" s="84"/>
      <c r="DLS56" s="84"/>
      <c r="DLT56" s="84"/>
      <c r="DLU56" s="84"/>
      <c r="DLV56" s="84"/>
      <c r="DLW56" s="84"/>
      <c r="DLX56" s="84"/>
      <c r="DLY56" s="84"/>
      <c r="DLZ56" s="84"/>
      <c r="DMA56" s="84"/>
      <c r="DMB56" s="84"/>
      <c r="DMC56" s="84"/>
      <c r="DMD56" s="84"/>
      <c r="DME56" s="84"/>
      <c r="DMF56" s="84"/>
      <c r="DMG56" s="84"/>
      <c r="DMH56" s="84"/>
      <c r="DMI56" s="84"/>
      <c r="DMJ56" s="84"/>
      <c r="DMK56" s="84"/>
      <c r="DML56" s="84"/>
      <c r="DMM56" s="84"/>
      <c r="DMN56" s="84"/>
      <c r="DMO56" s="84"/>
      <c r="DMP56" s="84"/>
      <c r="DMQ56" s="84"/>
      <c r="DMR56" s="84"/>
      <c r="DMS56" s="84"/>
      <c r="DMT56" s="84"/>
      <c r="DMU56" s="84"/>
      <c r="DMV56" s="84"/>
      <c r="DMW56" s="84"/>
      <c r="DMX56" s="84"/>
      <c r="DMY56" s="84"/>
      <c r="DMZ56" s="84"/>
      <c r="DNA56" s="84"/>
      <c r="DNB56" s="84"/>
      <c r="DNC56" s="84"/>
      <c r="DND56" s="84"/>
      <c r="DNE56" s="84"/>
      <c r="DNF56" s="84"/>
      <c r="DNG56" s="84"/>
      <c r="DNH56" s="84"/>
      <c r="DNI56" s="84"/>
      <c r="DNJ56" s="84"/>
      <c r="DNK56" s="84"/>
      <c r="DNL56" s="84"/>
      <c r="DNM56" s="84"/>
      <c r="DNN56" s="84"/>
      <c r="DNO56" s="84"/>
      <c r="DNP56" s="84"/>
      <c r="DNQ56" s="84"/>
      <c r="DNR56" s="84"/>
      <c r="DNS56" s="84"/>
      <c r="DNT56" s="84"/>
      <c r="DNU56" s="84"/>
      <c r="DNV56" s="84"/>
      <c r="DNW56" s="84"/>
      <c r="DNX56" s="84"/>
      <c r="DNY56" s="84"/>
      <c r="DNZ56" s="84"/>
      <c r="DOA56" s="84"/>
      <c r="DOB56" s="84"/>
      <c r="DOC56" s="84"/>
      <c r="DOD56" s="84"/>
      <c r="DOE56" s="84"/>
      <c r="DOF56" s="84"/>
      <c r="DOG56" s="84"/>
      <c r="DOH56" s="84"/>
      <c r="DOI56" s="84"/>
      <c r="DOJ56" s="84"/>
      <c r="DOK56" s="84"/>
      <c r="DOL56" s="84"/>
      <c r="DOM56" s="84"/>
      <c r="DON56" s="84"/>
      <c r="DOO56" s="84"/>
      <c r="DOP56" s="84"/>
      <c r="DOQ56" s="84"/>
      <c r="DOR56" s="84"/>
      <c r="DOS56" s="84"/>
      <c r="DOT56" s="84"/>
      <c r="DOU56" s="84"/>
      <c r="DOV56" s="84"/>
      <c r="DOW56" s="84"/>
      <c r="DOX56" s="84"/>
      <c r="DOY56" s="84"/>
      <c r="DOZ56" s="84"/>
      <c r="DPA56" s="84"/>
      <c r="DPB56" s="84"/>
      <c r="DPC56" s="84"/>
      <c r="DPD56" s="84"/>
      <c r="DPE56" s="84"/>
      <c r="DPF56" s="84"/>
      <c r="DPG56" s="84"/>
      <c r="DPH56" s="84"/>
      <c r="DPI56" s="84"/>
      <c r="DPJ56" s="84"/>
      <c r="DPK56" s="84"/>
      <c r="DPL56" s="84"/>
      <c r="DPM56" s="84"/>
      <c r="DPN56" s="84"/>
      <c r="DPO56" s="84"/>
      <c r="DPP56" s="84"/>
      <c r="DPQ56" s="84"/>
      <c r="DPR56" s="84"/>
      <c r="DPS56" s="84"/>
      <c r="DPT56" s="84"/>
      <c r="DPU56" s="84"/>
      <c r="DPV56" s="84"/>
      <c r="DPW56" s="84"/>
      <c r="DPX56" s="84"/>
      <c r="DPY56" s="84"/>
      <c r="DPZ56" s="84"/>
      <c r="DQA56" s="84"/>
      <c r="DQB56" s="84"/>
      <c r="DQC56" s="84"/>
      <c r="DQD56" s="84"/>
      <c r="DQE56" s="84"/>
      <c r="DQF56" s="84"/>
      <c r="DQG56" s="84"/>
      <c r="DQH56" s="84"/>
      <c r="DQI56" s="84"/>
      <c r="DQJ56" s="84"/>
      <c r="DQK56" s="84"/>
      <c r="DQL56" s="84"/>
      <c r="DQM56" s="84"/>
      <c r="DQN56" s="84"/>
      <c r="DQO56" s="84"/>
      <c r="DQP56" s="84"/>
      <c r="DQQ56" s="84"/>
      <c r="DQR56" s="84"/>
      <c r="DQS56" s="84"/>
      <c r="DQT56" s="84"/>
      <c r="DQU56" s="84"/>
      <c r="DQV56" s="84"/>
      <c r="DQW56" s="84"/>
      <c r="DQX56" s="84"/>
      <c r="DQY56" s="84"/>
      <c r="DQZ56" s="84"/>
      <c r="DRA56" s="84"/>
      <c r="DRB56" s="84"/>
      <c r="DRC56" s="84"/>
      <c r="DRD56" s="84"/>
      <c r="DRE56" s="84"/>
      <c r="DRF56" s="84"/>
      <c r="DRG56" s="84"/>
      <c r="DRH56" s="84"/>
      <c r="DRI56" s="84"/>
      <c r="DRJ56" s="84"/>
      <c r="DRK56" s="84"/>
      <c r="DRL56" s="84"/>
      <c r="DRM56" s="84"/>
      <c r="DRN56" s="84"/>
      <c r="DRO56" s="84"/>
      <c r="DRP56" s="84"/>
      <c r="DRQ56" s="84"/>
      <c r="DRR56" s="84"/>
      <c r="DRS56" s="84"/>
      <c r="DRT56" s="84"/>
      <c r="DRU56" s="84"/>
      <c r="DRV56" s="84"/>
      <c r="DRW56" s="84"/>
      <c r="DRX56" s="84"/>
      <c r="DRY56" s="84"/>
      <c r="DRZ56" s="84"/>
      <c r="DSA56" s="84"/>
      <c r="DSB56" s="84"/>
      <c r="DSC56" s="84"/>
      <c r="DSD56" s="84"/>
      <c r="DSE56" s="84"/>
      <c r="DSF56" s="84"/>
      <c r="DSG56" s="84"/>
      <c r="DSH56" s="84"/>
      <c r="DSI56" s="84"/>
      <c r="DSJ56" s="84"/>
      <c r="DSK56" s="84"/>
      <c r="DSL56" s="84"/>
      <c r="DSM56" s="84"/>
      <c r="DSN56" s="84"/>
      <c r="DSO56" s="84"/>
      <c r="DSP56" s="84"/>
      <c r="DSQ56" s="84"/>
      <c r="DSR56" s="84"/>
      <c r="DSS56" s="84"/>
      <c r="DST56" s="84"/>
      <c r="DSU56" s="84"/>
      <c r="DSV56" s="84"/>
      <c r="DSW56" s="84"/>
      <c r="DSX56" s="84"/>
      <c r="DSY56" s="84"/>
      <c r="DSZ56" s="84"/>
      <c r="DTA56" s="84"/>
      <c r="DTB56" s="84"/>
      <c r="DTC56" s="84"/>
      <c r="DTD56" s="84"/>
      <c r="DTE56" s="84"/>
      <c r="DTF56" s="84"/>
      <c r="DTG56" s="84"/>
      <c r="DTH56" s="84"/>
      <c r="DTI56" s="84"/>
      <c r="DTJ56" s="84"/>
      <c r="DTK56" s="84"/>
      <c r="DTL56" s="84"/>
      <c r="DTM56" s="84"/>
      <c r="DTN56" s="84"/>
      <c r="DTO56" s="84"/>
      <c r="DTP56" s="84"/>
      <c r="DTQ56" s="84"/>
      <c r="DTR56" s="84"/>
      <c r="DTS56" s="84"/>
      <c r="DTT56" s="84"/>
      <c r="DTU56" s="84"/>
      <c r="DTV56" s="84"/>
      <c r="DTW56" s="84"/>
      <c r="DTX56" s="84"/>
      <c r="DTY56" s="84"/>
      <c r="DTZ56" s="84"/>
      <c r="DUA56" s="84"/>
      <c r="DUB56" s="84"/>
      <c r="DUC56" s="84"/>
      <c r="DUD56" s="84"/>
      <c r="DUE56" s="84"/>
      <c r="DUF56" s="84"/>
      <c r="DUG56" s="84"/>
      <c r="DUH56" s="84"/>
      <c r="DUI56" s="84"/>
      <c r="DUJ56" s="84"/>
      <c r="DUK56" s="84"/>
      <c r="DUL56" s="84"/>
      <c r="DUM56" s="84"/>
      <c r="DUN56" s="84"/>
      <c r="DUO56" s="84"/>
      <c r="DUP56" s="84"/>
      <c r="DUQ56" s="84"/>
      <c r="DUR56" s="84"/>
      <c r="DUS56" s="84"/>
      <c r="DUT56" s="84"/>
      <c r="DUU56" s="84"/>
      <c r="DUV56" s="84"/>
      <c r="DUW56" s="84"/>
      <c r="DUX56" s="84"/>
      <c r="DUY56" s="84"/>
      <c r="DUZ56" s="84"/>
      <c r="DVA56" s="84"/>
      <c r="DVB56" s="84"/>
      <c r="DVC56" s="84"/>
      <c r="DVD56" s="84"/>
      <c r="DVE56" s="84"/>
      <c r="DVF56" s="84"/>
      <c r="DVG56" s="84"/>
      <c r="DVH56" s="84"/>
      <c r="DVI56" s="84"/>
      <c r="DVJ56" s="84"/>
      <c r="DVK56" s="84"/>
      <c r="DVL56" s="84"/>
      <c r="DVM56" s="84"/>
      <c r="DVN56" s="84"/>
      <c r="DVO56" s="84"/>
      <c r="DVP56" s="84"/>
      <c r="DVQ56" s="84"/>
      <c r="DVR56" s="84"/>
      <c r="DVS56" s="84"/>
      <c r="DVT56" s="84"/>
      <c r="DVU56" s="84"/>
      <c r="DVV56" s="84"/>
      <c r="DVW56" s="84"/>
      <c r="DVX56" s="84"/>
      <c r="DVY56" s="84"/>
      <c r="DVZ56" s="84"/>
      <c r="DWA56" s="84"/>
      <c r="DWB56" s="84"/>
      <c r="DWC56" s="84"/>
      <c r="DWD56" s="84"/>
      <c r="DWE56" s="84"/>
      <c r="DWF56" s="84"/>
      <c r="DWG56" s="84"/>
      <c r="DWH56" s="84"/>
      <c r="DWI56" s="84"/>
      <c r="DWJ56" s="84"/>
      <c r="DWK56" s="84"/>
      <c r="DWL56" s="84"/>
      <c r="DWM56" s="84"/>
      <c r="DWN56" s="84"/>
      <c r="DWO56" s="84"/>
      <c r="DWP56" s="84"/>
      <c r="DWQ56" s="84"/>
      <c r="DWR56" s="84"/>
      <c r="DWS56" s="84"/>
      <c r="DWT56" s="84"/>
      <c r="DWU56" s="84"/>
      <c r="DWV56" s="84"/>
      <c r="DWW56" s="84"/>
      <c r="DWX56" s="84"/>
      <c r="DWY56" s="84"/>
      <c r="DWZ56" s="84"/>
      <c r="DXA56" s="84"/>
      <c r="DXB56" s="84"/>
      <c r="DXC56" s="84"/>
      <c r="DXD56" s="84"/>
      <c r="DXE56" s="84"/>
      <c r="DXF56" s="84"/>
      <c r="DXG56" s="84"/>
      <c r="DXH56" s="84"/>
      <c r="DXI56" s="84"/>
      <c r="DXJ56" s="84"/>
      <c r="DXK56" s="84"/>
      <c r="DXL56" s="84"/>
      <c r="DXM56" s="84"/>
      <c r="DXN56" s="84"/>
      <c r="DXO56" s="84"/>
      <c r="DXP56" s="84"/>
      <c r="DXQ56" s="84"/>
      <c r="DXR56" s="84"/>
      <c r="DXS56" s="84"/>
      <c r="DXT56" s="84"/>
      <c r="DXU56" s="84"/>
      <c r="DXV56" s="84"/>
      <c r="DXW56" s="84"/>
      <c r="DXX56" s="84"/>
      <c r="DXY56" s="84"/>
      <c r="DXZ56" s="84"/>
      <c r="DYA56" s="84"/>
      <c r="DYB56" s="84"/>
      <c r="DYC56" s="84"/>
      <c r="DYD56" s="84"/>
      <c r="DYE56" s="84"/>
      <c r="DYF56" s="84"/>
      <c r="DYG56" s="84"/>
      <c r="DYH56" s="84"/>
      <c r="DYI56" s="84"/>
      <c r="DYJ56" s="84"/>
      <c r="DYK56" s="84"/>
      <c r="DYL56" s="84"/>
      <c r="DYM56" s="84"/>
      <c r="DYN56" s="84"/>
      <c r="DYO56" s="84"/>
      <c r="DYP56" s="84"/>
      <c r="DYQ56" s="84"/>
      <c r="DYR56" s="84"/>
      <c r="DYS56" s="84"/>
      <c r="DYT56" s="84"/>
      <c r="DYU56" s="84"/>
      <c r="DYV56" s="84"/>
      <c r="DYW56" s="84"/>
      <c r="DYX56" s="84"/>
      <c r="DYY56" s="84"/>
      <c r="DYZ56" s="84"/>
      <c r="DZA56" s="84"/>
      <c r="DZB56" s="84"/>
      <c r="DZC56" s="84"/>
      <c r="DZD56" s="84"/>
      <c r="DZE56" s="84"/>
      <c r="DZF56" s="84"/>
      <c r="DZG56" s="84"/>
      <c r="DZH56" s="84"/>
      <c r="DZI56" s="84"/>
      <c r="DZJ56" s="84"/>
      <c r="DZK56" s="84"/>
      <c r="DZL56" s="84"/>
      <c r="DZM56" s="84"/>
      <c r="DZN56" s="84"/>
      <c r="DZO56" s="84"/>
      <c r="DZP56" s="84"/>
      <c r="DZQ56" s="84"/>
      <c r="DZR56" s="84"/>
      <c r="DZS56" s="84"/>
      <c r="DZT56" s="84"/>
      <c r="DZU56" s="84"/>
      <c r="DZV56" s="84"/>
      <c r="DZW56" s="84"/>
      <c r="DZX56" s="84"/>
      <c r="DZY56" s="84"/>
      <c r="DZZ56" s="84"/>
      <c r="EAA56" s="84"/>
      <c r="EAB56" s="84"/>
      <c r="EAC56" s="84"/>
      <c r="EAD56" s="84"/>
      <c r="EAE56" s="84"/>
      <c r="EAF56" s="84"/>
      <c r="EAG56" s="84"/>
      <c r="EAH56" s="84"/>
      <c r="EAI56" s="84"/>
      <c r="EAJ56" s="84"/>
      <c r="EAK56" s="84"/>
      <c r="EAL56" s="84"/>
      <c r="EAM56" s="84"/>
      <c r="EAN56" s="84"/>
      <c r="EAO56" s="84"/>
      <c r="EAP56" s="84"/>
      <c r="EAQ56" s="84"/>
      <c r="EAR56" s="84"/>
      <c r="EAS56" s="84"/>
      <c r="EAT56" s="84"/>
      <c r="EAU56" s="84"/>
      <c r="EAV56" s="84"/>
      <c r="EAW56" s="84"/>
      <c r="EAX56" s="84"/>
      <c r="EAY56" s="84"/>
      <c r="EAZ56" s="84"/>
      <c r="EBA56" s="84"/>
      <c r="EBB56" s="84"/>
      <c r="EBC56" s="84"/>
      <c r="EBD56" s="84"/>
      <c r="EBE56" s="84"/>
      <c r="EBF56" s="84"/>
      <c r="EBG56" s="84"/>
      <c r="EBH56" s="84"/>
      <c r="EBI56" s="84"/>
      <c r="EBJ56" s="84"/>
      <c r="EBK56" s="84"/>
      <c r="EBL56" s="84"/>
      <c r="EBM56" s="84"/>
      <c r="EBN56" s="84"/>
      <c r="EBO56" s="84"/>
      <c r="EBP56" s="84"/>
      <c r="EBQ56" s="84"/>
      <c r="EBR56" s="84"/>
      <c r="EBS56" s="84"/>
      <c r="EBT56" s="84"/>
      <c r="EBU56" s="84"/>
      <c r="EBV56" s="84"/>
      <c r="EBW56" s="84"/>
      <c r="EBX56" s="84"/>
      <c r="EBY56" s="84"/>
      <c r="EBZ56" s="84"/>
      <c r="ECA56" s="84"/>
      <c r="ECB56" s="84"/>
      <c r="ECC56" s="84"/>
      <c r="ECD56" s="84"/>
      <c r="ECE56" s="84"/>
      <c r="ECF56" s="84"/>
      <c r="ECG56" s="84"/>
      <c r="ECH56" s="84"/>
      <c r="ECI56" s="84"/>
      <c r="ECJ56" s="84"/>
      <c r="ECK56" s="84"/>
      <c r="ECL56" s="84"/>
      <c r="ECM56" s="84"/>
      <c r="ECN56" s="84"/>
      <c r="ECO56" s="84"/>
      <c r="ECP56" s="84"/>
      <c r="ECQ56" s="84"/>
      <c r="ECR56" s="84"/>
      <c r="ECS56" s="84"/>
      <c r="ECT56" s="84"/>
      <c r="ECU56" s="84"/>
      <c r="ECV56" s="84"/>
      <c r="ECW56" s="84"/>
      <c r="ECX56" s="84"/>
      <c r="ECY56" s="84"/>
      <c r="ECZ56" s="84"/>
      <c r="EDA56" s="84"/>
      <c r="EDB56" s="84"/>
      <c r="EDC56" s="84"/>
      <c r="EDD56" s="84"/>
      <c r="EDE56" s="84"/>
      <c r="EDF56" s="84"/>
      <c r="EDG56" s="84"/>
      <c r="EDH56" s="84"/>
      <c r="EDI56" s="84"/>
      <c r="EDJ56" s="84"/>
      <c r="EDK56" s="84"/>
      <c r="EDL56" s="84"/>
      <c r="EDM56" s="84"/>
      <c r="EDN56" s="84"/>
      <c r="EDO56" s="84"/>
      <c r="EDP56" s="84"/>
      <c r="EDQ56" s="84"/>
      <c r="EDR56" s="84"/>
      <c r="EDS56" s="84"/>
      <c r="EDT56" s="84"/>
      <c r="EDU56" s="84"/>
      <c r="EDV56" s="84"/>
      <c r="EDW56" s="84"/>
      <c r="EDX56" s="84"/>
      <c r="EDY56" s="84"/>
      <c r="EDZ56" s="84"/>
      <c r="EEA56" s="84"/>
      <c r="EEB56" s="84"/>
      <c r="EEC56" s="84"/>
      <c r="EED56" s="84"/>
      <c r="EEE56" s="84"/>
      <c r="EEF56" s="84"/>
      <c r="EEG56" s="84"/>
      <c r="EEH56" s="84"/>
      <c r="EEI56" s="84"/>
      <c r="EEJ56" s="84"/>
      <c r="EEK56" s="84"/>
      <c r="EEL56" s="84"/>
      <c r="EEM56" s="84"/>
      <c r="EEN56" s="84"/>
      <c r="EEO56" s="84"/>
      <c r="EEP56" s="84"/>
      <c r="EEQ56" s="84"/>
      <c r="EER56" s="84"/>
      <c r="EES56" s="84"/>
      <c r="EET56" s="84"/>
      <c r="EEU56" s="84"/>
      <c r="EEV56" s="84"/>
      <c r="EEW56" s="84"/>
      <c r="EEX56" s="84"/>
      <c r="EEY56" s="84"/>
      <c r="EEZ56" s="84"/>
      <c r="EFA56" s="84"/>
      <c r="EFB56" s="84"/>
      <c r="EFC56" s="84"/>
      <c r="EFD56" s="84"/>
      <c r="EFE56" s="84"/>
      <c r="EFF56" s="84"/>
      <c r="EFG56" s="84"/>
      <c r="EFH56" s="84"/>
      <c r="EFI56" s="84"/>
      <c r="EFJ56" s="84"/>
      <c r="EFK56" s="84"/>
      <c r="EFL56" s="84"/>
      <c r="EFM56" s="84"/>
      <c r="EFN56" s="84"/>
      <c r="EFO56" s="84"/>
      <c r="EFP56" s="84"/>
      <c r="EFQ56" s="84"/>
      <c r="EFR56" s="84"/>
      <c r="EFS56" s="84"/>
      <c r="EFT56" s="84"/>
      <c r="EFU56" s="84"/>
      <c r="EFV56" s="84"/>
      <c r="EFW56" s="84"/>
      <c r="EFX56" s="84"/>
      <c r="EFY56" s="84"/>
      <c r="EFZ56" s="84"/>
      <c r="EGA56" s="84"/>
      <c r="EGB56" s="84"/>
      <c r="EGC56" s="84"/>
      <c r="EGD56" s="84"/>
      <c r="EGE56" s="84"/>
      <c r="EGF56" s="84"/>
      <c r="EGG56" s="84"/>
      <c r="EGH56" s="84"/>
      <c r="EGI56" s="84"/>
      <c r="EGJ56" s="84"/>
      <c r="EGK56" s="84"/>
      <c r="EGL56" s="84"/>
      <c r="EGM56" s="84"/>
      <c r="EGN56" s="84"/>
      <c r="EGO56" s="84"/>
      <c r="EGP56" s="84"/>
      <c r="EGQ56" s="84"/>
      <c r="EGR56" s="84"/>
      <c r="EGS56" s="84"/>
      <c r="EGT56" s="84"/>
      <c r="EGU56" s="84"/>
      <c r="EGV56" s="84"/>
      <c r="EGW56" s="84"/>
      <c r="EGX56" s="84"/>
      <c r="EGY56" s="84"/>
      <c r="EGZ56" s="84"/>
      <c r="EHA56" s="84"/>
      <c r="EHB56" s="84"/>
      <c r="EHC56" s="84"/>
      <c r="EHD56" s="84"/>
      <c r="EHE56" s="84"/>
      <c r="EHF56" s="84"/>
      <c r="EHG56" s="84"/>
      <c r="EHH56" s="84"/>
      <c r="EHI56" s="84"/>
      <c r="EHJ56" s="84"/>
      <c r="EHK56" s="84"/>
      <c r="EHL56" s="84"/>
      <c r="EHM56" s="84"/>
      <c r="EHN56" s="84"/>
      <c r="EHO56" s="84"/>
      <c r="EHP56" s="84"/>
      <c r="EHQ56" s="84"/>
      <c r="EHR56" s="84"/>
      <c r="EHS56" s="84"/>
      <c r="EHT56" s="84"/>
      <c r="EHU56" s="84"/>
      <c r="EHV56" s="84"/>
      <c r="EHW56" s="84"/>
      <c r="EHX56" s="84"/>
      <c r="EHY56" s="84"/>
      <c r="EHZ56" s="84"/>
      <c r="EIA56" s="84"/>
      <c r="EIB56" s="84"/>
      <c r="EIC56" s="84"/>
      <c r="EID56" s="84"/>
      <c r="EIE56" s="84"/>
      <c r="EIF56" s="84"/>
      <c r="EIG56" s="84"/>
      <c r="EIH56" s="84"/>
      <c r="EII56" s="84"/>
      <c r="EIJ56" s="84"/>
      <c r="EIK56" s="84"/>
      <c r="EIL56" s="84"/>
      <c r="EIM56" s="84"/>
      <c r="EIN56" s="84"/>
      <c r="EIO56" s="84"/>
      <c r="EIP56" s="84"/>
      <c r="EIQ56" s="84"/>
      <c r="EIR56" s="84"/>
      <c r="EIS56" s="84"/>
      <c r="EIT56" s="84"/>
      <c r="EIU56" s="84"/>
      <c r="EIV56" s="84"/>
      <c r="EIW56" s="84"/>
      <c r="EIX56" s="84"/>
      <c r="EIY56" s="84"/>
      <c r="EIZ56" s="84"/>
      <c r="EJA56" s="84"/>
      <c r="EJB56" s="84"/>
      <c r="EJC56" s="84"/>
      <c r="EJD56" s="84"/>
      <c r="EJE56" s="84"/>
      <c r="EJF56" s="84"/>
      <c r="EJG56" s="84"/>
      <c r="EJH56" s="84"/>
      <c r="EJI56" s="84"/>
      <c r="EJJ56" s="84"/>
      <c r="EJK56" s="84"/>
      <c r="EJL56" s="84"/>
      <c r="EJM56" s="84"/>
      <c r="EJN56" s="84"/>
      <c r="EJO56" s="84"/>
      <c r="EJP56" s="84"/>
      <c r="EJQ56" s="84"/>
      <c r="EJR56" s="84"/>
      <c r="EJS56" s="84"/>
      <c r="EJT56" s="84"/>
      <c r="EJU56" s="84"/>
      <c r="EJV56" s="84"/>
      <c r="EJW56" s="84"/>
      <c r="EJX56" s="84"/>
      <c r="EJY56" s="84"/>
      <c r="EJZ56" s="84"/>
      <c r="EKA56" s="84"/>
      <c r="EKB56" s="84"/>
      <c r="EKC56" s="84"/>
      <c r="EKD56" s="84"/>
      <c r="EKE56" s="84"/>
      <c r="EKF56" s="84"/>
      <c r="EKG56" s="84"/>
      <c r="EKH56" s="84"/>
      <c r="EKI56" s="84"/>
      <c r="EKJ56" s="84"/>
      <c r="EKK56" s="84"/>
      <c r="EKL56" s="84"/>
      <c r="EKM56" s="84"/>
      <c r="EKN56" s="84"/>
      <c r="EKO56" s="84"/>
      <c r="EKP56" s="84"/>
      <c r="EKQ56" s="84"/>
      <c r="EKR56" s="84"/>
      <c r="EKS56" s="84"/>
      <c r="EKT56" s="84"/>
      <c r="EKU56" s="84"/>
      <c r="EKV56" s="84"/>
      <c r="EKW56" s="84"/>
      <c r="EKX56" s="84"/>
      <c r="EKY56" s="84"/>
      <c r="EKZ56" s="84"/>
      <c r="ELA56" s="84"/>
      <c r="ELB56" s="84"/>
      <c r="ELC56" s="84"/>
      <c r="ELD56" s="84"/>
      <c r="ELE56" s="84"/>
      <c r="ELF56" s="84"/>
      <c r="ELG56" s="84"/>
      <c r="ELH56" s="84"/>
      <c r="ELI56" s="84"/>
      <c r="ELJ56" s="84"/>
      <c r="ELK56" s="84"/>
      <c r="ELL56" s="84"/>
      <c r="ELM56" s="84"/>
      <c r="ELN56" s="84"/>
      <c r="ELO56" s="84"/>
      <c r="ELP56" s="84"/>
      <c r="ELQ56" s="84"/>
      <c r="ELR56" s="84"/>
      <c r="ELS56" s="84"/>
      <c r="ELT56" s="84"/>
      <c r="ELU56" s="84"/>
      <c r="ELV56" s="84"/>
      <c r="ELW56" s="84"/>
      <c r="ELX56" s="84"/>
      <c r="ELY56" s="84"/>
      <c r="ELZ56" s="84"/>
      <c r="EMA56" s="84"/>
      <c r="EMB56" s="84"/>
      <c r="EMC56" s="84"/>
      <c r="EMD56" s="84"/>
      <c r="EME56" s="84"/>
      <c r="EMF56" s="84"/>
      <c r="EMG56" s="84"/>
      <c r="EMH56" s="84"/>
      <c r="EMI56" s="84"/>
      <c r="EMJ56" s="84"/>
      <c r="EMK56" s="84"/>
      <c r="EML56" s="84"/>
      <c r="EMM56" s="84"/>
      <c r="EMN56" s="84"/>
      <c r="EMO56" s="84"/>
      <c r="EMP56" s="84"/>
      <c r="EMQ56" s="84"/>
      <c r="EMR56" s="84"/>
      <c r="EMS56" s="84"/>
      <c r="EMT56" s="84"/>
      <c r="EMU56" s="84"/>
      <c r="EMV56" s="84"/>
      <c r="EMW56" s="84"/>
      <c r="EMX56" s="84"/>
      <c r="EMY56" s="84"/>
      <c r="EMZ56" s="84"/>
      <c r="ENA56" s="84"/>
      <c r="ENB56" s="84"/>
      <c r="ENC56" s="84"/>
      <c r="END56" s="84"/>
      <c r="ENE56" s="84"/>
      <c r="ENF56" s="84"/>
      <c r="ENG56" s="84"/>
      <c r="ENH56" s="84"/>
      <c r="ENI56" s="84"/>
      <c r="ENJ56" s="84"/>
      <c r="ENK56" s="84"/>
      <c r="ENL56" s="84"/>
      <c r="ENM56" s="84"/>
      <c r="ENN56" s="84"/>
      <c r="ENO56" s="84"/>
      <c r="ENP56" s="84"/>
      <c r="ENQ56" s="84"/>
      <c r="ENR56" s="84"/>
      <c r="ENS56" s="84"/>
      <c r="ENT56" s="84"/>
      <c r="ENU56" s="84"/>
      <c r="ENV56" s="84"/>
      <c r="ENW56" s="84"/>
      <c r="ENX56" s="84"/>
      <c r="ENY56" s="84"/>
      <c r="ENZ56" s="84"/>
      <c r="EOA56" s="84"/>
      <c r="EOB56" s="84"/>
      <c r="EOC56" s="84"/>
      <c r="EOD56" s="84"/>
      <c r="EOE56" s="84"/>
      <c r="EOF56" s="84"/>
      <c r="EOG56" s="84"/>
      <c r="EOH56" s="84"/>
      <c r="EOI56" s="84"/>
      <c r="EOJ56" s="84"/>
      <c r="EOK56" s="84"/>
      <c r="EOL56" s="84"/>
      <c r="EOM56" s="84"/>
      <c r="EON56" s="84"/>
      <c r="EOO56" s="84"/>
      <c r="EOP56" s="84"/>
      <c r="EOQ56" s="84"/>
      <c r="EOR56" s="84"/>
      <c r="EOS56" s="84"/>
      <c r="EOT56" s="84"/>
      <c r="EOU56" s="84"/>
      <c r="EOV56" s="84"/>
      <c r="EOW56" s="84"/>
      <c r="EOX56" s="84"/>
      <c r="EOY56" s="84"/>
      <c r="EOZ56" s="84"/>
      <c r="EPA56" s="84"/>
      <c r="EPB56" s="84"/>
      <c r="EPC56" s="84"/>
      <c r="EPD56" s="84"/>
      <c r="EPE56" s="84"/>
      <c r="EPF56" s="84"/>
      <c r="EPG56" s="84"/>
      <c r="EPH56" s="84"/>
      <c r="EPI56" s="84"/>
      <c r="EPJ56" s="84"/>
      <c r="EPK56" s="84"/>
      <c r="EPL56" s="84"/>
      <c r="EPM56" s="84"/>
      <c r="EPN56" s="84"/>
      <c r="EPO56" s="84"/>
      <c r="EPP56" s="84"/>
      <c r="EPQ56" s="84"/>
      <c r="EPR56" s="84"/>
      <c r="EPS56" s="84"/>
      <c r="EPT56" s="84"/>
      <c r="EPU56" s="84"/>
      <c r="EPV56" s="84"/>
      <c r="EPW56" s="84"/>
      <c r="EPX56" s="84"/>
      <c r="EPY56" s="84"/>
      <c r="EPZ56" s="84"/>
      <c r="EQA56" s="84"/>
      <c r="EQB56" s="84"/>
      <c r="EQC56" s="84"/>
      <c r="EQD56" s="84"/>
      <c r="EQE56" s="84"/>
      <c r="EQF56" s="84"/>
      <c r="EQG56" s="84"/>
      <c r="EQH56" s="84"/>
      <c r="EQI56" s="84"/>
      <c r="EQJ56" s="84"/>
      <c r="EQK56" s="84"/>
      <c r="EQL56" s="84"/>
      <c r="EQM56" s="84"/>
      <c r="EQN56" s="84"/>
      <c r="EQO56" s="84"/>
      <c r="EQP56" s="84"/>
      <c r="EQQ56" s="84"/>
      <c r="EQR56" s="84"/>
      <c r="EQS56" s="84"/>
      <c r="EQT56" s="84"/>
      <c r="EQU56" s="84"/>
      <c r="EQV56" s="84"/>
      <c r="EQW56" s="84"/>
      <c r="EQX56" s="84"/>
      <c r="EQY56" s="84"/>
      <c r="EQZ56" s="84"/>
      <c r="ERA56" s="84"/>
      <c r="ERB56" s="84"/>
      <c r="ERC56" s="84"/>
      <c r="ERD56" s="84"/>
      <c r="ERE56" s="84"/>
      <c r="ERF56" s="84"/>
      <c r="ERG56" s="84"/>
      <c r="ERH56" s="84"/>
      <c r="ERI56" s="84"/>
      <c r="ERJ56" s="84"/>
      <c r="ERK56" s="84"/>
      <c r="ERL56" s="84"/>
      <c r="ERM56" s="84"/>
      <c r="ERN56" s="84"/>
      <c r="ERO56" s="84"/>
      <c r="ERP56" s="84"/>
      <c r="ERQ56" s="84"/>
      <c r="ERR56" s="84"/>
      <c r="ERS56" s="84"/>
      <c r="ERT56" s="84"/>
      <c r="ERU56" s="84"/>
      <c r="ERV56" s="84"/>
      <c r="ERW56" s="84"/>
      <c r="ERX56" s="84"/>
      <c r="ERY56" s="84"/>
      <c r="ERZ56" s="84"/>
      <c r="ESA56" s="84"/>
      <c r="ESB56" s="84"/>
      <c r="ESC56" s="84"/>
      <c r="ESD56" s="84"/>
      <c r="ESE56" s="84"/>
      <c r="ESF56" s="84"/>
      <c r="ESG56" s="84"/>
      <c r="ESH56" s="84"/>
      <c r="ESI56" s="84"/>
      <c r="ESJ56" s="84"/>
      <c r="ESK56" s="84"/>
      <c r="ESL56" s="84"/>
      <c r="ESM56" s="84"/>
      <c r="ESN56" s="84"/>
      <c r="ESO56" s="84"/>
      <c r="ESP56" s="84"/>
      <c r="ESQ56" s="84"/>
      <c r="ESR56" s="84"/>
      <c r="ESS56" s="84"/>
      <c r="EST56" s="84"/>
      <c r="ESU56" s="84"/>
      <c r="ESV56" s="84"/>
      <c r="ESW56" s="84"/>
      <c r="ESX56" s="84"/>
      <c r="ESY56" s="84"/>
      <c r="ESZ56" s="84"/>
      <c r="ETA56" s="84"/>
      <c r="ETB56" s="84"/>
      <c r="ETC56" s="84"/>
      <c r="ETD56" s="84"/>
      <c r="ETE56" s="84"/>
      <c r="ETF56" s="84"/>
      <c r="ETG56" s="84"/>
      <c r="ETH56" s="84"/>
      <c r="ETI56" s="84"/>
      <c r="ETJ56" s="84"/>
      <c r="ETK56" s="84"/>
      <c r="ETL56" s="84"/>
      <c r="ETM56" s="84"/>
      <c r="ETN56" s="84"/>
      <c r="ETO56" s="84"/>
      <c r="ETP56" s="84"/>
      <c r="ETQ56" s="84"/>
      <c r="ETR56" s="84"/>
      <c r="ETS56" s="84"/>
      <c r="ETT56" s="84"/>
      <c r="ETU56" s="84"/>
      <c r="ETV56" s="84"/>
      <c r="ETW56" s="84"/>
      <c r="ETX56" s="84"/>
      <c r="ETY56" s="84"/>
      <c r="ETZ56" s="84"/>
      <c r="EUA56" s="84"/>
      <c r="EUB56" s="84"/>
      <c r="EUC56" s="84"/>
      <c r="EUD56" s="84"/>
      <c r="EUE56" s="84"/>
      <c r="EUF56" s="84"/>
      <c r="EUG56" s="84"/>
      <c r="EUH56" s="84"/>
      <c r="EUI56" s="84"/>
      <c r="EUJ56" s="84"/>
      <c r="EUK56" s="84"/>
      <c r="EUL56" s="84"/>
      <c r="EUM56" s="84"/>
      <c r="EUN56" s="84"/>
      <c r="EUO56" s="84"/>
      <c r="EUP56" s="84"/>
      <c r="EUQ56" s="84"/>
      <c r="EUR56" s="84"/>
      <c r="EUS56" s="84"/>
      <c r="EUT56" s="84"/>
      <c r="EUU56" s="84"/>
      <c r="EUV56" s="84"/>
      <c r="EUW56" s="84"/>
      <c r="EUX56" s="84"/>
      <c r="EUY56" s="84"/>
      <c r="EUZ56" s="84"/>
      <c r="EVA56" s="84"/>
      <c r="EVB56" s="84"/>
      <c r="EVC56" s="84"/>
      <c r="EVD56" s="84"/>
      <c r="EVE56" s="84"/>
      <c r="EVF56" s="84"/>
      <c r="EVG56" s="84"/>
      <c r="EVH56" s="84"/>
      <c r="EVI56" s="84"/>
      <c r="EVJ56" s="84"/>
      <c r="EVK56" s="84"/>
      <c r="EVL56" s="84"/>
      <c r="EVM56" s="84"/>
      <c r="EVN56" s="84"/>
      <c r="EVO56" s="84"/>
      <c r="EVP56" s="84"/>
      <c r="EVQ56" s="84"/>
      <c r="EVR56" s="84"/>
      <c r="EVS56" s="84"/>
      <c r="EVT56" s="84"/>
      <c r="EVU56" s="84"/>
      <c r="EVV56" s="84"/>
      <c r="EVW56" s="84"/>
      <c r="EVX56" s="84"/>
      <c r="EVY56" s="84"/>
      <c r="EVZ56" s="84"/>
      <c r="EWA56" s="84"/>
      <c r="EWB56" s="84"/>
      <c r="EWC56" s="84"/>
      <c r="EWD56" s="84"/>
      <c r="EWE56" s="84"/>
      <c r="EWF56" s="84"/>
      <c r="EWG56" s="84"/>
      <c r="EWH56" s="84"/>
      <c r="EWI56" s="84"/>
      <c r="EWJ56" s="84"/>
      <c r="EWK56" s="84"/>
      <c r="EWL56" s="84"/>
      <c r="EWM56" s="84"/>
      <c r="EWN56" s="84"/>
      <c r="EWO56" s="84"/>
      <c r="EWP56" s="84"/>
      <c r="EWQ56" s="84"/>
      <c r="EWR56" s="84"/>
      <c r="EWS56" s="84"/>
      <c r="EWT56" s="84"/>
      <c r="EWU56" s="84"/>
      <c r="EWV56" s="84"/>
      <c r="EWW56" s="84"/>
      <c r="EWX56" s="84"/>
      <c r="EWY56" s="84"/>
      <c r="EWZ56" s="84"/>
      <c r="EXA56" s="84"/>
      <c r="EXB56" s="84"/>
      <c r="EXC56" s="84"/>
      <c r="EXD56" s="84"/>
      <c r="EXE56" s="84"/>
      <c r="EXF56" s="84"/>
      <c r="EXG56" s="84"/>
      <c r="EXH56" s="84"/>
      <c r="EXI56" s="84"/>
      <c r="EXJ56" s="84"/>
      <c r="EXK56" s="84"/>
      <c r="EXL56" s="84"/>
      <c r="EXM56" s="84"/>
      <c r="EXN56" s="84"/>
      <c r="EXO56" s="84"/>
      <c r="EXP56" s="84"/>
      <c r="EXQ56" s="84"/>
      <c r="EXR56" s="84"/>
      <c r="EXS56" s="84"/>
      <c r="EXT56" s="84"/>
      <c r="EXU56" s="84"/>
      <c r="EXV56" s="84"/>
      <c r="EXW56" s="84"/>
      <c r="EXX56" s="84"/>
      <c r="EXY56" s="84"/>
      <c r="EXZ56" s="84"/>
      <c r="EYA56" s="84"/>
      <c r="EYB56" s="84"/>
      <c r="EYC56" s="84"/>
      <c r="EYD56" s="84"/>
      <c r="EYE56" s="84"/>
      <c r="EYF56" s="84"/>
      <c r="EYG56" s="84"/>
      <c r="EYH56" s="84"/>
      <c r="EYI56" s="84"/>
      <c r="EYJ56" s="84"/>
      <c r="EYK56" s="84"/>
      <c r="EYL56" s="84"/>
      <c r="EYM56" s="84"/>
      <c r="EYN56" s="84"/>
      <c r="EYO56" s="84"/>
      <c r="EYP56" s="84"/>
      <c r="EYQ56" s="84"/>
      <c r="EYR56" s="84"/>
      <c r="EYS56" s="84"/>
      <c r="EYT56" s="84"/>
      <c r="EYU56" s="84"/>
      <c r="EYV56" s="84"/>
      <c r="EYW56" s="84"/>
      <c r="EYX56" s="84"/>
      <c r="EYY56" s="84"/>
      <c r="EYZ56" s="84"/>
      <c r="EZA56" s="84"/>
      <c r="EZB56" s="84"/>
      <c r="EZC56" s="84"/>
      <c r="EZD56" s="84"/>
      <c r="EZE56" s="84"/>
      <c r="EZF56" s="84"/>
      <c r="EZG56" s="84"/>
      <c r="EZH56" s="84"/>
      <c r="EZI56" s="84"/>
      <c r="EZJ56" s="84"/>
      <c r="EZK56" s="84"/>
      <c r="EZL56" s="84"/>
      <c r="EZM56" s="84"/>
      <c r="EZN56" s="84"/>
      <c r="EZO56" s="84"/>
      <c r="EZP56" s="84"/>
      <c r="EZQ56" s="84"/>
      <c r="EZR56" s="84"/>
      <c r="EZS56" s="84"/>
      <c r="EZT56" s="84"/>
      <c r="EZU56" s="84"/>
      <c r="EZV56" s="84"/>
      <c r="EZW56" s="84"/>
      <c r="EZX56" s="84"/>
      <c r="EZY56" s="84"/>
      <c r="EZZ56" s="84"/>
      <c r="FAA56" s="84"/>
      <c r="FAB56" s="84"/>
      <c r="FAC56" s="84"/>
      <c r="FAD56" s="84"/>
      <c r="FAE56" s="84"/>
      <c r="FAF56" s="84"/>
      <c r="FAG56" s="84"/>
      <c r="FAH56" s="84"/>
      <c r="FAI56" s="84"/>
      <c r="FAJ56" s="84"/>
      <c r="FAK56" s="84"/>
      <c r="FAL56" s="84"/>
      <c r="FAM56" s="84"/>
      <c r="FAN56" s="84"/>
      <c r="FAO56" s="84"/>
      <c r="FAP56" s="84"/>
      <c r="FAQ56" s="84"/>
      <c r="FAR56" s="84"/>
      <c r="FAS56" s="84"/>
      <c r="FAT56" s="84"/>
      <c r="FAU56" s="84"/>
      <c r="FAV56" s="84"/>
      <c r="FAW56" s="84"/>
      <c r="FAX56" s="84"/>
      <c r="FAY56" s="84"/>
      <c r="FAZ56" s="84"/>
      <c r="FBA56" s="84"/>
      <c r="FBB56" s="84"/>
      <c r="FBC56" s="84"/>
      <c r="FBD56" s="84"/>
      <c r="FBE56" s="84"/>
      <c r="FBF56" s="84"/>
      <c r="FBG56" s="84"/>
      <c r="FBH56" s="84"/>
      <c r="FBI56" s="84"/>
      <c r="FBJ56" s="84"/>
      <c r="FBK56" s="84"/>
      <c r="FBL56" s="84"/>
      <c r="FBM56" s="84"/>
      <c r="FBN56" s="84"/>
      <c r="FBO56" s="84"/>
      <c r="FBP56" s="84"/>
      <c r="FBQ56" s="84"/>
      <c r="FBR56" s="84"/>
      <c r="FBS56" s="84"/>
      <c r="FBT56" s="84"/>
      <c r="FBU56" s="84"/>
      <c r="FBV56" s="84"/>
      <c r="FBW56" s="84"/>
      <c r="FBX56" s="84"/>
      <c r="FBY56" s="84"/>
      <c r="FBZ56" s="84"/>
      <c r="FCA56" s="84"/>
      <c r="FCB56" s="84"/>
      <c r="FCC56" s="84"/>
      <c r="FCD56" s="84"/>
      <c r="FCE56" s="84"/>
      <c r="FCF56" s="84"/>
      <c r="FCG56" s="84"/>
      <c r="FCH56" s="84"/>
      <c r="FCI56" s="84"/>
      <c r="FCJ56" s="84"/>
      <c r="FCK56" s="84"/>
      <c r="FCL56" s="84"/>
      <c r="FCM56" s="84"/>
      <c r="FCN56" s="84"/>
      <c r="FCO56" s="84"/>
      <c r="FCP56" s="84"/>
      <c r="FCQ56" s="84"/>
      <c r="FCR56" s="84"/>
      <c r="FCS56" s="84"/>
      <c r="FCT56" s="84"/>
      <c r="FCU56" s="84"/>
      <c r="FCV56" s="84"/>
      <c r="FCW56" s="84"/>
      <c r="FCX56" s="84"/>
      <c r="FCY56" s="84"/>
      <c r="FCZ56" s="84"/>
      <c r="FDA56" s="84"/>
      <c r="FDB56" s="84"/>
      <c r="FDC56" s="84"/>
      <c r="FDD56" s="84"/>
      <c r="FDE56" s="84"/>
      <c r="FDF56" s="84"/>
      <c r="FDG56" s="84"/>
      <c r="FDH56" s="84"/>
      <c r="FDI56" s="84"/>
      <c r="FDJ56" s="84"/>
      <c r="FDK56" s="84"/>
      <c r="FDL56" s="84"/>
      <c r="FDM56" s="84"/>
      <c r="FDN56" s="84"/>
      <c r="FDO56" s="84"/>
      <c r="FDP56" s="84"/>
      <c r="FDQ56" s="84"/>
      <c r="FDR56" s="84"/>
      <c r="FDS56" s="84"/>
      <c r="FDT56" s="84"/>
      <c r="FDU56" s="84"/>
      <c r="FDV56" s="84"/>
      <c r="FDW56" s="84"/>
      <c r="FDX56" s="84"/>
      <c r="FDY56" s="84"/>
      <c r="FDZ56" s="84"/>
      <c r="FEA56" s="84"/>
      <c r="FEB56" s="84"/>
      <c r="FEC56" s="84"/>
      <c r="FED56" s="84"/>
      <c r="FEE56" s="84"/>
      <c r="FEF56" s="84"/>
      <c r="FEG56" s="84"/>
      <c r="FEH56" s="84"/>
      <c r="FEI56" s="84"/>
      <c r="FEJ56" s="84"/>
      <c r="FEK56" s="84"/>
      <c r="FEL56" s="84"/>
      <c r="FEM56" s="84"/>
      <c r="FEN56" s="84"/>
      <c r="FEO56" s="84"/>
      <c r="FEP56" s="84"/>
      <c r="FEQ56" s="84"/>
      <c r="FER56" s="84"/>
      <c r="FES56" s="84"/>
      <c r="FET56" s="84"/>
      <c r="FEU56" s="84"/>
      <c r="FEV56" s="84"/>
      <c r="FEW56" s="84"/>
      <c r="FEX56" s="84"/>
      <c r="FEY56" s="84"/>
      <c r="FEZ56" s="84"/>
      <c r="FFA56" s="84"/>
      <c r="FFB56" s="84"/>
      <c r="FFC56" s="84"/>
      <c r="FFD56" s="84"/>
      <c r="FFE56" s="84"/>
      <c r="FFF56" s="84"/>
      <c r="FFG56" s="84"/>
      <c r="FFH56" s="84"/>
      <c r="FFI56" s="84"/>
      <c r="FFJ56" s="84"/>
      <c r="FFK56" s="84"/>
      <c r="FFL56" s="84"/>
      <c r="FFM56" s="84"/>
      <c r="FFN56" s="84"/>
      <c r="FFO56" s="84"/>
      <c r="FFP56" s="84"/>
      <c r="FFQ56" s="84"/>
      <c r="FFR56" s="84"/>
      <c r="FFS56" s="84"/>
      <c r="FFT56" s="84"/>
      <c r="FFU56" s="84"/>
      <c r="FFV56" s="84"/>
      <c r="FFW56" s="84"/>
      <c r="FFX56" s="84"/>
      <c r="FFY56" s="84"/>
      <c r="FFZ56" s="84"/>
      <c r="FGA56" s="84"/>
      <c r="FGB56" s="84"/>
      <c r="FGC56" s="84"/>
      <c r="FGD56" s="84"/>
      <c r="FGE56" s="84"/>
      <c r="FGF56" s="84"/>
      <c r="FGG56" s="84"/>
      <c r="FGH56" s="84"/>
      <c r="FGI56" s="84"/>
      <c r="FGJ56" s="84"/>
      <c r="FGK56" s="84"/>
      <c r="FGL56" s="84"/>
      <c r="FGM56" s="84"/>
      <c r="FGN56" s="84"/>
      <c r="FGO56" s="84"/>
      <c r="FGP56" s="84"/>
      <c r="FGQ56" s="84"/>
      <c r="FGR56" s="84"/>
      <c r="FGS56" s="84"/>
      <c r="FGT56" s="84"/>
      <c r="FGU56" s="84"/>
      <c r="FGV56" s="84"/>
      <c r="FGW56" s="84"/>
      <c r="FGX56" s="84"/>
      <c r="FGY56" s="84"/>
      <c r="FGZ56" s="84"/>
      <c r="FHA56" s="84"/>
      <c r="FHB56" s="84"/>
      <c r="FHC56" s="84"/>
      <c r="FHD56" s="84"/>
      <c r="FHE56" s="84"/>
      <c r="FHF56" s="84"/>
      <c r="FHG56" s="84"/>
      <c r="FHH56" s="84"/>
      <c r="FHI56" s="84"/>
      <c r="FHJ56" s="84"/>
      <c r="FHK56" s="84"/>
      <c r="FHL56" s="84"/>
      <c r="FHM56" s="84"/>
      <c r="FHN56" s="84"/>
      <c r="FHO56" s="84"/>
      <c r="FHP56" s="84"/>
      <c r="FHQ56" s="84"/>
      <c r="FHR56" s="84"/>
      <c r="FHS56" s="84"/>
      <c r="FHT56" s="84"/>
      <c r="FHU56" s="84"/>
      <c r="FHV56" s="84"/>
      <c r="FHW56" s="84"/>
      <c r="FHX56" s="84"/>
      <c r="FHY56" s="84"/>
      <c r="FHZ56" s="84"/>
      <c r="FIA56" s="84"/>
      <c r="FIB56" s="84"/>
      <c r="FIC56" s="84"/>
      <c r="FID56" s="84"/>
      <c r="FIE56" s="84"/>
      <c r="FIF56" s="84"/>
      <c r="FIG56" s="84"/>
      <c r="FIH56" s="84"/>
      <c r="FII56" s="84"/>
      <c r="FIJ56" s="84"/>
      <c r="FIK56" s="84"/>
      <c r="FIL56" s="84"/>
      <c r="FIM56" s="84"/>
      <c r="FIN56" s="84"/>
      <c r="FIO56" s="84"/>
      <c r="FIP56" s="84"/>
      <c r="FIQ56" s="84"/>
      <c r="FIR56" s="84"/>
      <c r="FIS56" s="84"/>
      <c r="FIT56" s="84"/>
      <c r="FIU56" s="84"/>
      <c r="FIV56" s="84"/>
      <c r="FIW56" s="84"/>
      <c r="FIX56" s="84"/>
      <c r="FIY56" s="84"/>
      <c r="FIZ56" s="84"/>
      <c r="FJA56" s="84"/>
      <c r="FJB56" s="84"/>
      <c r="FJC56" s="84"/>
      <c r="FJD56" s="84"/>
      <c r="FJE56" s="84"/>
      <c r="FJF56" s="84"/>
      <c r="FJG56" s="84"/>
      <c r="FJH56" s="84"/>
      <c r="FJI56" s="84"/>
      <c r="FJJ56" s="84"/>
      <c r="FJK56" s="84"/>
      <c r="FJL56" s="84"/>
      <c r="FJM56" s="84"/>
      <c r="FJN56" s="84"/>
      <c r="FJO56" s="84"/>
      <c r="FJP56" s="84"/>
      <c r="FJQ56" s="84"/>
      <c r="FJR56" s="84"/>
      <c r="FJS56" s="84"/>
      <c r="FJT56" s="84"/>
      <c r="FJU56" s="84"/>
      <c r="FJV56" s="84"/>
      <c r="FJW56" s="84"/>
      <c r="FJX56" s="84"/>
      <c r="FJY56" s="84"/>
      <c r="FJZ56" s="84"/>
      <c r="FKA56" s="84"/>
      <c r="FKB56" s="84"/>
      <c r="FKC56" s="84"/>
      <c r="FKD56" s="84"/>
      <c r="FKE56" s="84"/>
      <c r="FKF56" s="84"/>
      <c r="FKG56" s="84"/>
      <c r="FKH56" s="84"/>
      <c r="FKI56" s="84"/>
      <c r="FKJ56" s="84"/>
      <c r="FKK56" s="84"/>
      <c r="FKL56" s="84"/>
      <c r="FKM56" s="84"/>
      <c r="FKN56" s="84"/>
      <c r="FKO56" s="84"/>
      <c r="FKP56" s="84"/>
      <c r="FKQ56" s="84"/>
      <c r="FKR56" s="84"/>
      <c r="FKS56" s="84"/>
      <c r="FKT56" s="84"/>
      <c r="FKU56" s="84"/>
      <c r="FKV56" s="84"/>
      <c r="FKW56" s="84"/>
      <c r="FKX56" s="84"/>
      <c r="FKY56" s="84"/>
      <c r="FKZ56" s="84"/>
      <c r="FLA56" s="84"/>
      <c r="FLB56" s="84"/>
      <c r="FLC56" s="84"/>
      <c r="FLD56" s="84"/>
      <c r="FLE56" s="84"/>
      <c r="FLF56" s="84"/>
      <c r="FLG56" s="84"/>
      <c r="FLH56" s="84"/>
      <c r="FLI56" s="84"/>
      <c r="FLJ56" s="84"/>
      <c r="FLK56" s="84"/>
      <c r="FLL56" s="84"/>
      <c r="FLM56" s="84"/>
      <c r="FLN56" s="84"/>
      <c r="FLO56" s="84"/>
      <c r="FLP56" s="84"/>
      <c r="FLQ56" s="84"/>
      <c r="FLR56" s="84"/>
      <c r="FLS56" s="84"/>
      <c r="FLT56" s="84"/>
      <c r="FLU56" s="84"/>
      <c r="FLV56" s="84"/>
      <c r="FLW56" s="84"/>
      <c r="FLX56" s="84"/>
      <c r="FLY56" s="84"/>
      <c r="FLZ56" s="84"/>
      <c r="FMA56" s="84"/>
      <c r="FMB56" s="84"/>
      <c r="FMC56" s="84"/>
      <c r="FMD56" s="84"/>
      <c r="FME56" s="84"/>
      <c r="FMF56" s="84"/>
      <c r="FMG56" s="84"/>
      <c r="FMH56" s="84"/>
      <c r="FMI56" s="84"/>
      <c r="FMJ56" s="84"/>
      <c r="FMK56" s="84"/>
      <c r="FML56" s="84"/>
      <c r="FMM56" s="84"/>
      <c r="FMN56" s="84"/>
      <c r="FMO56" s="84"/>
      <c r="FMP56" s="84"/>
      <c r="FMQ56" s="84"/>
      <c r="FMR56" s="84"/>
      <c r="FMS56" s="84"/>
      <c r="FMT56" s="84"/>
      <c r="FMU56" s="84"/>
      <c r="FMV56" s="84"/>
      <c r="FMW56" s="84"/>
      <c r="FMX56" s="84"/>
      <c r="FMY56" s="84"/>
      <c r="FMZ56" s="84"/>
      <c r="FNA56" s="84"/>
      <c r="FNB56" s="84"/>
      <c r="FNC56" s="84"/>
      <c r="FND56" s="84"/>
      <c r="FNE56" s="84"/>
      <c r="FNF56" s="84"/>
      <c r="FNG56" s="84"/>
      <c r="FNH56" s="84"/>
      <c r="FNI56" s="84"/>
      <c r="FNJ56" s="84"/>
      <c r="FNK56" s="84"/>
      <c r="FNL56" s="84"/>
      <c r="FNM56" s="84"/>
      <c r="FNN56" s="84"/>
      <c r="FNO56" s="84"/>
      <c r="FNP56" s="84"/>
      <c r="FNQ56" s="84"/>
      <c r="FNR56" s="84"/>
      <c r="FNS56" s="84"/>
      <c r="FNT56" s="84"/>
      <c r="FNU56" s="84"/>
      <c r="FNV56" s="84"/>
      <c r="FNW56" s="84"/>
      <c r="FNX56" s="84"/>
      <c r="FNY56" s="84"/>
      <c r="FNZ56" s="84"/>
      <c r="FOA56" s="84"/>
      <c r="FOB56" s="84"/>
      <c r="FOC56" s="84"/>
      <c r="FOD56" s="84"/>
      <c r="FOE56" s="84"/>
      <c r="FOF56" s="84"/>
      <c r="FOG56" s="84"/>
      <c r="FOH56" s="84"/>
      <c r="FOI56" s="84"/>
      <c r="FOJ56" s="84"/>
      <c r="FOK56" s="84"/>
      <c r="FOL56" s="84"/>
      <c r="FOM56" s="84"/>
      <c r="FON56" s="84"/>
      <c r="FOO56" s="84"/>
      <c r="FOP56" s="84"/>
      <c r="FOQ56" s="84"/>
      <c r="FOR56" s="84"/>
      <c r="FOS56" s="84"/>
      <c r="FOT56" s="84"/>
      <c r="FOU56" s="84"/>
      <c r="FOV56" s="84"/>
      <c r="FOW56" s="84"/>
      <c r="FOX56" s="84"/>
      <c r="FOY56" s="84"/>
      <c r="FOZ56" s="84"/>
      <c r="FPA56" s="84"/>
      <c r="FPB56" s="84"/>
      <c r="FPC56" s="84"/>
      <c r="FPD56" s="84"/>
      <c r="FPE56" s="84"/>
      <c r="FPF56" s="84"/>
      <c r="FPG56" s="84"/>
      <c r="FPH56" s="84"/>
      <c r="FPI56" s="84"/>
      <c r="FPJ56" s="84"/>
      <c r="FPK56" s="84"/>
      <c r="FPL56" s="84"/>
      <c r="FPM56" s="84"/>
      <c r="FPN56" s="84"/>
      <c r="FPO56" s="84"/>
      <c r="FPP56" s="84"/>
      <c r="FPQ56" s="84"/>
      <c r="FPR56" s="84"/>
      <c r="FPS56" s="84"/>
      <c r="FPT56" s="84"/>
      <c r="FPU56" s="84"/>
      <c r="FPV56" s="84"/>
      <c r="FPW56" s="84"/>
      <c r="FPX56" s="84"/>
      <c r="FPY56" s="84"/>
      <c r="FPZ56" s="84"/>
      <c r="FQA56" s="84"/>
      <c r="FQB56" s="84"/>
      <c r="FQC56" s="84"/>
      <c r="FQD56" s="84"/>
      <c r="FQE56" s="84"/>
      <c r="FQF56" s="84"/>
      <c r="FQG56" s="84"/>
      <c r="FQH56" s="84"/>
      <c r="FQI56" s="84"/>
      <c r="FQJ56" s="84"/>
      <c r="FQK56" s="84"/>
      <c r="FQL56" s="84"/>
      <c r="FQM56" s="84"/>
      <c r="FQN56" s="84"/>
      <c r="FQO56" s="84"/>
      <c r="FQP56" s="84"/>
      <c r="FQQ56" s="84"/>
      <c r="FQR56" s="84"/>
      <c r="FQS56" s="84"/>
      <c r="FQT56" s="84"/>
      <c r="FQU56" s="84"/>
      <c r="FQV56" s="84"/>
      <c r="FQW56" s="84"/>
      <c r="FQX56" s="84"/>
      <c r="FQY56" s="84"/>
      <c r="FQZ56" s="84"/>
      <c r="FRA56" s="84"/>
      <c r="FRB56" s="84"/>
      <c r="FRC56" s="84"/>
      <c r="FRD56" s="84"/>
      <c r="FRE56" s="84"/>
      <c r="FRF56" s="84"/>
      <c r="FRG56" s="84"/>
      <c r="FRH56" s="84"/>
      <c r="FRI56" s="84"/>
      <c r="FRJ56" s="84"/>
      <c r="FRK56" s="84"/>
      <c r="FRL56" s="84"/>
      <c r="FRM56" s="84"/>
      <c r="FRN56" s="84"/>
      <c r="FRO56" s="84"/>
      <c r="FRP56" s="84"/>
      <c r="FRQ56" s="84"/>
      <c r="FRR56" s="84"/>
      <c r="FRS56" s="84"/>
      <c r="FRT56" s="84"/>
      <c r="FRU56" s="84"/>
      <c r="FRV56" s="84"/>
      <c r="FRW56" s="84"/>
      <c r="FRX56" s="84"/>
      <c r="FRY56" s="84"/>
      <c r="FRZ56" s="84"/>
      <c r="FSA56" s="84"/>
      <c r="FSB56" s="84"/>
      <c r="FSC56" s="84"/>
      <c r="FSD56" s="84"/>
      <c r="FSE56" s="84"/>
      <c r="FSF56" s="84"/>
      <c r="FSG56" s="84"/>
      <c r="FSH56" s="84"/>
      <c r="FSI56" s="84"/>
      <c r="FSJ56" s="84"/>
      <c r="FSK56" s="84"/>
      <c r="FSL56" s="84"/>
      <c r="FSM56" s="84"/>
      <c r="FSN56" s="84"/>
      <c r="FSO56" s="84"/>
      <c r="FSP56" s="84"/>
      <c r="FSQ56" s="84"/>
      <c r="FSR56" s="84"/>
      <c r="FSS56" s="84"/>
      <c r="FST56" s="84"/>
      <c r="FSU56" s="84"/>
      <c r="FSV56" s="84"/>
      <c r="FSW56" s="84"/>
      <c r="FSX56" s="84"/>
      <c r="FSY56" s="84"/>
      <c r="FSZ56" s="84"/>
      <c r="FTA56" s="84"/>
      <c r="FTB56" s="84"/>
      <c r="FTC56" s="84"/>
      <c r="FTD56" s="84"/>
      <c r="FTE56" s="84"/>
      <c r="FTF56" s="84"/>
      <c r="FTG56" s="84"/>
      <c r="FTH56" s="84"/>
      <c r="FTI56" s="84"/>
      <c r="FTJ56" s="84"/>
      <c r="FTK56" s="84"/>
      <c r="FTL56" s="84"/>
      <c r="FTM56" s="84"/>
      <c r="FTN56" s="84"/>
      <c r="FTO56" s="84"/>
      <c r="FTP56" s="84"/>
      <c r="FTQ56" s="84"/>
      <c r="FTR56" s="84"/>
      <c r="FTS56" s="84"/>
      <c r="FTT56" s="84"/>
      <c r="FTU56" s="84"/>
      <c r="FTV56" s="84"/>
      <c r="FTW56" s="84"/>
      <c r="FTX56" s="84"/>
      <c r="FTY56" s="84"/>
      <c r="FTZ56" s="84"/>
      <c r="FUA56" s="84"/>
      <c r="FUB56" s="84"/>
      <c r="FUC56" s="84"/>
      <c r="FUD56" s="84"/>
      <c r="FUE56" s="84"/>
      <c r="FUF56" s="84"/>
      <c r="FUG56" s="84"/>
      <c r="FUH56" s="84"/>
      <c r="FUI56" s="84"/>
      <c r="FUJ56" s="84"/>
      <c r="FUK56" s="84"/>
      <c r="FUL56" s="84"/>
      <c r="FUM56" s="84"/>
      <c r="FUN56" s="84"/>
      <c r="FUO56" s="84"/>
      <c r="FUP56" s="84"/>
      <c r="FUQ56" s="84"/>
      <c r="FUR56" s="84"/>
      <c r="FUS56" s="84"/>
      <c r="FUT56" s="84"/>
      <c r="FUU56" s="84"/>
      <c r="FUV56" s="84"/>
      <c r="FUW56" s="84"/>
      <c r="FUX56" s="84"/>
      <c r="FUY56" s="84"/>
      <c r="FUZ56" s="84"/>
      <c r="FVA56" s="84"/>
      <c r="FVB56" s="84"/>
      <c r="FVC56" s="84"/>
      <c r="FVD56" s="84"/>
      <c r="FVE56" s="84"/>
      <c r="FVF56" s="84"/>
      <c r="FVG56" s="84"/>
      <c r="FVH56" s="84"/>
      <c r="FVI56" s="84"/>
      <c r="FVJ56" s="84"/>
      <c r="FVK56" s="84"/>
      <c r="FVL56" s="84"/>
      <c r="FVM56" s="84"/>
      <c r="FVN56" s="84"/>
      <c r="FVO56" s="84"/>
      <c r="FVP56" s="84"/>
      <c r="FVQ56" s="84"/>
      <c r="FVR56" s="84"/>
      <c r="FVS56" s="84"/>
      <c r="FVT56" s="84"/>
      <c r="FVU56" s="84"/>
      <c r="FVV56" s="84"/>
      <c r="FVW56" s="84"/>
      <c r="FVX56" s="84"/>
      <c r="FVY56" s="84"/>
      <c r="FVZ56" s="84"/>
      <c r="FWA56" s="84"/>
      <c r="FWB56" s="84"/>
      <c r="FWC56" s="84"/>
      <c r="FWD56" s="84"/>
      <c r="FWE56" s="84"/>
      <c r="FWF56" s="84"/>
      <c r="FWG56" s="84"/>
      <c r="FWH56" s="84"/>
      <c r="FWI56" s="84"/>
      <c r="FWJ56" s="84"/>
      <c r="FWK56" s="84"/>
      <c r="FWL56" s="84"/>
      <c r="FWM56" s="84"/>
      <c r="FWN56" s="84"/>
      <c r="FWO56" s="84"/>
      <c r="FWP56" s="84"/>
      <c r="FWQ56" s="84"/>
      <c r="FWR56" s="84"/>
      <c r="FWS56" s="84"/>
      <c r="FWT56" s="84"/>
      <c r="FWU56" s="84"/>
      <c r="FWV56" s="84"/>
      <c r="FWW56" s="84"/>
      <c r="FWX56" s="84"/>
      <c r="FWY56" s="84"/>
      <c r="FWZ56" s="84"/>
      <c r="FXA56" s="84"/>
      <c r="FXB56" s="84"/>
      <c r="FXC56" s="84"/>
      <c r="FXD56" s="84"/>
      <c r="FXE56" s="84"/>
      <c r="FXF56" s="84"/>
      <c r="FXG56" s="84"/>
      <c r="FXH56" s="84"/>
      <c r="FXI56" s="84"/>
      <c r="FXJ56" s="84"/>
      <c r="FXK56" s="84"/>
      <c r="FXL56" s="84"/>
      <c r="FXM56" s="84"/>
      <c r="FXN56" s="84"/>
      <c r="FXO56" s="84"/>
      <c r="FXP56" s="84"/>
      <c r="FXQ56" s="84"/>
      <c r="FXR56" s="84"/>
      <c r="FXS56" s="84"/>
      <c r="FXT56" s="84"/>
      <c r="FXU56" s="84"/>
      <c r="FXV56" s="84"/>
      <c r="FXW56" s="84"/>
      <c r="FXX56" s="84"/>
      <c r="FXY56" s="84"/>
      <c r="FXZ56" s="84"/>
      <c r="FYA56" s="84"/>
      <c r="FYB56" s="84"/>
      <c r="FYC56" s="84"/>
      <c r="FYD56" s="84"/>
      <c r="FYE56" s="84"/>
      <c r="FYF56" s="84"/>
      <c r="FYG56" s="84"/>
      <c r="FYH56" s="84"/>
      <c r="FYI56" s="84"/>
      <c r="FYJ56" s="84"/>
      <c r="FYK56" s="84"/>
      <c r="FYL56" s="84"/>
      <c r="FYM56" s="84"/>
      <c r="FYN56" s="84"/>
      <c r="FYO56" s="84"/>
      <c r="FYP56" s="84"/>
      <c r="FYQ56" s="84"/>
      <c r="FYR56" s="84"/>
      <c r="FYS56" s="84"/>
      <c r="FYT56" s="84"/>
      <c r="FYU56" s="84"/>
      <c r="FYV56" s="84"/>
      <c r="FYW56" s="84"/>
      <c r="FYX56" s="84"/>
      <c r="FYY56" s="84"/>
      <c r="FYZ56" s="84"/>
      <c r="FZA56" s="84"/>
      <c r="FZB56" s="84"/>
      <c r="FZC56" s="84"/>
      <c r="FZD56" s="84"/>
      <c r="FZE56" s="84"/>
      <c r="FZF56" s="84"/>
      <c r="FZG56" s="84"/>
      <c r="FZH56" s="84"/>
      <c r="FZI56" s="84"/>
      <c r="FZJ56" s="84"/>
      <c r="FZK56" s="84"/>
      <c r="FZL56" s="84"/>
      <c r="FZM56" s="84"/>
      <c r="FZN56" s="84"/>
      <c r="FZO56" s="84"/>
      <c r="FZP56" s="84"/>
      <c r="FZQ56" s="84"/>
      <c r="FZR56" s="84"/>
      <c r="FZS56" s="84"/>
      <c r="FZT56" s="84"/>
      <c r="FZU56" s="84"/>
      <c r="FZV56" s="84"/>
      <c r="FZW56" s="84"/>
      <c r="FZX56" s="84"/>
      <c r="FZY56" s="84"/>
      <c r="FZZ56" s="84"/>
      <c r="GAA56" s="84"/>
      <c r="GAB56" s="84"/>
      <c r="GAC56" s="84"/>
      <c r="GAD56" s="84"/>
      <c r="GAE56" s="84"/>
      <c r="GAF56" s="84"/>
      <c r="GAG56" s="84"/>
      <c r="GAH56" s="84"/>
      <c r="GAI56" s="84"/>
      <c r="GAJ56" s="84"/>
      <c r="GAK56" s="84"/>
      <c r="GAL56" s="84"/>
      <c r="GAM56" s="84"/>
      <c r="GAN56" s="84"/>
      <c r="GAO56" s="84"/>
      <c r="GAP56" s="84"/>
      <c r="GAQ56" s="84"/>
      <c r="GAR56" s="84"/>
      <c r="GAS56" s="84"/>
      <c r="GAT56" s="84"/>
      <c r="GAU56" s="84"/>
      <c r="GAV56" s="84"/>
      <c r="GAW56" s="84"/>
      <c r="GAX56" s="84"/>
      <c r="GAY56" s="84"/>
      <c r="GAZ56" s="84"/>
      <c r="GBA56" s="84"/>
      <c r="GBB56" s="84"/>
      <c r="GBC56" s="84"/>
      <c r="GBD56" s="84"/>
      <c r="GBE56" s="84"/>
      <c r="GBF56" s="84"/>
      <c r="GBG56" s="84"/>
      <c r="GBH56" s="84"/>
      <c r="GBI56" s="84"/>
      <c r="GBJ56" s="84"/>
      <c r="GBK56" s="84"/>
      <c r="GBL56" s="84"/>
      <c r="GBM56" s="84"/>
      <c r="GBN56" s="84"/>
      <c r="GBO56" s="84"/>
      <c r="GBP56" s="84"/>
      <c r="GBQ56" s="84"/>
      <c r="GBR56" s="84"/>
      <c r="GBS56" s="84"/>
      <c r="GBT56" s="84"/>
      <c r="GBU56" s="84"/>
      <c r="GBV56" s="84"/>
      <c r="GBW56" s="84"/>
      <c r="GBX56" s="84"/>
      <c r="GBY56" s="84"/>
      <c r="GBZ56" s="84"/>
      <c r="GCA56" s="84"/>
      <c r="GCB56" s="84"/>
      <c r="GCC56" s="84"/>
      <c r="GCD56" s="84"/>
      <c r="GCE56" s="84"/>
      <c r="GCF56" s="84"/>
      <c r="GCG56" s="84"/>
      <c r="GCH56" s="84"/>
      <c r="GCI56" s="84"/>
      <c r="GCJ56" s="84"/>
      <c r="GCK56" s="84"/>
      <c r="GCL56" s="84"/>
      <c r="GCM56" s="84"/>
      <c r="GCN56" s="84"/>
      <c r="GCO56" s="84"/>
      <c r="GCP56" s="84"/>
      <c r="GCQ56" s="84"/>
      <c r="GCR56" s="84"/>
      <c r="GCS56" s="84"/>
      <c r="GCT56" s="84"/>
      <c r="GCU56" s="84"/>
      <c r="GCV56" s="84"/>
      <c r="GCW56" s="84"/>
      <c r="GCX56" s="84"/>
      <c r="GCY56" s="84"/>
      <c r="GCZ56" s="84"/>
      <c r="GDA56" s="84"/>
      <c r="GDB56" s="84"/>
      <c r="GDC56" s="84"/>
      <c r="GDD56" s="84"/>
      <c r="GDE56" s="84"/>
      <c r="GDF56" s="84"/>
      <c r="GDG56" s="84"/>
      <c r="GDH56" s="84"/>
      <c r="GDI56" s="84"/>
      <c r="GDJ56" s="84"/>
      <c r="GDK56" s="84"/>
      <c r="GDL56" s="84"/>
      <c r="GDM56" s="84"/>
      <c r="GDN56" s="84"/>
      <c r="GDO56" s="84"/>
      <c r="GDP56" s="84"/>
      <c r="GDQ56" s="84"/>
      <c r="GDR56" s="84"/>
      <c r="GDS56" s="84"/>
      <c r="GDT56" s="84"/>
      <c r="GDU56" s="84"/>
      <c r="GDV56" s="84"/>
      <c r="GDW56" s="84"/>
      <c r="GDX56" s="84"/>
      <c r="GDY56" s="84"/>
      <c r="GDZ56" s="84"/>
      <c r="GEA56" s="84"/>
      <c r="GEB56" s="84"/>
      <c r="GEC56" s="84"/>
      <c r="GED56" s="84"/>
      <c r="GEE56" s="84"/>
      <c r="GEF56" s="84"/>
      <c r="GEG56" s="84"/>
      <c r="GEH56" s="84"/>
      <c r="GEI56" s="84"/>
      <c r="GEJ56" s="84"/>
      <c r="GEK56" s="84"/>
      <c r="GEL56" s="84"/>
      <c r="GEM56" s="84"/>
      <c r="GEN56" s="84"/>
      <c r="GEO56" s="84"/>
      <c r="GEP56" s="84"/>
      <c r="GEQ56" s="84"/>
      <c r="GER56" s="84"/>
      <c r="GES56" s="84"/>
      <c r="GET56" s="84"/>
      <c r="GEU56" s="84"/>
      <c r="GEV56" s="84"/>
      <c r="GEW56" s="84"/>
      <c r="GEX56" s="84"/>
      <c r="GEY56" s="84"/>
      <c r="GEZ56" s="84"/>
      <c r="GFA56" s="84"/>
      <c r="GFB56" s="84"/>
      <c r="GFC56" s="84"/>
      <c r="GFD56" s="84"/>
      <c r="GFE56" s="84"/>
      <c r="GFF56" s="84"/>
      <c r="GFG56" s="84"/>
      <c r="GFH56" s="84"/>
      <c r="GFI56" s="84"/>
      <c r="GFJ56" s="84"/>
      <c r="GFK56" s="84"/>
      <c r="GFL56" s="84"/>
      <c r="GFM56" s="84"/>
      <c r="GFN56" s="84"/>
      <c r="GFO56" s="84"/>
      <c r="GFP56" s="84"/>
      <c r="GFQ56" s="84"/>
      <c r="GFR56" s="84"/>
      <c r="GFS56" s="84"/>
      <c r="GFT56" s="84"/>
      <c r="GFU56" s="84"/>
      <c r="GFV56" s="84"/>
      <c r="GFW56" s="84"/>
      <c r="GFX56" s="84"/>
      <c r="GFY56" s="84"/>
      <c r="GFZ56" s="84"/>
      <c r="GGA56" s="84"/>
      <c r="GGB56" s="84"/>
      <c r="GGC56" s="84"/>
      <c r="GGD56" s="84"/>
      <c r="GGE56" s="84"/>
      <c r="GGF56" s="84"/>
      <c r="GGG56" s="84"/>
      <c r="GGH56" s="84"/>
      <c r="GGI56" s="84"/>
      <c r="GGJ56" s="84"/>
      <c r="GGK56" s="84"/>
      <c r="GGL56" s="84"/>
      <c r="GGM56" s="84"/>
      <c r="GGN56" s="84"/>
      <c r="GGO56" s="84"/>
      <c r="GGP56" s="84"/>
      <c r="GGQ56" s="84"/>
      <c r="GGR56" s="84"/>
      <c r="GGS56" s="84"/>
      <c r="GGT56" s="84"/>
      <c r="GGU56" s="84"/>
      <c r="GGV56" s="84"/>
      <c r="GGW56" s="84"/>
      <c r="GGX56" s="84"/>
      <c r="GGY56" s="84"/>
      <c r="GGZ56" s="84"/>
      <c r="GHA56" s="84"/>
      <c r="GHB56" s="84"/>
      <c r="GHC56" s="84"/>
      <c r="GHD56" s="84"/>
      <c r="GHE56" s="84"/>
      <c r="GHF56" s="84"/>
      <c r="GHG56" s="84"/>
      <c r="GHH56" s="84"/>
      <c r="GHI56" s="84"/>
      <c r="GHJ56" s="84"/>
      <c r="GHK56" s="84"/>
      <c r="GHL56" s="84"/>
      <c r="GHM56" s="84"/>
      <c r="GHN56" s="84"/>
      <c r="GHO56" s="84"/>
      <c r="GHP56" s="84"/>
      <c r="GHQ56" s="84"/>
      <c r="GHR56" s="84"/>
      <c r="GHS56" s="84"/>
      <c r="GHT56" s="84"/>
      <c r="GHU56" s="84"/>
      <c r="GHV56" s="84"/>
      <c r="GHW56" s="84"/>
      <c r="GHX56" s="84"/>
      <c r="GHY56" s="84"/>
      <c r="GHZ56" s="84"/>
      <c r="GIA56" s="84"/>
      <c r="GIB56" s="84"/>
      <c r="GIC56" s="84"/>
      <c r="GID56" s="84"/>
      <c r="GIE56" s="84"/>
      <c r="GIF56" s="84"/>
      <c r="GIG56" s="84"/>
      <c r="GIH56" s="84"/>
      <c r="GII56" s="84"/>
      <c r="GIJ56" s="84"/>
      <c r="GIK56" s="84"/>
      <c r="GIL56" s="84"/>
      <c r="GIM56" s="84"/>
      <c r="GIN56" s="84"/>
      <c r="GIO56" s="84"/>
      <c r="GIP56" s="84"/>
      <c r="GIQ56" s="84"/>
      <c r="GIR56" s="84"/>
      <c r="GIS56" s="84"/>
      <c r="GIT56" s="84"/>
      <c r="GIU56" s="84"/>
      <c r="GIV56" s="84"/>
      <c r="GIW56" s="84"/>
      <c r="GIX56" s="84"/>
      <c r="GIY56" s="84"/>
      <c r="GIZ56" s="84"/>
      <c r="GJA56" s="84"/>
      <c r="GJB56" s="84"/>
      <c r="GJC56" s="84"/>
      <c r="GJD56" s="84"/>
      <c r="GJE56" s="84"/>
      <c r="GJF56" s="84"/>
      <c r="GJG56" s="84"/>
      <c r="GJH56" s="84"/>
      <c r="GJI56" s="84"/>
      <c r="GJJ56" s="84"/>
      <c r="GJK56" s="84"/>
      <c r="GJL56" s="84"/>
      <c r="GJM56" s="84"/>
      <c r="GJN56" s="84"/>
      <c r="GJO56" s="84"/>
      <c r="GJP56" s="84"/>
      <c r="GJQ56" s="84"/>
      <c r="GJR56" s="84"/>
      <c r="GJS56" s="84"/>
      <c r="GJT56" s="84"/>
      <c r="GJU56" s="84"/>
      <c r="GJV56" s="84"/>
      <c r="GJW56" s="84"/>
      <c r="GJX56" s="84"/>
      <c r="GJY56" s="84"/>
      <c r="GJZ56" s="84"/>
      <c r="GKA56" s="84"/>
      <c r="GKB56" s="84"/>
      <c r="GKC56" s="84"/>
      <c r="GKD56" s="84"/>
      <c r="GKE56" s="84"/>
      <c r="GKF56" s="84"/>
      <c r="GKG56" s="84"/>
      <c r="GKH56" s="84"/>
      <c r="GKI56" s="84"/>
      <c r="GKJ56" s="84"/>
      <c r="GKK56" s="84"/>
      <c r="GKL56" s="84"/>
      <c r="GKM56" s="84"/>
      <c r="GKN56" s="84"/>
      <c r="GKO56" s="84"/>
      <c r="GKP56" s="84"/>
      <c r="GKQ56" s="84"/>
      <c r="GKR56" s="84"/>
      <c r="GKS56" s="84"/>
      <c r="GKT56" s="84"/>
      <c r="GKU56" s="84"/>
      <c r="GKV56" s="84"/>
      <c r="GKW56" s="84"/>
      <c r="GKX56" s="84"/>
      <c r="GKY56" s="84"/>
      <c r="GKZ56" s="84"/>
      <c r="GLA56" s="84"/>
      <c r="GLB56" s="84"/>
      <c r="GLC56" s="84"/>
      <c r="GLD56" s="84"/>
      <c r="GLE56" s="84"/>
      <c r="GLF56" s="84"/>
      <c r="GLG56" s="84"/>
      <c r="GLH56" s="84"/>
      <c r="GLI56" s="84"/>
      <c r="GLJ56" s="84"/>
      <c r="GLK56" s="84"/>
      <c r="GLL56" s="84"/>
      <c r="GLM56" s="84"/>
      <c r="GLN56" s="84"/>
      <c r="GLO56" s="84"/>
      <c r="GLP56" s="84"/>
      <c r="GLQ56" s="84"/>
      <c r="GLR56" s="84"/>
      <c r="GLS56" s="84"/>
      <c r="GLT56" s="84"/>
      <c r="GLU56" s="84"/>
      <c r="GLV56" s="84"/>
      <c r="GLW56" s="84"/>
      <c r="GLX56" s="84"/>
      <c r="GLY56" s="84"/>
      <c r="GLZ56" s="84"/>
      <c r="GMA56" s="84"/>
      <c r="GMB56" s="84"/>
      <c r="GMC56" s="84"/>
      <c r="GMD56" s="84"/>
      <c r="GME56" s="84"/>
      <c r="GMF56" s="84"/>
      <c r="GMG56" s="84"/>
      <c r="GMH56" s="84"/>
      <c r="GMI56" s="84"/>
      <c r="GMJ56" s="84"/>
      <c r="GMK56" s="84"/>
      <c r="GML56" s="84"/>
      <c r="GMM56" s="84"/>
      <c r="GMN56" s="84"/>
      <c r="GMO56" s="84"/>
      <c r="GMP56" s="84"/>
      <c r="GMQ56" s="84"/>
      <c r="GMR56" s="84"/>
      <c r="GMS56" s="84"/>
      <c r="GMT56" s="84"/>
      <c r="GMU56" s="84"/>
      <c r="GMV56" s="84"/>
      <c r="GMW56" s="84"/>
      <c r="GMX56" s="84"/>
      <c r="GMY56" s="84"/>
      <c r="GMZ56" s="84"/>
      <c r="GNA56" s="84"/>
      <c r="GNB56" s="84"/>
      <c r="GNC56" s="84"/>
      <c r="GND56" s="84"/>
      <c r="GNE56" s="84"/>
      <c r="GNF56" s="84"/>
      <c r="GNG56" s="84"/>
      <c r="GNH56" s="84"/>
      <c r="GNI56" s="84"/>
      <c r="GNJ56" s="84"/>
      <c r="GNK56" s="84"/>
      <c r="GNL56" s="84"/>
      <c r="GNM56" s="84"/>
      <c r="GNN56" s="84"/>
      <c r="GNO56" s="84"/>
      <c r="GNP56" s="84"/>
      <c r="GNQ56" s="84"/>
      <c r="GNR56" s="84"/>
      <c r="GNS56" s="84"/>
      <c r="GNT56" s="84"/>
      <c r="GNU56" s="84"/>
      <c r="GNV56" s="84"/>
      <c r="GNW56" s="84"/>
      <c r="GNX56" s="84"/>
      <c r="GNY56" s="84"/>
      <c r="GNZ56" s="84"/>
      <c r="GOA56" s="84"/>
      <c r="GOB56" s="84"/>
      <c r="GOC56" s="84"/>
      <c r="GOD56" s="84"/>
      <c r="GOE56" s="84"/>
      <c r="GOF56" s="84"/>
      <c r="GOG56" s="84"/>
      <c r="GOH56" s="84"/>
      <c r="GOI56" s="84"/>
      <c r="GOJ56" s="84"/>
      <c r="GOK56" s="84"/>
      <c r="GOL56" s="84"/>
      <c r="GOM56" s="84"/>
      <c r="GON56" s="84"/>
      <c r="GOO56" s="84"/>
      <c r="GOP56" s="84"/>
      <c r="GOQ56" s="84"/>
      <c r="GOR56" s="84"/>
      <c r="GOS56" s="84"/>
      <c r="GOT56" s="84"/>
      <c r="GOU56" s="84"/>
      <c r="GOV56" s="84"/>
      <c r="GOW56" s="84"/>
      <c r="GOX56" s="84"/>
      <c r="GOY56" s="84"/>
      <c r="GOZ56" s="84"/>
      <c r="GPA56" s="84"/>
      <c r="GPB56" s="84"/>
      <c r="GPC56" s="84"/>
      <c r="GPD56" s="84"/>
      <c r="GPE56" s="84"/>
      <c r="GPF56" s="84"/>
      <c r="GPG56" s="84"/>
      <c r="GPH56" s="84"/>
      <c r="GPI56" s="84"/>
      <c r="GPJ56" s="84"/>
      <c r="GPK56" s="84"/>
      <c r="GPL56" s="84"/>
      <c r="GPM56" s="84"/>
      <c r="GPN56" s="84"/>
      <c r="GPO56" s="84"/>
      <c r="GPP56" s="84"/>
      <c r="GPQ56" s="84"/>
      <c r="GPR56" s="84"/>
      <c r="GPS56" s="84"/>
      <c r="GPT56" s="84"/>
      <c r="GPU56" s="84"/>
      <c r="GPV56" s="84"/>
      <c r="GPW56" s="84"/>
      <c r="GPX56" s="84"/>
      <c r="GPY56" s="84"/>
      <c r="GPZ56" s="84"/>
      <c r="GQA56" s="84"/>
      <c r="GQB56" s="84"/>
      <c r="GQC56" s="84"/>
      <c r="GQD56" s="84"/>
      <c r="GQE56" s="84"/>
      <c r="GQF56" s="84"/>
      <c r="GQG56" s="84"/>
      <c r="GQH56" s="84"/>
      <c r="GQI56" s="84"/>
      <c r="GQJ56" s="84"/>
      <c r="GQK56" s="84"/>
      <c r="GQL56" s="84"/>
      <c r="GQM56" s="84"/>
      <c r="GQN56" s="84"/>
      <c r="GQO56" s="84"/>
      <c r="GQP56" s="84"/>
      <c r="GQQ56" s="84"/>
      <c r="GQR56" s="84"/>
      <c r="GQS56" s="84"/>
      <c r="GQT56" s="84"/>
      <c r="GQU56" s="84"/>
      <c r="GQV56" s="84"/>
      <c r="GQW56" s="84"/>
      <c r="GQX56" s="84"/>
      <c r="GQY56" s="84"/>
      <c r="GQZ56" s="84"/>
      <c r="GRA56" s="84"/>
      <c r="GRB56" s="84"/>
      <c r="GRC56" s="84"/>
      <c r="GRD56" s="84"/>
      <c r="GRE56" s="84"/>
      <c r="GRF56" s="84"/>
      <c r="GRG56" s="84"/>
      <c r="GRH56" s="84"/>
      <c r="GRI56" s="84"/>
      <c r="GRJ56" s="84"/>
      <c r="GRK56" s="84"/>
      <c r="GRL56" s="84"/>
      <c r="GRM56" s="84"/>
      <c r="GRN56" s="84"/>
      <c r="GRO56" s="84"/>
      <c r="GRP56" s="84"/>
      <c r="GRQ56" s="84"/>
      <c r="GRR56" s="84"/>
      <c r="GRS56" s="84"/>
      <c r="GRT56" s="84"/>
      <c r="GRU56" s="84"/>
      <c r="GRV56" s="84"/>
      <c r="GRW56" s="84"/>
      <c r="GRX56" s="84"/>
      <c r="GRY56" s="84"/>
      <c r="GRZ56" s="84"/>
      <c r="GSA56" s="84"/>
      <c r="GSB56" s="84"/>
      <c r="GSC56" s="84"/>
      <c r="GSD56" s="84"/>
      <c r="GSE56" s="84"/>
      <c r="GSF56" s="84"/>
      <c r="GSG56" s="84"/>
      <c r="GSH56" s="84"/>
      <c r="GSI56" s="84"/>
      <c r="GSJ56" s="84"/>
      <c r="GSK56" s="84"/>
      <c r="GSL56" s="84"/>
      <c r="GSM56" s="84"/>
      <c r="GSN56" s="84"/>
      <c r="GSO56" s="84"/>
      <c r="GSP56" s="84"/>
      <c r="GSQ56" s="84"/>
      <c r="GSR56" s="84"/>
      <c r="GSS56" s="84"/>
      <c r="GST56" s="84"/>
      <c r="GSU56" s="84"/>
      <c r="GSV56" s="84"/>
      <c r="GSW56" s="84"/>
      <c r="GSX56" s="84"/>
      <c r="GSY56" s="84"/>
      <c r="GSZ56" s="84"/>
      <c r="GTA56" s="84"/>
      <c r="GTB56" s="84"/>
      <c r="GTC56" s="84"/>
      <c r="GTD56" s="84"/>
      <c r="GTE56" s="84"/>
      <c r="GTF56" s="84"/>
      <c r="GTG56" s="84"/>
      <c r="GTH56" s="84"/>
      <c r="GTI56" s="84"/>
      <c r="GTJ56" s="84"/>
      <c r="GTK56" s="84"/>
      <c r="GTL56" s="84"/>
      <c r="GTM56" s="84"/>
      <c r="GTN56" s="84"/>
      <c r="GTO56" s="84"/>
      <c r="GTP56" s="84"/>
      <c r="GTQ56" s="84"/>
      <c r="GTR56" s="84"/>
      <c r="GTS56" s="84"/>
      <c r="GTT56" s="84"/>
      <c r="GTU56" s="84"/>
      <c r="GTV56" s="84"/>
      <c r="GTW56" s="84"/>
      <c r="GTX56" s="84"/>
      <c r="GTY56" s="84"/>
      <c r="GTZ56" s="84"/>
      <c r="GUA56" s="84"/>
      <c r="GUB56" s="84"/>
      <c r="GUC56" s="84"/>
      <c r="GUD56" s="84"/>
      <c r="GUE56" s="84"/>
      <c r="GUF56" s="84"/>
      <c r="GUG56" s="84"/>
      <c r="GUH56" s="84"/>
      <c r="GUI56" s="84"/>
      <c r="GUJ56" s="84"/>
      <c r="GUK56" s="84"/>
      <c r="GUL56" s="84"/>
      <c r="GUM56" s="84"/>
      <c r="GUN56" s="84"/>
      <c r="GUO56" s="84"/>
      <c r="GUP56" s="84"/>
      <c r="GUQ56" s="84"/>
      <c r="GUR56" s="84"/>
      <c r="GUS56" s="84"/>
      <c r="GUT56" s="84"/>
      <c r="GUU56" s="84"/>
      <c r="GUV56" s="84"/>
      <c r="GUW56" s="84"/>
      <c r="GUX56" s="84"/>
      <c r="GUY56" s="84"/>
      <c r="GUZ56" s="84"/>
      <c r="GVA56" s="84"/>
      <c r="GVB56" s="84"/>
      <c r="GVC56" s="84"/>
      <c r="GVD56" s="84"/>
      <c r="GVE56" s="84"/>
      <c r="GVF56" s="84"/>
      <c r="GVG56" s="84"/>
      <c r="GVH56" s="84"/>
      <c r="GVI56" s="84"/>
      <c r="GVJ56" s="84"/>
      <c r="GVK56" s="84"/>
      <c r="GVL56" s="84"/>
      <c r="GVM56" s="84"/>
      <c r="GVN56" s="84"/>
      <c r="GVO56" s="84"/>
      <c r="GVP56" s="84"/>
      <c r="GVQ56" s="84"/>
      <c r="GVR56" s="84"/>
      <c r="GVS56" s="84"/>
      <c r="GVT56" s="84"/>
      <c r="GVU56" s="84"/>
      <c r="GVV56" s="84"/>
      <c r="GVW56" s="84"/>
      <c r="GVX56" s="84"/>
      <c r="GVY56" s="84"/>
      <c r="GVZ56" s="84"/>
      <c r="GWA56" s="84"/>
      <c r="GWB56" s="84"/>
      <c r="GWC56" s="84"/>
      <c r="GWD56" s="84"/>
      <c r="GWE56" s="84"/>
      <c r="GWF56" s="84"/>
      <c r="GWG56" s="84"/>
      <c r="GWH56" s="84"/>
      <c r="GWI56" s="84"/>
      <c r="GWJ56" s="84"/>
      <c r="GWK56" s="84"/>
      <c r="GWL56" s="84"/>
      <c r="GWM56" s="84"/>
      <c r="GWN56" s="84"/>
      <c r="GWO56" s="84"/>
      <c r="GWP56" s="84"/>
      <c r="GWQ56" s="84"/>
      <c r="GWR56" s="84"/>
      <c r="GWS56" s="84"/>
      <c r="GWT56" s="84"/>
      <c r="GWU56" s="84"/>
      <c r="GWV56" s="84"/>
      <c r="GWW56" s="84"/>
      <c r="GWX56" s="84"/>
      <c r="GWY56" s="84"/>
      <c r="GWZ56" s="84"/>
      <c r="GXA56" s="84"/>
      <c r="GXB56" s="84"/>
      <c r="GXC56" s="84"/>
      <c r="GXD56" s="84"/>
      <c r="GXE56" s="84"/>
      <c r="GXF56" s="84"/>
      <c r="GXG56" s="84"/>
      <c r="GXH56" s="84"/>
      <c r="GXI56" s="84"/>
      <c r="GXJ56" s="84"/>
      <c r="GXK56" s="84"/>
      <c r="GXL56" s="84"/>
      <c r="GXM56" s="84"/>
      <c r="GXN56" s="84"/>
      <c r="GXO56" s="84"/>
      <c r="GXP56" s="84"/>
      <c r="GXQ56" s="84"/>
      <c r="GXR56" s="84"/>
      <c r="GXS56" s="84"/>
      <c r="GXT56" s="84"/>
      <c r="GXU56" s="84"/>
      <c r="GXV56" s="84"/>
      <c r="GXW56" s="84"/>
      <c r="GXX56" s="84"/>
      <c r="GXY56" s="84"/>
      <c r="GXZ56" s="84"/>
      <c r="GYA56" s="84"/>
      <c r="GYB56" s="84"/>
      <c r="GYC56" s="84"/>
      <c r="GYD56" s="84"/>
      <c r="GYE56" s="84"/>
      <c r="GYF56" s="84"/>
      <c r="GYG56" s="84"/>
      <c r="GYH56" s="84"/>
      <c r="GYI56" s="84"/>
      <c r="GYJ56" s="84"/>
      <c r="GYK56" s="84"/>
      <c r="GYL56" s="84"/>
      <c r="GYM56" s="84"/>
      <c r="GYN56" s="84"/>
      <c r="GYO56" s="84"/>
      <c r="GYP56" s="84"/>
      <c r="GYQ56" s="84"/>
      <c r="GYR56" s="84"/>
      <c r="GYS56" s="84"/>
      <c r="GYT56" s="84"/>
      <c r="GYU56" s="84"/>
      <c r="GYV56" s="84"/>
      <c r="GYW56" s="84"/>
      <c r="GYX56" s="84"/>
      <c r="GYY56" s="84"/>
      <c r="GYZ56" s="84"/>
      <c r="GZA56" s="84"/>
      <c r="GZB56" s="84"/>
      <c r="GZC56" s="84"/>
      <c r="GZD56" s="84"/>
      <c r="GZE56" s="84"/>
      <c r="GZF56" s="84"/>
      <c r="GZG56" s="84"/>
      <c r="GZH56" s="84"/>
      <c r="GZI56" s="84"/>
      <c r="GZJ56" s="84"/>
      <c r="GZK56" s="84"/>
      <c r="GZL56" s="84"/>
      <c r="GZM56" s="84"/>
      <c r="GZN56" s="84"/>
      <c r="GZO56" s="84"/>
      <c r="GZP56" s="84"/>
      <c r="GZQ56" s="84"/>
      <c r="GZR56" s="84"/>
      <c r="GZS56" s="84"/>
      <c r="GZT56" s="84"/>
      <c r="GZU56" s="84"/>
      <c r="GZV56" s="84"/>
      <c r="GZW56" s="84"/>
      <c r="GZX56" s="84"/>
      <c r="GZY56" s="84"/>
      <c r="GZZ56" s="84"/>
      <c r="HAA56" s="84"/>
      <c r="HAB56" s="84"/>
      <c r="HAC56" s="84"/>
      <c r="HAD56" s="84"/>
      <c r="HAE56" s="84"/>
      <c r="HAF56" s="84"/>
      <c r="HAG56" s="84"/>
      <c r="HAH56" s="84"/>
      <c r="HAI56" s="84"/>
      <c r="HAJ56" s="84"/>
      <c r="HAK56" s="84"/>
      <c r="HAL56" s="84"/>
      <c r="HAM56" s="84"/>
      <c r="HAN56" s="84"/>
      <c r="HAO56" s="84"/>
      <c r="HAP56" s="84"/>
      <c r="HAQ56" s="84"/>
      <c r="HAR56" s="84"/>
      <c r="HAS56" s="84"/>
      <c r="HAT56" s="84"/>
      <c r="HAU56" s="84"/>
      <c r="HAV56" s="84"/>
      <c r="HAW56" s="84"/>
      <c r="HAX56" s="84"/>
      <c r="HAY56" s="84"/>
      <c r="HAZ56" s="84"/>
      <c r="HBA56" s="84"/>
      <c r="HBB56" s="84"/>
      <c r="HBC56" s="84"/>
      <c r="HBD56" s="84"/>
      <c r="HBE56" s="84"/>
      <c r="HBF56" s="84"/>
      <c r="HBG56" s="84"/>
      <c r="HBH56" s="84"/>
      <c r="HBI56" s="84"/>
      <c r="HBJ56" s="84"/>
      <c r="HBK56" s="84"/>
      <c r="HBL56" s="84"/>
      <c r="HBM56" s="84"/>
      <c r="HBN56" s="84"/>
      <c r="HBO56" s="84"/>
      <c r="HBP56" s="84"/>
      <c r="HBQ56" s="84"/>
      <c r="HBR56" s="84"/>
      <c r="HBS56" s="84"/>
      <c r="HBT56" s="84"/>
      <c r="HBU56" s="84"/>
      <c r="HBV56" s="84"/>
      <c r="HBW56" s="84"/>
      <c r="HBX56" s="84"/>
      <c r="HBY56" s="84"/>
      <c r="HBZ56" s="84"/>
      <c r="HCA56" s="84"/>
      <c r="HCB56" s="84"/>
      <c r="HCC56" s="84"/>
      <c r="HCD56" s="84"/>
      <c r="HCE56" s="84"/>
      <c r="HCF56" s="84"/>
      <c r="HCG56" s="84"/>
      <c r="HCH56" s="84"/>
      <c r="HCI56" s="84"/>
      <c r="HCJ56" s="84"/>
      <c r="HCK56" s="84"/>
      <c r="HCL56" s="84"/>
      <c r="HCM56" s="84"/>
      <c r="HCN56" s="84"/>
      <c r="HCO56" s="84"/>
      <c r="HCP56" s="84"/>
      <c r="HCQ56" s="84"/>
      <c r="HCR56" s="84"/>
      <c r="HCS56" s="84"/>
      <c r="HCT56" s="84"/>
      <c r="HCU56" s="84"/>
      <c r="HCV56" s="84"/>
      <c r="HCW56" s="84"/>
      <c r="HCX56" s="84"/>
      <c r="HCY56" s="84"/>
      <c r="HCZ56" s="84"/>
      <c r="HDA56" s="84"/>
      <c r="HDB56" s="84"/>
      <c r="HDC56" s="84"/>
      <c r="HDD56" s="84"/>
      <c r="HDE56" s="84"/>
      <c r="HDF56" s="84"/>
      <c r="HDG56" s="84"/>
      <c r="HDH56" s="84"/>
      <c r="HDI56" s="84"/>
      <c r="HDJ56" s="84"/>
      <c r="HDK56" s="84"/>
      <c r="HDL56" s="84"/>
      <c r="HDM56" s="84"/>
      <c r="HDN56" s="84"/>
      <c r="HDO56" s="84"/>
      <c r="HDP56" s="84"/>
      <c r="HDQ56" s="84"/>
      <c r="HDR56" s="84"/>
      <c r="HDS56" s="84"/>
      <c r="HDT56" s="84"/>
      <c r="HDU56" s="84"/>
      <c r="HDV56" s="84"/>
      <c r="HDW56" s="84"/>
      <c r="HDX56" s="84"/>
      <c r="HDY56" s="84"/>
      <c r="HDZ56" s="84"/>
      <c r="HEA56" s="84"/>
      <c r="HEB56" s="84"/>
      <c r="HEC56" s="84"/>
      <c r="HED56" s="84"/>
      <c r="HEE56" s="84"/>
      <c r="HEF56" s="84"/>
      <c r="HEG56" s="84"/>
      <c r="HEH56" s="84"/>
      <c r="HEI56" s="84"/>
      <c r="HEJ56" s="84"/>
      <c r="HEK56" s="84"/>
      <c r="HEL56" s="84"/>
      <c r="HEM56" s="84"/>
      <c r="HEN56" s="84"/>
      <c r="HEO56" s="84"/>
      <c r="HEP56" s="84"/>
      <c r="HEQ56" s="84"/>
      <c r="HER56" s="84"/>
      <c r="HES56" s="84"/>
      <c r="HET56" s="84"/>
      <c r="HEU56" s="84"/>
      <c r="HEV56" s="84"/>
      <c r="HEW56" s="84"/>
      <c r="HEX56" s="84"/>
      <c r="HEY56" s="84"/>
      <c r="HEZ56" s="84"/>
      <c r="HFA56" s="84"/>
      <c r="HFB56" s="84"/>
      <c r="HFC56" s="84"/>
      <c r="HFD56" s="84"/>
      <c r="HFE56" s="84"/>
      <c r="HFF56" s="84"/>
      <c r="HFG56" s="84"/>
      <c r="HFH56" s="84"/>
      <c r="HFI56" s="84"/>
      <c r="HFJ56" s="84"/>
      <c r="HFK56" s="84"/>
      <c r="HFL56" s="84"/>
      <c r="HFM56" s="84"/>
      <c r="HFN56" s="84"/>
      <c r="HFO56" s="84"/>
      <c r="HFP56" s="84"/>
      <c r="HFQ56" s="84"/>
      <c r="HFR56" s="84"/>
      <c r="HFS56" s="84"/>
      <c r="HFT56" s="84"/>
      <c r="HFU56" s="84"/>
      <c r="HFV56" s="84"/>
      <c r="HFW56" s="84"/>
      <c r="HFX56" s="84"/>
      <c r="HFY56" s="84"/>
      <c r="HFZ56" s="84"/>
      <c r="HGA56" s="84"/>
      <c r="HGB56" s="84"/>
      <c r="HGC56" s="84"/>
      <c r="HGD56" s="84"/>
      <c r="HGE56" s="84"/>
      <c r="HGF56" s="84"/>
      <c r="HGG56" s="84"/>
      <c r="HGH56" s="84"/>
      <c r="HGI56" s="84"/>
      <c r="HGJ56" s="84"/>
      <c r="HGK56" s="84"/>
      <c r="HGL56" s="84"/>
      <c r="HGM56" s="84"/>
      <c r="HGN56" s="84"/>
      <c r="HGO56" s="84"/>
      <c r="HGP56" s="84"/>
      <c r="HGQ56" s="84"/>
      <c r="HGR56" s="84"/>
      <c r="HGS56" s="84"/>
      <c r="HGT56" s="84"/>
      <c r="HGU56" s="84"/>
      <c r="HGV56" s="84"/>
      <c r="HGW56" s="84"/>
      <c r="HGX56" s="84"/>
      <c r="HGY56" s="84"/>
      <c r="HGZ56" s="84"/>
      <c r="HHA56" s="84"/>
      <c r="HHB56" s="84"/>
      <c r="HHC56" s="84"/>
      <c r="HHD56" s="84"/>
      <c r="HHE56" s="84"/>
      <c r="HHF56" s="84"/>
      <c r="HHG56" s="84"/>
      <c r="HHH56" s="84"/>
      <c r="HHI56" s="84"/>
      <c r="HHJ56" s="84"/>
      <c r="HHK56" s="84"/>
      <c r="HHL56" s="84"/>
      <c r="HHM56" s="84"/>
      <c r="HHN56" s="84"/>
      <c r="HHO56" s="84"/>
      <c r="HHP56" s="84"/>
      <c r="HHQ56" s="84"/>
      <c r="HHR56" s="84"/>
      <c r="HHS56" s="84"/>
      <c r="HHT56" s="84"/>
      <c r="HHU56" s="84"/>
      <c r="HHV56" s="84"/>
      <c r="HHW56" s="84"/>
      <c r="HHX56" s="84"/>
      <c r="HHY56" s="84"/>
      <c r="HHZ56" s="84"/>
      <c r="HIA56" s="84"/>
      <c r="HIB56" s="84"/>
      <c r="HIC56" s="84"/>
      <c r="HID56" s="84"/>
      <c r="HIE56" s="84"/>
      <c r="HIF56" s="84"/>
      <c r="HIG56" s="84"/>
      <c r="HIH56" s="84"/>
      <c r="HII56" s="84"/>
      <c r="HIJ56" s="84"/>
      <c r="HIK56" s="84"/>
      <c r="HIL56" s="84"/>
      <c r="HIM56" s="84"/>
      <c r="HIN56" s="84"/>
      <c r="HIO56" s="84"/>
      <c r="HIP56" s="84"/>
      <c r="HIQ56" s="84"/>
      <c r="HIR56" s="84"/>
      <c r="HIS56" s="84"/>
      <c r="HIT56" s="84"/>
      <c r="HIU56" s="84"/>
      <c r="HIV56" s="84"/>
      <c r="HIW56" s="84"/>
      <c r="HIX56" s="84"/>
      <c r="HIY56" s="84"/>
      <c r="HIZ56" s="84"/>
      <c r="HJA56" s="84"/>
      <c r="HJB56" s="84"/>
      <c r="HJC56" s="84"/>
      <c r="HJD56" s="84"/>
      <c r="HJE56" s="84"/>
      <c r="HJF56" s="84"/>
      <c r="HJG56" s="84"/>
      <c r="HJH56" s="84"/>
      <c r="HJI56" s="84"/>
      <c r="HJJ56" s="84"/>
      <c r="HJK56" s="84"/>
      <c r="HJL56" s="84"/>
      <c r="HJM56" s="84"/>
      <c r="HJN56" s="84"/>
      <c r="HJO56" s="84"/>
      <c r="HJP56" s="84"/>
      <c r="HJQ56" s="84"/>
      <c r="HJR56" s="84"/>
      <c r="HJS56" s="84"/>
      <c r="HJT56" s="84"/>
      <c r="HJU56" s="84"/>
      <c r="HJV56" s="84"/>
      <c r="HJW56" s="84"/>
      <c r="HJX56" s="84"/>
      <c r="HJY56" s="84"/>
      <c r="HJZ56" s="84"/>
      <c r="HKA56" s="84"/>
      <c r="HKB56" s="84"/>
      <c r="HKC56" s="84"/>
      <c r="HKD56" s="84"/>
      <c r="HKE56" s="84"/>
      <c r="HKF56" s="84"/>
      <c r="HKG56" s="84"/>
      <c r="HKH56" s="84"/>
      <c r="HKI56" s="84"/>
      <c r="HKJ56" s="84"/>
      <c r="HKK56" s="84"/>
      <c r="HKL56" s="84"/>
      <c r="HKM56" s="84"/>
      <c r="HKN56" s="84"/>
      <c r="HKO56" s="84"/>
      <c r="HKP56" s="84"/>
      <c r="HKQ56" s="84"/>
      <c r="HKR56" s="84"/>
      <c r="HKS56" s="84"/>
      <c r="HKT56" s="84"/>
      <c r="HKU56" s="84"/>
      <c r="HKV56" s="84"/>
      <c r="HKW56" s="84"/>
      <c r="HKX56" s="84"/>
      <c r="HKY56" s="84"/>
      <c r="HKZ56" s="84"/>
      <c r="HLA56" s="84"/>
      <c r="HLB56" s="84"/>
      <c r="HLC56" s="84"/>
      <c r="HLD56" s="84"/>
      <c r="HLE56" s="84"/>
      <c r="HLF56" s="84"/>
      <c r="HLG56" s="84"/>
      <c r="HLH56" s="84"/>
      <c r="HLI56" s="84"/>
      <c r="HLJ56" s="84"/>
      <c r="HLK56" s="84"/>
      <c r="HLL56" s="84"/>
      <c r="HLM56" s="84"/>
      <c r="HLN56" s="84"/>
      <c r="HLO56" s="84"/>
      <c r="HLP56" s="84"/>
      <c r="HLQ56" s="84"/>
      <c r="HLR56" s="84"/>
      <c r="HLS56" s="84"/>
      <c r="HLT56" s="84"/>
      <c r="HLU56" s="84"/>
      <c r="HLV56" s="84"/>
      <c r="HLW56" s="84"/>
      <c r="HLX56" s="84"/>
      <c r="HLY56" s="84"/>
      <c r="HLZ56" s="84"/>
      <c r="HMA56" s="84"/>
      <c r="HMB56" s="84"/>
      <c r="HMC56" s="84"/>
      <c r="HMD56" s="84"/>
      <c r="HME56" s="84"/>
      <c r="HMF56" s="84"/>
      <c r="HMG56" s="84"/>
      <c r="HMH56" s="84"/>
      <c r="HMI56" s="84"/>
      <c r="HMJ56" s="84"/>
      <c r="HMK56" s="84"/>
      <c r="HML56" s="84"/>
      <c r="HMM56" s="84"/>
      <c r="HMN56" s="84"/>
      <c r="HMO56" s="84"/>
      <c r="HMP56" s="84"/>
      <c r="HMQ56" s="84"/>
      <c r="HMR56" s="84"/>
      <c r="HMS56" s="84"/>
      <c r="HMT56" s="84"/>
      <c r="HMU56" s="84"/>
      <c r="HMV56" s="84"/>
      <c r="HMW56" s="84"/>
      <c r="HMX56" s="84"/>
      <c r="HMY56" s="84"/>
      <c r="HMZ56" s="84"/>
      <c r="HNA56" s="84"/>
      <c r="HNB56" s="84"/>
      <c r="HNC56" s="84"/>
      <c r="HND56" s="84"/>
      <c r="HNE56" s="84"/>
      <c r="HNF56" s="84"/>
      <c r="HNG56" s="84"/>
      <c r="HNH56" s="84"/>
      <c r="HNI56" s="84"/>
      <c r="HNJ56" s="84"/>
      <c r="HNK56" s="84"/>
      <c r="HNL56" s="84"/>
      <c r="HNM56" s="84"/>
      <c r="HNN56" s="84"/>
      <c r="HNO56" s="84"/>
      <c r="HNP56" s="84"/>
      <c r="HNQ56" s="84"/>
      <c r="HNR56" s="84"/>
      <c r="HNS56" s="84"/>
      <c r="HNT56" s="84"/>
      <c r="HNU56" s="84"/>
      <c r="HNV56" s="84"/>
      <c r="HNW56" s="84"/>
      <c r="HNX56" s="84"/>
      <c r="HNY56" s="84"/>
      <c r="HNZ56" s="84"/>
      <c r="HOA56" s="84"/>
      <c r="HOB56" s="84"/>
      <c r="HOC56" s="84"/>
      <c r="HOD56" s="84"/>
      <c r="HOE56" s="84"/>
      <c r="HOF56" s="84"/>
      <c r="HOG56" s="84"/>
      <c r="HOH56" s="84"/>
      <c r="HOI56" s="84"/>
      <c r="HOJ56" s="84"/>
      <c r="HOK56" s="84"/>
      <c r="HOL56" s="84"/>
      <c r="HOM56" s="84"/>
      <c r="HON56" s="84"/>
      <c r="HOO56" s="84"/>
      <c r="HOP56" s="84"/>
      <c r="HOQ56" s="84"/>
      <c r="HOR56" s="84"/>
      <c r="HOS56" s="84"/>
      <c r="HOT56" s="84"/>
      <c r="HOU56" s="84"/>
      <c r="HOV56" s="84"/>
      <c r="HOW56" s="84"/>
      <c r="HOX56" s="84"/>
      <c r="HOY56" s="84"/>
      <c r="HOZ56" s="84"/>
      <c r="HPA56" s="84"/>
      <c r="HPB56" s="84"/>
      <c r="HPC56" s="84"/>
      <c r="HPD56" s="84"/>
      <c r="HPE56" s="84"/>
      <c r="HPF56" s="84"/>
      <c r="HPG56" s="84"/>
      <c r="HPH56" s="84"/>
      <c r="HPI56" s="84"/>
      <c r="HPJ56" s="84"/>
      <c r="HPK56" s="84"/>
      <c r="HPL56" s="84"/>
      <c r="HPM56" s="84"/>
      <c r="HPN56" s="84"/>
      <c r="HPO56" s="84"/>
      <c r="HPP56" s="84"/>
      <c r="HPQ56" s="84"/>
      <c r="HPR56" s="84"/>
      <c r="HPS56" s="84"/>
      <c r="HPT56" s="84"/>
      <c r="HPU56" s="84"/>
      <c r="HPV56" s="84"/>
      <c r="HPW56" s="84"/>
      <c r="HPX56" s="84"/>
      <c r="HPY56" s="84"/>
      <c r="HPZ56" s="84"/>
      <c r="HQA56" s="84"/>
      <c r="HQB56" s="84"/>
      <c r="HQC56" s="84"/>
      <c r="HQD56" s="84"/>
      <c r="HQE56" s="84"/>
      <c r="HQF56" s="84"/>
      <c r="HQG56" s="84"/>
      <c r="HQH56" s="84"/>
      <c r="HQI56" s="84"/>
      <c r="HQJ56" s="84"/>
      <c r="HQK56" s="84"/>
      <c r="HQL56" s="84"/>
      <c r="HQM56" s="84"/>
      <c r="HQN56" s="84"/>
      <c r="HQO56" s="84"/>
      <c r="HQP56" s="84"/>
      <c r="HQQ56" s="84"/>
      <c r="HQR56" s="84"/>
      <c r="HQS56" s="84"/>
      <c r="HQT56" s="84"/>
      <c r="HQU56" s="84"/>
      <c r="HQV56" s="84"/>
      <c r="HQW56" s="84"/>
      <c r="HQX56" s="84"/>
      <c r="HQY56" s="84"/>
      <c r="HQZ56" s="84"/>
      <c r="HRA56" s="84"/>
      <c r="HRB56" s="84"/>
      <c r="HRC56" s="84"/>
      <c r="HRD56" s="84"/>
      <c r="HRE56" s="84"/>
      <c r="HRF56" s="84"/>
      <c r="HRG56" s="84"/>
      <c r="HRH56" s="84"/>
      <c r="HRI56" s="84"/>
      <c r="HRJ56" s="84"/>
      <c r="HRK56" s="84"/>
      <c r="HRL56" s="84"/>
      <c r="HRM56" s="84"/>
      <c r="HRN56" s="84"/>
      <c r="HRO56" s="84"/>
      <c r="HRP56" s="84"/>
      <c r="HRQ56" s="84"/>
      <c r="HRR56" s="84"/>
      <c r="HRS56" s="84"/>
      <c r="HRT56" s="84"/>
      <c r="HRU56" s="84"/>
      <c r="HRV56" s="84"/>
      <c r="HRW56" s="84"/>
      <c r="HRX56" s="84"/>
      <c r="HRY56" s="84"/>
      <c r="HRZ56" s="84"/>
      <c r="HSA56" s="84"/>
      <c r="HSB56" s="84"/>
      <c r="HSC56" s="84"/>
      <c r="HSD56" s="84"/>
      <c r="HSE56" s="84"/>
      <c r="HSF56" s="84"/>
      <c r="HSG56" s="84"/>
      <c r="HSH56" s="84"/>
      <c r="HSI56" s="84"/>
      <c r="HSJ56" s="84"/>
      <c r="HSK56" s="84"/>
      <c r="HSL56" s="84"/>
      <c r="HSM56" s="84"/>
      <c r="HSN56" s="84"/>
      <c r="HSO56" s="84"/>
      <c r="HSP56" s="84"/>
      <c r="HSQ56" s="84"/>
      <c r="HSR56" s="84"/>
      <c r="HSS56" s="84"/>
      <c r="HST56" s="84"/>
      <c r="HSU56" s="84"/>
      <c r="HSV56" s="84"/>
      <c r="HSW56" s="84"/>
      <c r="HSX56" s="84"/>
      <c r="HSY56" s="84"/>
      <c r="HSZ56" s="84"/>
      <c r="HTA56" s="84"/>
      <c r="HTB56" s="84"/>
      <c r="HTC56" s="84"/>
      <c r="HTD56" s="84"/>
      <c r="HTE56" s="84"/>
      <c r="HTF56" s="84"/>
      <c r="HTG56" s="84"/>
      <c r="HTH56" s="84"/>
      <c r="HTI56" s="84"/>
      <c r="HTJ56" s="84"/>
      <c r="HTK56" s="84"/>
      <c r="HTL56" s="84"/>
      <c r="HTM56" s="84"/>
      <c r="HTN56" s="84"/>
      <c r="HTO56" s="84"/>
      <c r="HTP56" s="84"/>
      <c r="HTQ56" s="84"/>
      <c r="HTR56" s="84"/>
      <c r="HTS56" s="84"/>
      <c r="HTT56" s="84"/>
      <c r="HTU56" s="84"/>
      <c r="HTV56" s="84"/>
      <c r="HTW56" s="84"/>
      <c r="HTX56" s="84"/>
      <c r="HTY56" s="84"/>
      <c r="HTZ56" s="84"/>
      <c r="HUA56" s="84"/>
      <c r="HUB56" s="84"/>
      <c r="HUC56" s="84"/>
      <c r="HUD56" s="84"/>
      <c r="HUE56" s="84"/>
      <c r="HUF56" s="84"/>
      <c r="HUG56" s="84"/>
      <c r="HUH56" s="84"/>
      <c r="HUI56" s="84"/>
      <c r="HUJ56" s="84"/>
      <c r="HUK56" s="84"/>
      <c r="HUL56" s="84"/>
      <c r="HUM56" s="84"/>
      <c r="HUN56" s="84"/>
      <c r="HUO56" s="84"/>
      <c r="HUP56" s="84"/>
      <c r="HUQ56" s="84"/>
      <c r="HUR56" s="84"/>
      <c r="HUS56" s="84"/>
      <c r="HUT56" s="84"/>
      <c r="HUU56" s="84"/>
      <c r="HUV56" s="84"/>
      <c r="HUW56" s="84"/>
      <c r="HUX56" s="84"/>
      <c r="HUY56" s="84"/>
      <c r="HUZ56" s="84"/>
      <c r="HVA56" s="84"/>
      <c r="HVB56" s="84"/>
      <c r="HVC56" s="84"/>
      <c r="HVD56" s="84"/>
      <c r="HVE56" s="84"/>
      <c r="HVF56" s="84"/>
      <c r="HVG56" s="84"/>
      <c r="HVH56" s="84"/>
      <c r="HVI56" s="84"/>
      <c r="HVJ56" s="84"/>
      <c r="HVK56" s="84"/>
      <c r="HVL56" s="84"/>
      <c r="HVM56" s="84"/>
      <c r="HVN56" s="84"/>
      <c r="HVO56" s="84"/>
      <c r="HVP56" s="84"/>
      <c r="HVQ56" s="84"/>
      <c r="HVR56" s="84"/>
      <c r="HVS56" s="84"/>
      <c r="HVT56" s="84"/>
      <c r="HVU56" s="84"/>
      <c r="HVV56" s="84"/>
      <c r="HVW56" s="84"/>
      <c r="HVX56" s="84"/>
      <c r="HVY56" s="84"/>
      <c r="HVZ56" s="84"/>
      <c r="HWA56" s="84"/>
      <c r="HWB56" s="84"/>
      <c r="HWC56" s="84"/>
      <c r="HWD56" s="84"/>
      <c r="HWE56" s="84"/>
      <c r="HWF56" s="84"/>
      <c r="HWG56" s="84"/>
      <c r="HWH56" s="84"/>
      <c r="HWI56" s="84"/>
      <c r="HWJ56" s="84"/>
      <c r="HWK56" s="84"/>
      <c r="HWL56" s="84"/>
      <c r="HWM56" s="84"/>
      <c r="HWN56" s="84"/>
      <c r="HWO56" s="84"/>
      <c r="HWP56" s="84"/>
      <c r="HWQ56" s="84"/>
      <c r="HWR56" s="84"/>
      <c r="HWS56" s="84"/>
      <c r="HWT56" s="84"/>
      <c r="HWU56" s="84"/>
      <c r="HWV56" s="84"/>
      <c r="HWW56" s="84"/>
      <c r="HWX56" s="84"/>
      <c r="HWY56" s="84"/>
      <c r="HWZ56" s="84"/>
      <c r="HXA56" s="84"/>
      <c r="HXB56" s="84"/>
      <c r="HXC56" s="84"/>
      <c r="HXD56" s="84"/>
      <c r="HXE56" s="84"/>
      <c r="HXF56" s="84"/>
      <c r="HXG56" s="84"/>
      <c r="HXH56" s="84"/>
      <c r="HXI56" s="84"/>
      <c r="HXJ56" s="84"/>
      <c r="HXK56" s="84"/>
      <c r="HXL56" s="84"/>
      <c r="HXM56" s="84"/>
      <c r="HXN56" s="84"/>
      <c r="HXO56" s="84"/>
      <c r="HXP56" s="84"/>
      <c r="HXQ56" s="84"/>
      <c r="HXR56" s="84"/>
      <c r="HXS56" s="84"/>
      <c r="HXT56" s="84"/>
      <c r="HXU56" s="84"/>
      <c r="HXV56" s="84"/>
      <c r="HXW56" s="84"/>
      <c r="HXX56" s="84"/>
      <c r="HXY56" s="84"/>
      <c r="HXZ56" s="84"/>
      <c r="HYA56" s="84"/>
      <c r="HYB56" s="84"/>
      <c r="HYC56" s="84"/>
      <c r="HYD56" s="84"/>
      <c r="HYE56" s="84"/>
      <c r="HYF56" s="84"/>
      <c r="HYG56" s="84"/>
      <c r="HYH56" s="84"/>
      <c r="HYI56" s="84"/>
      <c r="HYJ56" s="84"/>
      <c r="HYK56" s="84"/>
      <c r="HYL56" s="84"/>
      <c r="HYM56" s="84"/>
      <c r="HYN56" s="84"/>
      <c r="HYO56" s="84"/>
      <c r="HYP56" s="84"/>
      <c r="HYQ56" s="84"/>
      <c r="HYR56" s="84"/>
      <c r="HYS56" s="84"/>
      <c r="HYT56" s="84"/>
      <c r="HYU56" s="84"/>
      <c r="HYV56" s="84"/>
      <c r="HYW56" s="84"/>
      <c r="HYX56" s="84"/>
      <c r="HYY56" s="84"/>
      <c r="HYZ56" s="84"/>
      <c r="HZA56" s="84"/>
      <c r="HZB56" s="84"/>
      <c r="HZC56" s="84"/>
      <c r="HZD56" s="84"/>
      <c r="HZE56" s="84"/>
      <c r="HZF56" s="84"/>
      <c r="HZG56" s="84"/>
      <c r="HZH56" s="84"/>
      <c r="HZI56" s="84"/>
      <c r="HZJ56" s="84"/>
      <c r="HZK56" s="84"/>
      <c r="HZL56" s="84"/>
      <c r="HZM56" s="84"/>
      <c r="HZN56" s="84"/>
      <c r="HZO56" s="84"/>
      <c r="HZP56" s="84"/>
      <c r="HZQ56" s="84"/>
      <c r="HZR56" s="84"/>
      <c r="HZS56" s="84"/>
      <c r="HZT56" s="84"/>
      <c r="HZU56" s="84"/>
      <c r="HZV56" s="84"/>
      <c r="HZW56" s="84"/>
      <c r="HZX56" s="84"/>
      <c r="HZY56" s="84"/>
      <c r="HZZ56" s="84"/>
      <c r="IAA56" s="84"/>
      <c r="IAB56" s="84"/>
      <c r="IAC56" s="84"/>
      <c r="IAD56" s="84"/>
      <c r="IAE56" s="84"/>
      <c r="IAF56" s="84"/>
      <c r="IAG56" s="84"/>
      <c r="IAH56" s="84"/>
      <c r="IAI56" s="84"/>
      <c r="IAJ56" s="84"/>
      <c r="IAK56" s="84"/>
      <c r="IAL56" s="84"/>
      <c r="IAM56" s="84"/>
      <c r="IAN56" s="84"/>
      <c r="IAO56" s="84"/>
      <c r="IAP56" s="84"/>
      <c r="IAQ56" s="84"/>
      <c r="IAR56" s="84"/>
      <c r="IAS56" s="84"/>
      <c r="IAT56" s="84"/>
      <c r="IAU56" s="84"/>
      <c r="IAV56" s="84"/>
      <c r="IAW56" s="84"/>
      <c r="IAX56" s="84"/>
      <c r="IAY56" s="84"/>
      <c r="IAZ56" s="84"/>
      <c r="IBA56" s="84"/>
      <c r="IBB56" s="84"/>
      <c r="IBC56" s="84"/>
      <c r="IBD56" s="84"/>
      <c r="IBE56" s="84"/>
      <c r="IBF56" s="84"/>
      <c r="IBG56" s="84"/>
      <c r="IBH56" s="84"/>
      <c r="IBI56" s="84"/>
      <c r="IBJ56" s="84"/>
      <c r="IBK56" s="84"/>
      <c r="IBL56" s="84"/>
      <c r="IBM56" s="84"/>
      <c r="IBN56" s="84"/>
      <c r="IBO56" s="84"/>
      <c r="IBP56" s="84"/>
      <c r="IBQ56" s="84"/>
      <c r="IBR56" s="84"/>
      <c r="IBS56" s="84"/>
      <c r="IBT56" s="84"/>
      <c r="IBU56" s="84"/>
      <c r="IBV56" s="84"/>
      <c r="IBW56" s="84"/>
      <c r="IBX56" s="84"/>
      <c r="IBY56" s="84"/>
      <c r="IBZ56" s="84"/>
      <c r="ICA56" s="84"/>
      <c r="ICB56" s="84"/>
      <c r="ICC56" s="84"/>
      <c r="ICD56" s="84"/>
      <c r="ICE56" s="84"/>
      <c r="ICF56" s="84"/>
      <c r="ICG56" s="84"/>
      <c r="ICH56" s="84"/>
      <c r="ICI56" s="84"/>
      <c r="ICJ56" s="84"/>
      <c r="ICK56" s="84"/>
      <c r="ICL56" s="84"/>
      <c r="ICM56" s="84"/>
      <c r="ICN56" s="84"/>
      <c r="ICO56" s="84"/>
      <c r="ICP56" s="84"/>
      <c r="ICQ56" s="84"/>
      <c r="ICR56" s="84"/>
      <c r="ICS56" s="84"/>
      <c r="ICT56" s="84"/>
      <c r="ICU56" s="84"/>
      <c r="ICV56" s="84"/>
      <c r="ICW56" s="84"/>
      <c r="ICX56" s="84"/>
      <c r="ICY56" s="84"/>
      <c r="ICZ56" s="84"/>
      <c r="IDA56" s="84"/>
      <c r="IDB56" s="84"/>
      <c r="IDC56" s="84"/>
      <c r="IDD56" s="84"/>
      <c r="IDE56" s="84"/>
      <c r="IDF56" s="84"/>
      <c r="IDG56" s="84"/>
      <c r="IDH56" s="84"/>
      <c r="IDI56" s="84"/>
      <c r="IDJ56" s="84"/>
      <c r="IDK56" s="84"/>
      <c r="IDL56" s="84"/>
      <c r="IDM56" s="84"/>
      <c r="IDN56" s="84"/>
      <c r="IDO56" s="84"/>
      <c r="IDP56" s="84"/>
      <c r="IDQ56" s="84"/>
      <c r="IDR56" s="84"/>
      <c r="IDS56" s="84"/>
      <c r="IDT56" s="84"/>
      <c r="IDU56" s="84"/>
      <c r="IDV56" s="84"/>
      <c r="IDW56" s="84"/>
      <c r="IDX56" s="84"/>
      <c r="IDY56" s="84"/>
      <c r="IDZ56" s="84"/>
      <c r="IEA56" s="84"/>
      <c r="IEB56" s="84"/>
      <c r="IEC56" s="84"/>
      <c r="IED56" s="84"/>
      <c r="IEE56" s="84"/>
      <c r="IEF56" s="84"/>
      <c r="IEG56" s="84"/>
      <c r="IEH56" s="84"/>
      <c r="IEI56" s="84"/>
      <c r="IEJ56" s="84"/>
      <c r="IEK56" s="84"/>
      <c r="IEL56" s="84"/>
      <c r="IEM56" s="84"/>
      <c r="IEN56" s="84"/>
      <c r="IEO56" s="84"/>
      <c r="IEP56" s="84"/>
      <c r="IEQ56" s="84"/>
      <c r="IER56" s="84"/>
      <c r="IES56" s="84"/>
      <c r="IET56" s="84"/>
      <c r="IEU56" s="84"/>
      <c r="IEV56" s="84"/>
      <c r="IEW56" s="84"/>
      <c r="IEX56" s="84"/>
      <c r="IEY56" s="84"/>
      <c r="IEZ56" s="84"/>
      <c r="IFA56" s="84"/>
      <c r="IFB56" s="84"/>
      <c r="IFC56" s="84"/>
      <c r="IFD56" s="84"/>
      <c r="IFE56" s="84"/>
      <c r="IFF56" s="84"/>
      <c r="IFG56" s="84"/>
      <c r="IFH56" s="84"/>
      <c r="IFI56" s="84"/>
      <c r="IFJ56" s="84"/>
      <c r="IFK56" s="84"/>
      <c r="IFL56" s="84"/>
      <c r="IFM56" s="84"/>
      <c r="IFN56" s="84"/>
      <c r="IFO56" s="84"/>
      <c r="IFP56" s="84"/>
      <c r="IFQ56" s="84"/>
      <c r="IFR56" s="84"/>
      <c r="IFS56" s="84"/>
      <c r="IFT56" s="84"/>
      <c r="IFU56" s="84"/>
      <c r="IFV56" s="84"/>
      <c r="IFW56" s="84"/>
      <c r="IFX56" s="84"/>
      <c r="IFY56" s="84"/>
      <c r="IFZ56" s="84"/>
      <c r="IGA56" s="84"/>
      <c r="IGB56" s="84"/>
      <c r="IGC56" s="84"/>
      <c r="IGD56" s="84"/>
      <c r="IGE56" s="84"/>
      <c r="IGF56" s="84"/>
      <c r="IGG56" s="84"/>
      <c r="IGH56" s="84"/>
      <c r="IGI56" s="84"/>
      <c r="IGJ56" s="84"/>
      <c r="IGK56" s="84"/>
      <c r="IGL56" s="84"/>
      <c r="IGM56" s="84"/>
      <c r="IGN56" s="84"/>
      <c r="IGO56" s="84"/>
      <c r="IGP56" s="84"/>
      <c r="IGQ56" s="84"/>
      <c r="IGR56" s="84"/>
      <c r="IGS56" s="84"/>
      <c r="IGT56" s="84"/>
      <c r="IGU56" s="84"/>
      <c r="IGV56" s="84"/>
      <c r="IGW56" s="84"/>
      <c r="IGX56" s="84"/>
      <c r="IGY56" s="84"/>
      <c r="IGZ56" s="84"/>
      <c r="IHA56" s="84"/>
      <c r="IHB56" s="84"/>
      <c r="IHC56" s="84"/>
      <c r="IHD56" s="84"/>
      <c r="IHE56" s="84"/>
      <c r="IHF56" s="84"/>
      <c r="IHG56" s="84"/>
      <c r="IHH56" s="84"/>
      <c r="IHI56" s="84"/>
      <c r="IHJ56" s="84"/>
      <c r="IHK56" s="84"/>
      <c r="IHL56" s="84"/>
      <c r="IHM56" s="84"/>
      <c r="IHN56" s="84"/>
      <c r="IHO56" s="84"/>
      <c r="IHP56" s="84"/>
      <c r="IHQ56" s="84"/>
      <c r="IHR56" s="84"/>
      <c r="IHS56" s="84"/>
      <c r="IHT56" s="84"/>
      <c r="IHU56" s="84"/>
      <c r="IHV56" s="84"/>
      <c r="IHW56" s="84"/>
      <c r="IHX56" s="84"/>
      <c r="IHY56" s="84"/>
      <c r="IHZ56" s="84"/>
      <c r="IIA56" s="84"/>
      <c r="IIB56" s="84"/>
      <c r="IIC56" s="84"/>
      <c r="IID56" s="84"/>
      <c r="IIE56" s="84"/>
      <c r="IIF56" s="84"/>
      <c r="IIG56" s="84"/>
      <c r="IIH56" s="84"/>
      <c r="III56" s="84"/>
      <c r="IIJ56" s="84"/>
      <c r="IIK56" s="84"/>
      <c r="IIL56" s="84"/>
      <c r="IIM56" s="84"/>
      <c r="IIN56" s="84"/>
      <c r="IIO56" s="84"/>
      <c r="IIP56" s="84"/>
      <c r="IIQ56" s="84"/>
      <c r="IIR56" s="84"/>
      <c r="IIS56" s="84"/>
      <c r="IIT56" s="84"/>
      <c r="IIU56" s="84"/>
      <c r="IIV56" s="84"/>
      <c r="IIW56" s="84"/>
      <c r="IIX56" s="84"/>
      <c r="IIY56" s="84"/>
      <c r="IIZ56" s="84"/>
      <c r="IJA56" s="84"/>
      <c r="IJB56" s="84"/>
      <c r="IJC56" s="84"/>
      <c r="IJD56" s="84"/>
      <c r="IJE56" s="84"/>
      <c r="IJF56" s="84"/>
      <c r="IJG56" s="84"/>
      <c r="IJH56" s="84"/>
      <c r="IJI56" s="84"/>
      <c r="IJJ56" s="84"/>
      <c r="IJK56" s="84"/>
      <c r="IJL56" s="84"/>
      <c r="IJM56" s="84"/>
      <c r="IJN56" s="84"/>
      <c r="IJO56" s="84"/>
      <c r="IJP56" s="84"/>
      <c r="IJQ56" s="84"/>
      <c r="IJR56" s="84"/>
      <c r="IJS56" s="84"/>
      <c r="IJT56" s="84"/>
      <c r="IJU56" s="84"/>
      <c r="IJV56" s="84"/>
      <c r="IJW56" s="84"/>
      <c r="IJX56" s="84"/>
      <c r="IJY56" s="84"/>
      <c r="IJZ56" s="84"/>
      <c r="IKA56" s="84"/>
      <c r="IKB56" s="84"/>
      <c r="IKC56" s="84"/>
      <c r="IKD56" s="84"/>
      <c r="IKE56" s="84"/>
      <c r="IKF56" s="84"/>
      <c r="IKG56" s="84"/>
      <c r="IKH56" s="84"/>
      <c r="IKI56" s="84"/>
      <c r="IKJ56" s="84"/>
      <c r="IKK56" s="84"/>
      <c r="IKL56" s="84"/>
      <c r="IKM56" s="84"/>
      <c r="IKN56" s="84"/>
      <c r="IKO56" s="84"/>
      <c r="IKP56" s="84"/>
      <c r="IKQ56" s="84"/>
      <c r="IKR56" s="84"/>
      <c r="IKS56" s="84"/>
      <c r="IKT56" s="84"/>
      <c r="IKU56" s="84"/>
      <c r="IKV56" s="84"/>
      <c r="IKW56" s="84"/>
      <c r="IKX56" s="84"/>
      <c r="IKY56" s="84"/>
      <c r="IKZ56" s="84"/>
      <c r="ILA56" s="84"/>
      <c r="ILB56" s="84"/>
      <c r="ILC56" s="84"/>
      <c r="ILD56" s="84"/>
      <c r="ILE56" s="84"/>
      <c r="ILF56" s="84"/>
      <c r="ILG56" s="84"/>
      <c r="ILH56" s="84"/>
      <c r="ILI56" s="84"/>
      <c r="ILJ56" s="84"/>
      <c r="ILK56" s="84"/>
      <c r="ILL56" s="84"/>
      <c r="ILM56" s="84"/>
      <c r="ILN56" s="84"/>
      <c r="ILO56" s="84"/>
      <c r="ILP56" s="84"/>
      <c r="ILQ56" s="84"/>
      <c r="ILR56" s="84"/>
      <c r="ILS56" s="84"/>
      <c r="ILT56" s="84"/>
      <c r="ILU56" s="84"/>
      <c r="ILV56" s="84"/>
      <c r="ILW56" s="84"/>
      <c r="ILX56" s="84"/>
      <c r="ILY56" s="84"/>
      <c r="ILZ56" s="84"/>
      <c r="IMA56" s="84"/>
      <c r="IMB56" s="84"/>
      <c r="IMC56" s="84"/>
      <c r="IMD56" s="84"/>
      <c r="IME56" s="84"/>
      <c r="IMF56" s="84"/>
      <c r="IMG56" s="84"/>
      <c r="IMH56" s="84"/>
      <c r="IMI56" s="84"/>
      <c r="IMJ56" s="84"/>
      <c r="IMK56" s="84"/>
      <c r="IML56" s="84"/>
      <c r="IMM56" s="84"/>
      <c r="IMN56" s="84"/>
      <c r="IMO56" s="84"/>
      <c r="IMP56" s="84"/>
      <c r="IMQ56" s="84"/>
      <c r="IMR56" s="84"/>
      <c r="IMS56" s="84"/>
      <c r="IMT56" s="84"/>
      <c r="IMU56" s="84"/>
      <c r="IMV56" s="84"/>
      <c r="IMW56" s="84"/>
      <c r="IMX56" s="84"/>
      <c r="IMY56" s="84"/>
      <c r="IMZ56" s="84"/>
      <c r="INA56" s="84"/>
      <c r="INB56" s="84"/>
      <c r="INC56" s="84"/>
      <c r="IND56" s="84"/>
      <c r="INE56" s="84"/>
      <c r="INF56" s="84"/>
      <c r="ING56" s="84"/>
      <c r="INH56" s="84"/>
      <c r="INI56" s="84"/>
      <c r="INJ56" s="84"/>
      <c r="INK56" s="84"/>
      <c r="INL56" s="84"/>
      <c r="INM56" s="84"/>
      <c r="INN56" s="84"/>
      <c r="INO56" s="84"/>
      <c r="INP56" s="84"/>
      <c r="INQ56" s="84"/>
      <c r="INR56" s="84"/>
      <c r="INS56" s="84"/>
      <c r="INT56" s="84"/>
      <c r="INU56" s="84"/>
      <c r="INV56" s="84"/>
      <c r="INW56" s="84"/>
      <c r="INX56" s="84"/>
      <c r="INY56" s="84"/>
      <c r="INZ56" s="84"/>
      <c r="IOA56" s="84"/>
      <c r="IOB56" s="84"/>
      <c r="IOC56" s="84"/>
      <c r="IOD56" s="84"/>
      <c r="IOE56" s="84"/>
      <c r="IOF56" s="84"/>
      <c r="IOG56" s="84"/>
      <c r="IOH56" s="84"/>
      <c r="IOI56" s="84"/>
      <c r="IOJ56" s="84"/>
      <c r="IOK56" s="84"/>
      <c r="IOL56" s="84"/>
      <c r="IOM56" s="84"/>
      <c r="ION56" s="84"/>
      <c r="IOO56" s="84"/>
      <c r="IOP56" s="84"/>
      <c r="IOQ56" s="84"/>
      <c r="IOR56" s="84"/>
      <c r="IOS56" s="84"/>
      <c r="IOT56" s="84"/>
      <c r="IOU56" s="84"/>
      <c r="IOV56" s="84"/>
      <c r="IOW56" s="84"/>
      <c r="IOX56" s="84"/>
      <c r="IOY56" s="84"/>
      <c r="IOZ56" s="84"/>
      <c r="IPA56" s="84"/>
      <c r="IPB56" s="84"/>
      <c r="IPC56" s="84"/>
      <c r="IPD56" s="84"/>
      <c r="IPE56" s="84"/>
      <c r="IPF56" s="84"/>
      <c r="IPG56" s="84"/>
      <c r="IPH56" s="84"/>
      <c r="IPI56" s="84"/>
      <c r="IPJ56" s="84"/>
      <c r="IPK56" s="84"/>
      <c r="IPL56" s="84"/>
      <c r="IPM56" s="84"/>
      <c r="IPN56" s="84"/>
      <c r="IPO56" s="84"/>
      <c r="IPP56" s="84"/>
      <c r="IPQ56" s="84"/>
      <c r="IPR56" s="84"/>
      <c r="IPS56" s="84"/>
      <c r="IPT56" s="84"/>
      <c r="IPU56" s="84"/>
      <c r="IPV56" s="84"/>
      <c r="IPW56" s="84"/>
      <c r="IPX56" s="84"/>
      <c r="IPY56" s="84"/>
      <c r="IPZ56" s="84"/>
      <c r="IQA56" s="84"/>
      <c r="IQB56" s="84"/>
      <c r="IQC56" s="84"/>
      <c r="IQD56" s="84"/>
      <c r="IQE56" s="84"/>
      <c r="IQF56" s="84"/>
      <c r="IQG56" s="84"/>
      <c r="IQH56" s="84"/>
      <c r="IQI56" s="84"/>
      <c r="IQJ56" s="84"/>
      <c r="IQK56" s="84"/>
      <c r="IQL56" s="84"/>
      <c r="IQM56" s="84"/>
      <c r="IQN56" s="84"/>
      <c r="IQO56" s="84"/>
      <c r="IQP56" s="84"/>
      <c r="IQQ56" s="84"/>
      <c r="IQR56" s="84"/>
      <c r="IQS56" s="84"/>
      <c r="IQT56" s="84"/>
      <c r="IQU56" s="84"/>
      <c r="IQV56" s="84"/>
      <c r="IQW56" s="84"/>
      <c r="IQX56" s="84"/>
      <c r="IQY56" s="84"/>
      <c r="IQZ56" s="84"/>
      <c r="IRA56" s="84"/>
      <c r="IRB56" s="84"/>
      <c r="IRC56" s="84"/>
      <c r="IRD56" s="84"/>
      <c r="IRE56" s="84"/>
      <c r="IRF56" s="84"/>
      <c r="IRG56" s="84"/>
      <c r="IRH56" s="84"/>
      <c r="IRI56" s="84"/>
      <c r="IRJ56" s="84"/>
      <c r="IRK56" s="84"/>
      <c r="IRL56" s="84"/>
      <c r="IRM56" s="84"/>
      <c r="IRN56" s="84"/>
      <c r="IRO56" s="84"/>
      <c r="IRP56" s="84"/>
      <c r="IRQ56" s="84"/>
      <c r="IRR56" s="84"/>
      <c r="IRS56" s="84"/>
      <c r="IRT56" s="84"/>
      <c r="IRU56" s="84"/>
      <c r="IRV56" s="84"/>
      <c r="IRW56" s="84"/>
      <c r="IRX56" s="84"/>
      <c r="IRY56" s="84"/>
      <c r="IRZ56" s="84"/>
      <c r="ISA56" s="84"/>
      <c r="ISB56" s="84"/>
      <c r="ISC56" s="84"/>
      <c r="ISD56" s="84"/>
      <c r="ISE56" s="84"/>
      <c r="ISF56" s="84"/>
      <c r="ISG56" s="84"/>
      <c r="ISH56" s="84"/>
      <c r="ISI56" s="84"/>
      <c r="ISJ56" s="84"/>
      <c r="ISK56" s="84"/>
      <c r="ISL56" s="84"/>
      <c r="ISM56" s="84"/>
      <c r="ISN56" s="84"/>
      <c r="ISO56" s="84"/>
      <c r="ISP56" s="84"/>
      <c r="ISQ56" s="84"/>
      <c r="ISR56" s="84"/>
      <c r="ISS56" s="84"/>
      <c r="IST56" s="84"/>
      <c r="ISU56" s="84"/>
      <c r="ISV56" s="84"/>
      <c r="ISW56" s="84"/>
      <c r="ISX56" s="84"/>
      <c r="ISY56" s="84"/>
      <c r="ISZ56" s="84"/>
      <c r="ITA56" s="84"/>
      <c r="ITB56" s="84"/>
      <c r="ITC56" s="84"/>
      <c r="ITD56" s="84"/>
      <c r="ITE56" s="84"/>
      <c r="ITF56" s="84"/>
      <c r="ITG56" s="84"/>
      <c r="ITH56" s="84"/>
      <c r="ITI56" s="84"/>
      <c r="ITJ56" s="84"/>
      <c r="ITK56" s="84"/>
      <c r="ITL56" s="84"/>
      <c r="ITM56" s="84"/>
      <c r="ITN56" s="84"/>
      <c r="ITO56" s="84"/>
      <c r="ITP56" s="84"/>
      <c r="ITQ56" s="84"/>
      <c r="ITR56" s="84"/>
      <c r="ITS56" s="84"/>
      <c r="ITT56" s="84"/>
      <c r="ITU56" s="84"/>
      <c r="ITV56" s="84"/>
      <c r="ITW56" s="84"/>
      <c r="ITX56" s="84"/>
      <c r="ITY56" s="84"/>
      <c r="ITZ56" s="84"/>
      <c r="IUA56" s="84"/>
      <c r="IUB56" s="84"/>
      <c r="IUC56" s="84"/>
      <c r="IUD56" s="84"/>
      <c r="IUE56" s="84"/>
      <c r="IUF56" s="84"/>
      <c r="IUG56" s="84"/>
      <c r="IUH56" s="84"/>
      <c r="IUI56" s="84"/>
      <c r="IUJ56" s="84"/>
      <c r="IUK56" s="84"/>
      <c r="IUL56" s="84"/>
      <c r="IUM56" s="84"/>
      <c r="IUN56" s="84"/>
      <c r="IUO56" s="84"/>
      <c r="IUP56" s="84"/>
      <c r="IUQ56" s="84"/>
      <c r="IUR56" s="84"/>
      <c r="IUS56" s="84"/>
      <c r="IUT56" s="84"/>
      <c r="IUU56" s="84"/>
      <c r="IUV56" s="84"/>
      <c r="IUW56" s="84"/>
      <c r="IUX56" s="84"/>
      <c r="IUY56" s="84"/>
      <c r="IUZ56" s="84"/>
      <c r="IVA56" s="84"/>
      <c r="IVB56" s="84"/>
      <c r="IVC56" s="84"/>
      <c r="IVD56" s="84"/>
      <c r="IVE56" s="84"/>
      <c r="IVF56" s="84"/>
      <c r="IVG56" s="84"/>
      <c r="IVH56" s="84"/>
      <c r="IVI56" s="84"/>
      <c r="IVJ56" s="84"/>
      <c r="IVK56" s="84"/>
      <c r="IVL56" s="84"/>
      <c r="IVM56" s="84"/>
      <c r="IVN56" s="84"/>
      <c r="IVO56" s="84"/>
      <c r="IVP56" s="84"/>
      <c r="IVQ56" s="84"/>
      <c r="IVR56" s="84"/>
      <c r="IVS56" s="84"/>
      <c r="IVT56" s="84"/>
      <c r="IVU56" s="84"/>
      <c r="IVV56" s="84"/>
      <c r="IVW56" s="84"/>
      <c r="IVX56" s="84"/>
      <c r="IVY56" s="84"/>
      <c r="IVZ56" s="84"/>
      <c r="IWA56" s="84"/>
      <c r="IWB56" s="84"/>
      <c r="IWC56" s="84"/>
      <c r="IWD56" s="84"/>
      <c r="IWE56" s="84"/>
      <c r="IWF56" s="84"/>
      <c r="IWG56" s="84"/>
      <c r="IWH56" s="84"/>
      <c r="IWI56" s="84"/>
      <c r="IWJ56" s="84"/>
      <c r="IWK56" s="84"/>
      <c r="IWL56" s="84"/>
      <c r="IWM56" s="84"/>
      <c r="IWN56" s="84"/>
      <c r="IWO56" s="84"/>
      <c r="IWP56" s="84"/>
      <c r="IWQ56" s="84"/>
      <c r="IWR56" s="84"/>
      <c r="IWS56" s="84"/>
      <c r="IWT56" s="84"/>
      <c r="IWU56" s="84"/>
      <c r="IWV56" s="84"/>
      <c r="IWW56" s="84"/>
      <c r="IWX56" s="84"/>
      <c r="IWY56" s="84"/>
      <c r="IWZ56" s="84"/>
      <c r="IXA56" s="84"/>
      <c r="IXB56" s="84"/>
      <c r="IXC56" s="84"/>
      <c r="IXD56" s="84"/>
      <c r="IXE56" s="84"/>
      <c r="IXF56" s="84"/>
      <c r="IXG56" s="84"/>
      <c r="IXH56" s="84"/>
      <c r="IXI56" s="84"/>
      <c r="IXJ56" s="84"/>
      <c r="IXK56" s="84"/>
      <c r="IXL56" s="84"/>
      <c r="IXM56" s="84"/>
      <c r="IXN56" s="84"/>
      <c r="IXO56" s="84"/>
      <c r="IXP56" s="84"/>
      <c r="IXQ56" s="84"/>
      <c r="IXR56" s="84"/>
      <c r="IXS56" s="84"/>
      <c r="IXT56" s="84"/>
      <c r="IXU56" s="84"/>
      <c r="IXV56" s="84"/>
      <c r="IXW56" s="84"/>
      <c r="IXX56" s="84"/>
      <c r="IXY56" s="84"/>
      <c r="IXZ56" s="84"/>
      <c r="IYA56" s="84"/>
      <c r="IYB56" s="84"/>
      <c r="IYC56" s="84"/>
      <c r="IYD56" s="84"/>
      <c r="IYE56" s="84"/>
      <c r="IYF56" s="84"/>
      <c r="IYG56" s="84"/>
      <c r="IYH56" s="84"/>
      <c r="IYI56" s="84"/>
      <c r="IYJ56" s="84"/>
      <c r="IYK56" s="84"/>
      <c r="IYL56" s="84"/>
      <c r="IYM56" s="84"/>
      <c r="IYN56" s="84"/>
      <c r="IYO56" s="84"/>
      <c r="IYP56" s="84"/>
      <c r="IYQ56" s="84"/>
      <c r="IYR56" s="84"/>
      <c r="IYS56" s="84"/>
      <c r="IYT56" s="84"/>
      <c r="IYU56" s="84"/>
      <c r="IYV56" s="84"/>
      <c r="IYW56" s="84"/>
      <c r="IYX56" s="84"/>
      <c r="IYY56" s="84"/>
      <c r="IYZ56" s="84"/>
      <c r="IZA56" s="84"/>
      <c r="IZB56" s="84"/>
      <c r="IZC56" s="84"/>
      <c r="IZD56" s="84"/>
      <c r="IZE56" s="84"/>
      <c r="IZF56" s="84"/>
      <c r="IZG56" s="84"/>
      <c r="IZH56" s="84"/>
      <c r="IZI56" s="84"/>
      <c r="IZJ56" s="84"/>
      <c r="IZK56" s="84"/>
      <c r="IZL56" s="84"/>
      <c r="IZM56" s="84"/>
      <c r="IZN56" s="84"/>
      <c r="IZO56" s="84"/>
      <c r="IZP56" s="84"/>
      <c r="IZQ56" s="84"/>
      <c r="IZR56" s="84"/>
      <c r="IZS56" s="84"/>
      <c r="IZT56" s="84"/>
      <c r="IZU56" s="84"/>
      <c r="IZV56" s="84"/>
      <c r="IZW56" s="84"/>
      <c r="IZX56" s="84"/>
      <c r="IZY56" s="84"/>
      <c r="IZZ56" s="84"/>
      <c r="JAA56" s="84"/>
      <c r="JAB56" s="84"/>
      <c r="JAC56" s="84"/>
      <c r="JAD56" s="84"/>
      <c r="JAE56" s="84"/>
      <c r="JAF56" s="84"/>
      <c r="JAG56" s="84"/>
      <c r="JAH56" s="84"/>
      <c r="JAI56" s="84"/>
      <c r="JAJ56" s="84"/>
      <c r="JAK56" s="84"/>
      <c r="JAL56" s="84"/>
      <c r="JAM56" s="84"/>
      <c r="JAN56" s="84"/>
      <c r="JAO56" s="84"/>
      <c r="JAP56" s="84"/>
      <c r="JAQ56" s="84"/>
      <c r="JAR56" s="84"/>
      <c r="JAS56" s="84"/>
      <c r="JAT56" s="84"/>
      <c r="JAU56" s="84"/>
      <c r="JAV56" s="84"/>
      <c r="JAW56" s="84"/>
      <c r="JAX56" s="84"/>
      <c r="JAY56" s="84"/>
      <c r="JAZ56" s="84"/>
      <c r="JBA56" s="84"/>
      <c r="JBB56" s="84"/>
      <c r="JBC56" s="84"/>
      <c r="JBD56" s="84"/>
      <c r="JBE56" s="84"/>
      <c r="JBF56" s="84"/>
      <c r="JBG56" s="84"/>
      <c r="JBH56" s="84"/>
      <c r="JBI56" s="84"/>
      <c r="JBJ56" s="84"/>
      <c r="JBK56" s="84"/>
      <c r="JBL56" s="84"/>
      <c r="JBM56" s="84"/>
      <c r="JBN56" s="84"/>
      <c r="JBO56" s="84"/>
      <c r="JBP56" s="84"/>
      <c r="JBQ56" s="84"/>
      <c r="JBR56" s="84"/>
      <c r="JBS56" s="84"/>
      <c r="JBT56" s="84"/>
      <c r="JBU56" s="84"/>
      <c r="JBV56" s="84"/>
      <c r="JBW56" s="84"/>
      <c r="JBX56" s="84"/>
      <c r="JBY56" s="84"/>
      <c r="JBZ56" s="84"/>
      <c r="JCA56" s="84"/>
      <c r="JCB56" s="84"/>
      <c r="JCC56" s="84"/>
      <c r="JCD56" s="84"/>
      <c r="JCE56" s="84"/>
      <c r="JCF56" s="84"/>
      <c r="JCG56" s="84"/>
      <c r="JCH56" s="84"/>
      <c r="JCI56" s="84"/>
      <c r="JCJ56" s="84"/>
      <c r="JCK56" s="84"/>
      <c r="JCL56" s="84"/>
      <c r="JCM56" s="84"/>
      <c r="JCN56" s="84"/>
      <c r="JCO56" s="84"/>
      <c r="JCP56" s="84"/>
      <c r="JCQ56" s="84"/>
      <c r="JCR56" s="84"/>
      <c r="JCS56" s="84"/>
      <c r="JCT56" s="84"/>
      <c r="JCU56" s="84"/>
      <c r="JCV56" s="84"/>
      <c r="JCW56" s="84"/>
      <c r="JCX56" s="84"/>
      <c r="JCY56" s="84"/>
      <c r="JCZ56" s="84"/>
      <c r="JDA56" s="84"/>
      <c r="JDB56" s="84"/>
      <c r="JDC56" s="84"/>
      <c r="JDD56" s="84"/>
      <c r="JDE56" s="84"/>
      <c r="JDF56" s="84"/>
      <c r="JDG56" s="84"/>
      <c r="JDH56" s="84"/>
      <c r="JDI56" s="84"/>
      <c r="JDJ56" s="84"/>
      <c r="JDK56" s="84"/>
      <c r="JDL56" s="84"/>
      <c r="JDM56" s="84"/>
      <c r="JDN56" s="84"/>
      <c r="JDO56" s="84"/>
      <c r="JDP56" s="84"/>
      <c r="JDQ56" s="84"/>
      <c r="JDR56" s="84"/>
      <c r="JDS56" s="84"/>
      <c r="JDT56" s="84"/>
      <c r="JDU56" s="84"/>
      <c r="JDV56" s="84"/>
      <c r="JDW56" s="84"/>
      <c r="JDX56" s="84"/>
      <c r="JDY56" s="84"/>
      <c r="JDZ56" s="84"/>
      <c r="JEA56" s="84"/>
      <c r="JEB56" s="84"/>
      <c r="JEC56" s="84"/>
      <c r="JED56" s="84"/>
      <c r="JEE56" s="84"/>
      <c r="JEF56" s="84"/>
      <c r="JEG56" s="84"/>
      <c r="JEH56" s="84"/>
      <c r="JEI56" s="84"/>
      <c r="JEJ56" s="84"/>
      <c r="JEK56" s="84"/>
      <c r="JEL56" s="84"/>
      <c r="JEM56" s="84"/>
      <c r="JEN56" s="84"/>
      <c r="JEO56" s="84"/>
      <c r="JEP56" s="84"/>
      <c r="JEQ56" s="84"/>
      <c r="JER56" s="84"/>
      <c r="JES56" s="84"/>
      <c r="JET56" s="84"/>
      <c r="JEU56" s="84"/>
      <c r="JEV56" s="84"/>
      <c r="JEW56" s="84"/>
      <c r="JEX56" s="84"/>
      <c r="JEY56" s="84"/>
      <c r="JEZ56" s="84"/>
      <c r="JFA56" s="84"/>
      <c r="JFB56" s="84"/>
      <c r="JFC56" s="84"/>
      <c r="JFD56" s="84"/>
      <c r="JFE56" s="84"/>
      <c r="JFF56" s="84"/>
      <c r="JFG56" s="84"/>
      <c r="JFH56" s="84"/>
      <c r="JFI56" s="84"/>
      <c r="JFJ56" s="84"/>
      <c r="JFK56" s="84"/>
      <c r="JFL56" s="84"/>
      <c r="JFM56" s="84"/>
      <c r="JFN56" s="84"/>
      <c r="JFO56" s="84"/>
      <c r="JFP56" s="84"/>
      <c r="JFQ56" s="84"/>
      <c r="JFR56" s="84"/>
      <c r="JFS56" s="84"/>
      <c r="JFT56" s="84"/>
      <c r="JFU56" s="84"/>
      <c r="JFV56" s="84"/>
      <c r="JFW56" s="84"/>
      <c r="JFX56" s="84"/>
      <c r="JFY56" s="84"/>
      <c r="JFZ56" s="84"/>
      <c r="JGA56" s="84"/>
      <c r="JGB56" s="84"/>
      <c r="JGC56" s="84"/>
      <c r="JGD56" s="84"/>
      <c r="JGE56" s="84"/>
      <c r="JGF56" s="84"/>
      <c r="JGG56" s="84"/>
      <c r="JGH56" s="84"/>
      <c r="JGI56" s="84"/>
      <c r="JGJ56" s="84"/>
      <c r="JGK56" s="84"/>
      <c r="JGL56" s="84"/>
      <c r="JGM56" s="84"/>
      <c r="JGN56" s="84"/>
      <c r="JGO56" s="84"/>
      <c r="JGP56" s="84"/>
      <c r="JGQ56" s="84"/>
      <c r="JGR56" s="84"/>
      <c r="JGS56" s="84"/>
      <c r="JGT56" s="84"/>
      <c r="JGU56" s="84"/>
      <c r="JGV56" s="84"/>
      <c r="JGW56" s="84"/>
      <c r="JGX56" s="84"/>
      <c r="JGY56" s="84"/>
      <c r="JGZ56" s="84"/>
      <c r="JHA56" s="84"/>
      <c r="JHB56" s="84"/>
      <c r="JHC56" s="84"/>
      <c r="JHD56" s="84"/>
      <c r="JHE56" s="84"/>
      <c r="JHF56" s="84"/>
      <c r="JHG56" s="84"/>
      <c r="JHH56" s="84"/>
      <c r="JHI56" s="84"/>
      <c r="JHJ56" s="84"/>
      <c r="JHK56" s="84"/>
      <c r="JHL56" s="84"/>
      <c r="JHM56" s="84"/>
      <c r="JHN56" s="84"/>
      <c r="JHO56" s="84"/>
      <c r="JHP56" s="84"/>
      <c r="JHQ56" s="84"/>
      <c r="JHR56" s="84"/>
      <c r="JHS56" s="84"/>
      <c r="JHT56" s="84"/>
      <c r="JHU56" s="84"/>
      <c r="JHV56" s="84"/>
      <c r="JHW56" s="84"/>
      <c r="JHX56" s="84"/>
      <c r="JHY56" s="84"/>
      <c r="JHZ56" s="84"/>
      <c r="JIA56" s="84"/>
      <c r="JIB56" s="84"/>
      <c r="JIC56" s="84"/>
      <c r="JID56" s="84"/>
      <c r="JIE56" s="84"/>
      <c r="JIF56" s="84"/>
      <c r="JIG56" s="84"/>
      <c r="JIH56" s="84"/>
      <c r="JII56" s="84"/>
      <c r="JIJ56" s="84"/>
      <c r="JIK56" s="84"/>
      <c r="JIL56" s="84"/>
      <c r="JIM56" s="84"/>
      <c r="JIN56" s="84"/>
      <c r="JIO56" s="84"/>
      <c r="JIP56" s="84"/>
      <c r="JIQ56" s="84"/>
      <c r="JIR56" s="84"/>
      <c r="JIS56" s="84"/>
      <c r="JIT56" s="84"/>
      <c r="JIU56" s="84"/>
      <c r="JIV56" s="84"/>
      <c r="JIW56" s="84"/>
      <c r="JIX56" s="84"/>
      <c r="JIY56" s="84"/>
      <c r="JIZ56" s="84"/>
      <c r="JJA56" s="84"/>
      <c r="JJB56" s="84"/>
      <c r="JJC56" s="84"/>
      <c r="JJD56" s="84"/>
      <c r="JJE56" s="84"/>
      <c r="JJF56" s="84"/>
      <c r="JJG56" s="84"/>
      <c r="JJH56" s="84"/>
      <c r="JJI56" s="84"/>
      <c r="JJJ56" s="84"/>
      <c r="JJK56" s="84"/>
      <c r="JJL56" s="84"/>
      <c r="JJM56" s="84"/>
      <c r="JJN56" s="84"/>
      <c r="JJO56" s="84"/>
      <c r="JJP56" s="84"/>
      <c r="JJQ56" s="84"/>
      <c r="JJR56" s="84"/>
      <c r="JJS56" s="84"/>
      <c r="JJT56" s="84"/>
      <c r="JJU56" s="84"/>
      <c r="JJV56" s="84"/>
      <c r="JJW56" s="84"/>
      <c r="JJX56" s="84"/>
      <c r="JJY56" s="84"/>
      <c r="JJZ56" s="84"/>
      <c r="JKA56" s="84"/>
      <c r="JKB56" s="84"/>
      <c r="JKC56" s="84"/>
      <c r="JKD56" s="84"/>
      <c r="JKE56" s="84"/>
      <c r="JKF56" s="84"/>
      <c r="JKG56" s="84"/>
      <c r="JKH56" s="84"/>
      <c r="JKI56" s="84"/>
      <c r="JKJ56" s="84"/>
      <c r="JKK56" s="84"/>
      <c r="JKL56" s="84"/>
      <c r="JKM56" s="84"/>
      <c r="JKN56" s="84"/>
      <c r="JKO56" s="84"/>
      <c r="JKP56" s="84"/>
      <c r="JKQ56" s="84"/>
      <c r="JKR56" s="84"/>
      <c r="JKS56" s="84"/>
      <c r="JKT56" s="84"/>
      <c r="JKU56" s="84"/>
      <c r="JKV56" s="84"/>
      <c r="JKW56" s="84"/>
      <c r="JKX56" s="84"/>
      <c r="JKY56" s="84"/>
      <c r="JKZ56" s="84"/>
      <c r="JLA56" s="84"/>
      <c r="JLB56" s="84"/>
      <c r="JLC56" s="84"/>
      <c r="JLD56" s="84"/>
      <c r="JLE56" s="84"/>
      <c r="JLF56" s="84"/>
      <c r="JLG56" s="84"/>
      <c r="JLH56" s="84"/>
      <c r="JLI56" s="84"/>
      <c r="JLJ56" s="84"/>
      <c r="JLK56" s="84"/>
      <c r="JLL56" s="84"/>
      <c r="JLM56" s="84"/>
      <c r="JLN56" s="84"/>
      <c r="JLO56" s="84"/>
      <c r="JLP56" s="84"/>
      <c r="JLQ56" s="84"/>
      <c r="JLR56" s="84"/>
      <c r="JLS56" s="84"/>
      <c r="JLT56" s="84"/>
      <c r="JLU56" s="84"/>
      <c r="JLV56" s="84"/>
      <c r="JLW56" s="84"/>
      <c r="JLX56" s="84"/>
      <c r="JLY56" s="84"/>
      <c r="JLZ56" s="84"/>
      <c r="JMA56" s="84"/>
      <c r="JMB56" s="84"/>
      <c r="JMC56" s="84"/>
      <c r="JMD56" s="84"/>
      <c r="JME56" s="84"/>
      <c r="JMF56" s="84"/>
      <c r="JMG56" s="84"/>
      <c r="JMH56" s="84"/>
      <c r="JMI56" s="84"/>
      <c r="JMJ56" s="84"/>
      <c r="JMK56" s="84"/>
      <c r="JML56" s="84"/>
      <c r="JMM56" s="84"/>
      <c r="JMN56" s="84"/>
      <c r="JMO56" s="84"/>
      <c r="JMP56" s="84"/>
      <c r="JMQ56" s="84"/>
      <c r="JMR56" s="84"/>
      <c r="JMS56" s="84"/>
      <c r="JMT56" s="84"/>
      <c r="JMU56" s="84"/>
      <c r="JMV56" s="84"/>
      <c r="JMW56" s="84"/>
      <c r="JMX56" s="84"/>
      <c r="JMY56" s="84"/>
      <c r="JMZ56" s="84"/>
      <c r="JNA56" s="84"/>
      <c r="JNB56" s="84"/>
      <c r="JNC56" s="84"/>
      <c r="JND56" s="84"/>
      <c r="JNE56" s="84"/>
      <c r="JNF56" s="84"/>
      <c r="JNG56" s="84"/>
      <c r="JNH56" s="84"/>
      <c r="JNI56" s="84"/>
      <c r="JNJ56" s="84"/>
      <c r="JNK56" s="84"/>
      <c r="JNL56" s="84"/>
      <c r="JNM56" s="84"/>
      <c r="JNN56" s="84"/>
      <c r="JNO56" s="84"/>
      <c r="JNP56" s="84"/>
      <c r="JNQ56" s="84"/>
      <c r="JNR56" s="84"/>
      <c r="JNS56" s="84"/>
      <c r="JNT56" s="84"/>
      <c r="JNU56" s="84"/>
      <c r="JNV56" s="84"/>
      <c r="JNW56" s="84"/>
      <c r="JNX56" s="84"/>
      <c r="JNY56" s="84"/>
      <c r="JNZ56" s="84"/>
      <c r="JOA56" s="84"/>
      <c r="JOB56" s="84"/>
      <c r="JOC56" s="84"/>
      <c r="JOD56" s="84"/>
      <c r="JOE56" s="84"/>
      <c r="JOF56" s="84"/>
      <c r="JOG56" s="84"/>
      <c r="JOH56" s="84"/>
      <c r="JOI56" s="84"/>
      <c r="JOJ56" s="84"/>
      <c r="JOK56" s="84"/>
      <c r="JOL56" s="84"/>
      <c r="JOM56" s="84"/>
      <c r="JON56" s="84"/>
      <c r="JOO56" s="84"/>
      <c r="JOP56" s="84"/>
      <c r="JOQ56" s="84"/>
      <c r="JOR56" s="84"/>
      <c r="JOS56" s="84"/>
      <c r="JOT56" s="84"/>
      <c r="JOU56" s="84"/>
      <c r="JOV56" s="84"/>
      <c r="JOW56" s="84"/>
      <c r="JOX56" s="84"/>
      <c r="JOY56" s="84"/>
      <c r="JOZ56" s="84"/>
      <c r="JPA56" s="84"/>
      <c r="JPB56" s="84"/>
      <c r="JPC56" s="84"/>
      <c r="JPD56" s="84"/>
      <c r="JPE56" s="84"/>
      <c r="JPF56" s="84"/>
      <c r="JPG56" s="84"/>
      <c r="JPH56" s="84"/>
      <c r="JPI56" s="84"/>
      <c r="JPJ56" s="84"/>
      <c r="JPK56" s="84"/>
      <c r="JPL56" s="84"/>
      <c r="JPM56" s="84"/>
      <c r="JPN56" s="84"/>
      <c r="JPO56" s="84"/>
      <c r="JPP56" s="84"/>
      <c r="JPQ56" s="84"/>
      <c r="JPR56" s="84"/>
      <c r="JPS56" s="84"/>
      <c r="JPT56" s="84"/>
      <c r="JPU56" s="84"/>
      <c r="JPV56" s="84"/>
      <c r="JPW56" s="84"/>
      <c r="JPX56" s="84"/>
      <c r="JPY56" s="84"/>
      <c r="JPZ56" s="84"/>
      <c r="JQA56" s="84"/>
      <c r="JQB56" s="84"/>
      <c r="JQC56" s="84"/>
      <c r="JQD56" s="84"/>
      <c r="JQE56" s="84"/>
      <c r="JQF56" s="84"/>
      <c r="JQG56" s="84"/>
      <c r="JQH56" s="84"/>
      <c r="JQI56" s="84"/>
      <c r="JQJ56" s="84"/>
      <c r="JQK56" s="84"/>
      <c r="JQL56" s="84"/>
      <c r="JQM56" s="84"/>
      <c r="JQN56" s="84"/>
      <c r="JQO56" s="84"/>
      <c r="JQP56" s="84"/>
      <c r="JQQ56" s="84"/>
      <c r="JQR56" s="84"/>
      <c r="JQS56" s="84"/>
      <c r="JQT56" s="84"/>
      <c r="JQU56" s="84"/>
      <c r="JQV56" s="84"/>
      <c r="JQW56" s="84"/>
      <c r="JQX56" s="84"/>
      <c r="JQY56" s="84"/>
      <c r="JQZ56" s="84"/>
      <c r="JRA56" s="84"/>
      <c r="JRB56" s="84"/>
      <c r="JRC56" s="84"/>
      <c r="JRD56" s="84"/>
      <c r="JRE56" s="84"/>
      <c r="JRF56" s="84"/>
      <c r="JRG56" s="84"/>
      <c r="JRH56" s="84"/>
      <c r="JRI56" s="84"/>
      <c r="JRJ56" s="84"/>
      <c r="JRK56" s="84"/>
      <c r="JRL56" s="84"/>
      <c r="JRM56" s="84"/>
      <c r="JRN56" s="84"/>
      <c r="JRO56" s="84"/>
      <c r="JRP56" s="84"/>
      <c r="JRQ56" s="84"/>
      <c r="JRR56" s="84"/>
      <c r="JRS56" s="84"/>
      <c r="JRT56" s="84"/>
      <c r="JRU56" s="84"/>
      <c r="JRV56" s="84"/>
      <c r="JRW56" s="84"/>
      <c r="JRX56" s="84"/>
      <c r="JRY56" s="84"/>
      <c r="JRZ56" s="84"/>
      <c r="JSA56" s="84"/>
      <c r="JSB56" s="84"/>
      <c r="JSC56" s="84"/>
      <c r="JSD56" s="84"/>
      <c r="JSE56" s="84"/>
      <c r="JSF56" s="84"/>
      <c r="JSG56" s="84"/>
      <c r="JSH56" s="84"/>
      <c r="JSI56" s="84"/>
      <c r="JSJ56" s="84"/>
      <c r="JSK56" s="84"/>
      <c r="JSL56" s="84"/>
      <c r="JSM56" s="84"/>
      <c r="JSN56" s="84"/>
      <c r="JSO56" s="84"/>
      <c r="JSP56" s="84"/>
      <c r="JSQ56" s="84"/>
      <c r="JSR56" s="84"/>
      <c r="JSS56" s="84"/>
      <c r="JST56" s="84"/>
      <c r="JSU56" s="84"/>
      <c r="JSV56" s="84"/>
      <c r="JSW56" s="84"/>
      <c r="JSX56" s="84"/>
      <c r="JSY56" s="84"/>
      <c r="JSZ56" s="84"/>
      <c r="JTA56" s="84"/>
      <c r="JTB56" s="84"/>
      <c r="JTC56" s="84"/>
      <c r="JTD56" s="84"/>
      <c r="JTE56" s="84"/>
      <c r="JTF56" s="84"/>
      <c r="JTG56" s="84"/>
      <c r="JTH56" s="84"/>
      <c r="JTI56" s="84"/>
      <c r="JTJ56" s="84"/>
      <c r="JTK56" s="84"/>
      <c r="JTL56" s="84"/>
      <c r="JTM56" s="84"/>
      <c r="JTN56" s="84"/>
      <c r="JTO56" s="84"/>
      <c r="JTP56" s="84"/>
      <c r="JTQ56" s="84"/>
      <c r="JTR56" s="84"/>
      <c r="JTS56" s="84"/>
      <c r="JTT56" s="84"/>
      <c r="JTU56" s="84"/>
      <c r="JTV56" s="84"/>
      <c r="JTW56" s="84"/>
      <c r="JTX56" s="84"/>
      <c r="JTY56" s="84"/>
      <c r="JTZ56" s="84"/>
      <c r="JUA56" s="84"/>
      <c r="JUB56" s="84"/>
      <c r="JUC56" s="84"/>
      <c r="JUD56" s="84"/>
      <c r="JUE56" s="84"/>
      <c r="JUF56" s="84"/>
      <c r="JUG56" s="84"/>
      <c r="JUH56" s="84"/>
      <c r="JUI56" s="84"/>
      <c r="JUJ56" s="84"/>
      <c r="JUK56" s="84"/>
      <c r="JUL56" s="84"/>
      <c r="JUM56" s="84"/>
      <c r="JUN56" s="84"/>
      <c r="JUO56" s="84"/>
      <c r="JUP56" s="84"/>
      <c r="JUQ56" s="84"/>
      <c r="JUR56" s="84"/>
      <c r="JUS56" s="84"/>
      <c r="JUT56" s="84"/>
      <c r="JUU56" s="84"/>
      <c r="JUV56" s="84"/>
      <c r="JUW56" s="84"/>
      <c r="JUX56" s="84"/>
      <c r="JUY56" s="84"/>
      <c r="JUZ56" s="84"/>
      <c r="JVA56" s="84"/>
      <c r="JVB56" s="84"/>
      <c r="JVC56" s="84"/>
      <c r="JVD56" s="84"/>
      <c r="JVE56" s="84"/>
      <c r="JVF56" s="84"/>
      <c r="JVG56" s="84"/>
      <c r="JVH56" s="84"/>
      <c r="JVI56" s="84"/>
      <c r="JVJ56" s="84"/>
      <c r="JVK56" s="84"/>
      <c r="JVL56" s="84"/>
      <c r="JVM56" s="84"/>
      <c r="JVN56" s="84"/>
      <c r="JVO56" s="84"/>
      <c r="JVP56" s="84"/>
      <c r="JVQ56" s="84"/>
      <c r="JVR56" s="84"/>
      <c r="JVS56" s="84"/>
      <c r="JVT56" s="84"/>
      <c r="JVU56" s="84"/>
      <c r="JVV56" s="84"/>
      <c r="JVW56" s="84"/>
      <c r="JVX56" s="84"/>
      <c r="JVY56" s="84"/>
      <c r="JVZ56" s="84"/>
      <c r="JWA56" s="84"/>
      <c r="JWB56" s="84"/>
      <c r="JWC56" s="84"/>
      <c r="JWD56" s="84"/>
      <c r="JWE56" s="84"/>
      <c r="JWF56" s="84"/>
      <c r="JWG56" s="84"/>
      <c r="JWH56" s="84"/>
      <c r="JWI56" s="84"/>
      <c r="JWJ56" s="84"/>
      <c r="JWK56" s="84"/>
      <c r="JWL56" s="84"/>
      <c r="JWM56" s="84"/>
      <c r="JWN56" s="84"/>
      <c r="JWO56" s="84"/>
      <c r="JWP56" s="84"/>
      <c r="JWQ56" s="84"/>
      <c r="JWR56" s="84"/>
      <c r="JWS56" s="84"/>
      <c r="JWT56" s="84"/>
      <c r="JWU56" s="84"/>
      <c r="JWV56" s="84"/>
      <c r="JWW56" s="84"/>
      <c r="JWX56" s="84"/>
      <c r="JWY56" s="84"/>
      <c r="JWZ56" s="84"/>
      <c r="JXA56" s="84"/>
      <c r="JXB56" s="84"/>
      <c r="JXC56" s="84"/>
      <c r="JXD56" s="84"/>
      <c r="JXE56" s="84"/>
      <c r="JXF56" s="84"/>
      <c r="JXG56" s="84"/>
      <c r="JXH56" s="84"/>
      <c r="JXI56" s="84"/>
      <c r="JXJ56" s="84"/>
      <c r="JXK56" s="84"/>
      <c r="JXL56" s="84"/>
      <c r="JXM56" s="84"/>
      <c r="JXN56" s="84"/>
      <c r="JXO56" s="84"/>
      <c r="JXP56" s="84"/>
      <c r="JXQ56" s="84"/>
      <c r="JXR56" s="84"/>
      <c r="JXS56" s="84"/>
      <c r="JXT56" s="84"/>
      <c r="JXU56" s="84"/>
      <c r="JXV56" s="84"/>
      <c r="JXW56" s="84"/>
      <c r="JXX56" s="84"/>
      <c r="JXY56" s="84"/>
      <c r="JXZ56" s="84"/>
      <c r="JYA56" s="84"/>
      <c r="JYB56" s="84"/>
      <c r="JYC56" s="84"/>
      <c r="JYD56" s="84"/>
      <c r="JYE56" s="84"/>
      <c r="JYF56" s="84"/>
      <c r="JYG56" s="84"/>
      <c r="JYH56" s="84"/>
      <c r="JYI56" s="84"/>
      <c r="JYJ56" s="84"/>
      <c r="JYK56" s="84"/>
      <c r="JYL56" s="84"/>
      <c r="JYM56" s="84"/>
      <c r="JYN56" s="84"/>
      <c r="JYO56" s="84"/>
      <c r="JYP56" s="84"/>
      <c r="JYQ56" s="84"/>
      <c r="JYR56" s="84"/>
      <c r="JYS56" s="84"/>
      <c r="JYT56" s="84"/>
      <c r="JYU56" s="84"/>
      <c r="JYV56" s="84"/>
      <c r="JYW56" s="84"/>
      <c r="JYX56" s="84"/>
      <c r="JYY56" s="84"/>
      <c r="JYZ56" s="84"/>
      <c r="JZA56" s="84"/>
      <c r="JZB56" s="84"/>
      <c r="JZC56" s="84"/>
      <c r="JZD56" s="84"/>
      <c r="JZE56" s="84"/>
      <c r="JZF56" s="84"/>
      <c r="JZG56" s="84"/>
      <c r="JZH56" s="84"/>
      <c r="JZI56" s="84"/>
      <c r="JZJ56" s="84"/>
      <c r="JZK56" s="84"/>
      <c r="JZL56" s="84"/>
      <c r="JZM56" s="84"/>
      <c r="JZN56" s="84"/>
      <c r="JZO56" s="84"/>
      <c r="JZP56" s="84"/>
      <c r="JZQ56" s="84"/>
      <c r="JZR56" s="84"/>
      <c r="JZS56" s="84"/>
      <c r="JZT56" s="84"/>
      <c r="JZU56" s="84"/>
      <c r="JZV56" s="84"/>
      <c r="JZW56" s="84"/>
      <c r="JZX56" s="84"/>
      <c r="JZY56" s="84"/>
      <c r="JZZ56" s="84"/>
      <c r="KAA56" s="84"/>
      <c r="KAB56" s="84"/>
      <c r="KAC56" s="84"/>
      <c r="KAD56" s="84"/>
      <c r="KAE56" s="84"/>
      <c r="KAF56" s="84"/>
      <c r="KAG56" s="84"/>
      <c r="KAH56" s="84"/>
      <c r="KAI56" s="84"/>
      <c r="KAJ56" s="84"/>
      <c r="KAK56" s="84"/>
      <c r="KAL56" s="84"/>
      <c r="KAM56" s="84"/>
      <c r="KAN56" s="84"/>
      <c r="KAO56" s="84"/>
      <c r="KAP56" s="84"/>
      <c r="KAQ56" s="84"/>
      <c r="KAR56" s="84"/>
      <c r="KAS56" s="84"/>
      <c r="KAT56" s="84"/>
      <c r="KAU56" s="84"/>
      <c r="KAV56" s="84"/>
      <c r="KAW56" s="84"/>
      <c r="KAX56" s="84"/>
      <c r="KAY56" s="84"/>
      <c r="KAZ56" s="84"/>
      <c r="KBA56" s="84"/>
      <c r="KBB56" s="84"/>
      <c r="KBC56" s="84"/>
      <c r="KBD56" s="84"/>
      <c r="KBE56" s="84"/>
      <c r="KBF56" s="84"/>
      <c r="KBG56" s="84"/>
      <c r="KBH56" s="84"/>
      <c r="KBI56" s="84"/>
      <c r="KBJ56" s="84"/>
      <c r="KBK56" s="84"/>
      <c r="KBL56" s="84"/>
      <c r="KBM56" s="84"/>
      <c r="KBN56" s="84"/>
      <c r="KBO56" s="84"/>
      <c r="KBP56" s="84"/>
      <c r="KBQ56" s="84"/>
      <c r="KBR56" s="84"/>
      <c r="KBS56" s="84"/>
      <c r="KBT56" s="84"/>
      <c r="KBU56" s="84"/>
      <c r="KBV56" s="84"/>
      <c r="KBW56" s="84"/>
      <c r="KBX56" s="84"/>
      <c r="KBY56" s="84"/>
      <c r="KBZ56" s="84"/>
      <c r="KCA56" s="84"/>
      <c r="KCB56" s="84"/>
      <c r="KCC56" s="84"/>
      <c r="KCD56" s="84"/>
      <c r="KCE56" s="84"/>
      <c r="KCF56" s="84"/>
      <c r="KCG56" s="84"/>
      <c r="KCH56" s="84"/>
      <c r="KCI56" s="84"/>
      <c r="KCJ56" s="84"/>
      <c r="KCK56" s="84"/>
      <c r="KCL56" s="84"/>
      <c r="KCM56" s="84"/>
      <c r="KCN56" s="84"/>
      <c r="KCO56" s="84"/>
      <c r="KCP56" s="84"/>
      <c r="KCQ56" s="84"/>
      <c r="KCR56" s="84"/>
      <c r="KCS56" s="84"/>
      <c r="KCT56" s="84"/>
      <c r="KCU56" s="84"/>
      <c r="KCV56" s="84"/>
      <c r="KCW56" s="84"/>
      <c r="KCX56" s="84"/>
      <c r="KCY56" s="84"/>
      <c r="KCZ56" s="84"/>
      <c r="KDA56" s="84"/>
      <c r="KDB56" s="84"/>
      <c r="KDC56" s="84"/>
      <c r="KDD56" s="84"/>
      <c r="KDE56" s="84"/>
      <c r="KDF56" s="84"/>
      <c r="KDG56" s="84"/>
      <c r="KDH56" s="84"/>
      <c r="KDI56" s="84"/>
      <c r="KDJ56" s="84"/>
      <c r="KDK56" s="84"/>
      <c r="KDL56" s="84"/>
      <c r="KDM56" s="84"/>
      <c r="KDN56" s="84"/>
      <c r="KDO56" s="84"/>
      <c r="KDP56" s="84"/>
      <c r="KDQ56" s="84"/>
      <c r="KDR56" s="84"/>
      <c r="KDS56" s="84"/>
      <c r="KDT56" s="84"/>
      <c r="KDU56" s="84"/>
      <c r="KDV56" s="84"/>
      <c r="KDW56" s="84"/>
      <c r="KDX56" s="84"/>
      <c r="KDY56" s="84"/>
      <c r="KDZ56" s="84"/>
      <c r="KEA56" s="84"/>
      <c r="KEB56" s="84"/>
      <c r="KEC56" s="84"/>
      <c r="KED56" s="84"/>
      <c r="KEE56" s="84"/>
      <c r="KEF56" s="84"/>
      <c r="KEG56" s="84"/>
      <c r="KEH56" s="84"/>
      <c r="KEI56" s="84"/>
      <c r="KEJ56" s="84"/>
      <c r="KEK56" s="84"/>
      <c r="KEL56" s="84"/>
      <c r="KEM56" s="84"/>
      <c r="KEN56" s="84"/>
      <c r="KEO56" s="84"/>
      <c r="KEP56" s="84"/>
      <c r="KEQ56" s="84"/>
      <c r="KER56" s="84"/>
      <c r="KES56" s="84"/>
      <c r="KET56" s="84"/>
      <c r="KEU56" s="84"/>
      <c r="KEV56" s="84"/>
      <c r="KEW56" s="84"/>
      <c r="KEX56" s="84"/>
      <c r="KEY56" s="84"/>
      <c r="KEZ56" s="84"/>
      <c r="KFA56" s="84"/>
      <c r="KFB56" s="84"/>
      <c r="KFC56" s="84"/>
      <c r="KFD56" s="84"/>
      <c r="KFE56" s="84"/>
      <c r="KFF56" s="84"/>
      <c r="KFG56" s="84"/>
      <c r="KFH56" s="84"/>
      <c r="KFI56" s="84"/>
      <c r="KFJ56" s="84"/>
      <c r="KFK56" s="84"/>
      <c r="KFL56" s="84"/>
      <c r="KFM56" s="84"/>
      <c r="KFN56" s="84"/>
      <c r="KFO56" s="84"/>
      <c r="KFP56" s="84"/>
      <c r="KFQ56" s="84"/>
      <c r="KFR56" s="84"/>
      <c r="KFS56" s="84"/>
      <c r="KFT56" s="84"/>
      <c r="KFU56" s="84"/>
      <c r="KFV56" s="84"/>
      <c r="KFW56" s="84"/>
      <c r="KFX56" s="84"/>
      <c r="KFY56" s="84"/>
      <c r="KFZ56" s="84"/>
      <c r="KGA56" s="84"/>
      <c r="KGB56" s="84"/>
      <c r="KGC56" s="84"/>
      <c r="KGD56" s="84"/>
      <c r="KGE56" s="84"/>
      <c r="KGF56" s="84"/>
      <c r="KGG56" s="84"/>
      <c r="KGH56" s="84"/>
      <c r="KGI56" s="84"/>
      <c r="KGJ56" s="84"/>
      <c r="KGK56" s="84"/>
      <c r="KGL56" s="84"/>
      <c r="KGM56" s="84"/>
      <c r="KGN56" s="84"/>
      <c r="KGO56" s="84"/>
      <c r="KGP56" s="84"/>
      <c r="KGQ56" s="84"/>
      <c r="KGR56" s="84"/>
      <c r="KGS56" s="84"/>
      <c r="KGT56" s="84"/>
      <c r="KGU56" s="84"/>
      <c r="KGV56" s="84"/>
      <c r="KGW56" s="84"/>
      <c r="KGX56" s="84"/>
      <c r="KGY56" s="84"/>
      <c r="KGZ56" s="84"/>
      <c r="KHA56" s="84"/>
      <c r="KHB56" s="84"/>
      <c r="KHC56" s="84"/>
      <c r="KHD56" s="84"/>
      <c r="KHE56" s="84"/>
      <c r="KHF56" s="84"/>
      <c r="KHG56" s="84"/>
      <c r="KHH56" s="84"/>
      <c r="KHI56" s="84"/>
      <c r="KHJ56" s="84"/>
      <c r="KHK56" s="84"/>
      <c r="KHL56" s="84"/>
      <c r="KHM56" s="84"/>
      <c r="KHN56" s="84"/>
      <c r="KHO56" s="84"/>
      <c r="KHP56" s="84"/>
      <c r="KHQ56" s="84"/>
      <c r="KHR56" s="84"/>
      <c r="KHS56" s="84"/>
      <c r="KHT56" s="84"/>
      <c r="KHU56" s="84"/>
      <c r="KHV56" s="84"/>
      <c r="KHW56" s="84"/>
      <c r="KHX56" s="84"/>
      <c r="KHY56" s="84"/>
      <c r="KHZ56" s="84"/>
      <c r="KIA56" s="84"/>
      <c r="KIB56" s="84"/>
      <c r="KIC56" s="84"/>
      <c r="KID56" s="84"/>
      <c r="KIE56" s="84"/>
      <c r="KIF56" s="84"/>
      <c r="KIG56" s="84"/>
      <c r="KIH56" s="84"/>
      <c r="KII56" s="84"/>
      <c r="KIJ56" s="84"/>
      <c r="KIK56" s="84"/>
      <c r="KIL56" s="84"/>
      <c r="KIM56" s="84"/>
      <c r="KIN56" s="84"/>
      <c r="KIO56" s="84"/>
      <c r="KIP56" s="84"/>
      <c r="KIQ56" s="84"/>
      <c r="KIR56" s="84"/>
      <c r="KIS56" s="84"/>
      <c r="KIT56" s="84"/>
      <c r="KIU56" s="84"/>
      <c r="KIV56" s="84"/>
      <c r="KIW56" s="84"/>
      <c r="KIX56" s="84"/>
      <c r="KIY56" s="84"/>
      <c r="KIZ56" s="84"/>
      <c r="KJA56" s="84"/>
      <c r="KJB56" s="84"/>
      <c r="KJC56" s="84"/>
      <c r="KJD56" s="84"/>
      <c r="KJE56" s="84"/>
      <c r="KJF56" s="84"/>
      <c r="KJG56" s="84"/>
      <c r="KJH56" s="84"/>
      <c r="KJI56" s="84"/>
      <c r="KJJ56" s="84"/>
      <c r="KJK56" s="84"/>
      <c r="KJL56" s="84"/>
      <c r="KJM56" s="84"/>
      <c r="KJN56" s="84"/>
      <c r="KJO56" s="84"/>
      <c r="KJP56" s="84"/>
      <c r="KJQ56" s="84"/>
      <c r="KJR56" s="84"/>
      <c r="KJS56" s="84"/>
      <c r="KJT56" s="84"/>
      <c r="KJU56" s="84"/>
      <c r="KJV56" s="84"/>
      <c r="KJW56" s="84"/>
      <c r="KJX56" s="84"/>
      <c r="KJY56" s="84"/>
      <c r="KJZ56" s="84"/>
      <c r="KKA56" s="84"/>
      <c r="KKB56" s="84"/>
      <c r="KKC56" s="84"/>
      <c r="KKD56" s="84"/>
      <c r="KKE56" s="84"/>
      <c r="KKF56" s="84"/>
      <c r="KKG56" s="84"/>
      <c r="KKH56" s="84"/>
      <c r="KKI56" s="84"/>
      <c r="KKJ56" s="84"/>
      <c r="KKK56" s="84"/>
      <c r="KKL56" s="84"/>
      <c r="KKM56" s="84"/>
      <c r="KKN56" s="84"/>
      <c r="KKO56" s="84"/>
      <c r="KKP56" s="84"/>
      <c r="KKQ56" s="84"/>
      <c r="KKR56" s="84"/>
      <c r="KKS56" s="84"/>
      <c r="KKT56" s="84"/>
      <c r="KKU56" s="84"/>
      <c r="KKV56" s="84"/>
      <c r="KKW56" s="84"/>
      <c r="KKX56" s="84"/>
      <c r="KKY56" s="84"/>
      <c r="KKZ56" s="84"/>
      <c r="KLA56" s="84"/>
      <c r="KLB56" s="84"/>
      <c r="KLC56" s="84"/>
      <c r="KLD56" s="84"/>
      <c r="KLE56" s="84"/>
      <c r="KLF56" s="84"/>
      <c r="KLG56" s="84"/>
      <c r="KLH56" s="84"/>
      <c r="KLI56" s="84"/>
      <c r="KLJ56" s="84"/>
      <c r="KLK56" s="84"/>
      <c r="KLL56" s="84"/>
      <c r="KLM56" s="84"/>
      <c r="KLN56" s="84"/>
      <c r="KLO56" s="84"/>
      <c r="KLP56" s="84"/>
      <c r="KLQ56" s="84"/>
      <c r="KLR56" s="84"/>
      <c r="KLS56" s="84"/>
      <c r="KLT56" s="84"/>
      <c r="KLU56" s="84"/>
      <c r="KLV56" s="84"/>
      <c r="KLW56" s="84"/>
      <c r="KLX56" s="84"/>
      <c r="KLY56" s="84"/>
      <c r="KLZ56" s="84"/>
      <c r="KMA56" s="84"/>
      <c r="KMB56" s="84"/>
      <c r="KMC56" s="84"/>
      <c r="KMD56" s="84"/>
      <c r="KME56" s="84"/>
      <c r="KMF56" s="84"/>
      <c r="KMG56" s="84"/>
      <c r="KMH56" s="84"/>
      <c r="KMI56" s="84"/>
      <c r="KMJ56" s="84"/>
      <c r="KMK56" s="84"/>
      <c r="KML56" s="84"/>
      <c r="KMM56" s="84"/>
      <c r="KMN56" s="84"/>
      <c r="KMO56" s="84"/>
      <c r="KMP56" s="84"/>
      <c r="KMQ56" s="84"/>
      <c r="KMR56" s="84"/>
      <c r="KMS56" s="84"/>
      <c r="KMT56" s="84"/>
      <c r="KMU56" s="84"/>
      <c r="KMV56" s="84"/>
      <c r="KMW56" s="84"/>
      <c r="KMX56" s="84"/>
      <c r="KMY56" s="84"/>
      <c r="KMZ56" s="84"/>
      <c r="KNA56" s="84"/>
      <c r="KNB56" s="84"/>
      <c r="KNC56" s="84"/>
      <c r="KND56" s="84"/>
      <c r="KNE56" s="84"/>
      <c r="KNF56" s="84"/>
      <c r="KNG56" s="84"/>
      <c r="KNH56" s="84"/>
      <c r="KNI56" s="84"/>
      <c r="KNJ56" s="84"/>
      <c r="KNK56" s="84"/>
      <c r="KNL56" s="84"/>
      <c r="KNM56" s="84"/>
      <c r="KNN56" s="84"/>
      <c r="KNO56" s="84"/>
      <c r="KNP56" s="84"/>
      <c r="KNQ56" s="84"/>
      <c r="KNR56" s="84"/>
      <c r="KNS56" s="84"/>
      <c r="KNT56" s="84"/>
      <c r="KNU56" s="84"/>
      <c r="KNV56" s="84"/>
      <c r="KNW56" s="84"/>
      <c r="KNX56" s="84"/>
      <c r="KNY56" s="84"/>
      <c r="KNZ56" s="84"/>
      <c r="KOA56" s="84"/>
      <c r="KOB56" s="84"/>
      <c r="KOC56" s="84"/>
      <c r="KOD56" s="84"/>
      <c r="KOE56" s="84"/>
      <c r="KOF56" s="84"/>
      <c r="KOG56" s="84"/>
      <c r="KOH56" s="84"/>
      <c r="KOI56" s="84"/>
      <c r="KOJ56" s="84"/>
      <c r="KOK56" s="84"/>
      <c r="KOL56" s="84"/>
      <c r="KOM56" s="84"/>
      <c r="KON56" s="84"/>
      <c r="KOO56" s="84"/>
      <c r="KOP56" s="84"/>
      <c r="KOQ56" s="84"/>
      <c r="KOR56" s="84"/>
      <c r="KOS56" s="84"/>
      <c r="KOT56" s="84"/>
      <c r="KOU56" s="84"/>
      <c r="KOV56" s="84"/>
      <c r="KOW56" s="84"/>
      <c r="KOX56" s="84"/>
      <c r="KOY56" s="84"/>
      <c r="KOZ56" s="84"/>
      <c r="KPA56" s="84"/>
      <c r="KPB56" s="84"/>
      <c r="KPC56" s="84"/>
      <c r="KPD56" s="84"/>
      <c r="KPE56" s="84"/>
      <c r="KPF56" s="84"/>
      <c r="KPG56" s="84"/>
      <c r="KPH56" s="84"/>
      <c r="KPI56" s="84"/>
      <c r="KPJ56" s="84"/>
      <c r="KPK56" s="84"/>
      <c r="KPL56" s="84"/>
      <c r="KPM56" s="84"/>
      <c r="KPN56" s="84"/>
      <c r="KPO56" s="84"/>
      <c r="KPP56" s="84"/>
      <c r="KPQ56" s="84"/>
      <c r="KPR56" s="84"/>
      <c r="KPS56" s="84"/>
      <c r="KPT56" s="84"/>
      <c r="KPU56" s="84"/>
      <c r="KPV56" s="84"/>
      <c r="KPW56" s="84"/>
      <c r="KPX56" s="84"/>
      <c r="KPY56" s="84"/>
      <c r="KPZ56" s="84"/>
      <c r="KQA56" s="84"/>
      <c r="KQB56" s="84"/>
      <c r="KQC56" s="84"/>
      <c r="KQD56" s="84"/>
      <c r="KQE56" s="84"/>
      <c r="KQF56" s="84"/>
      <c r="KQG56" s="84"/>
      <c r="KQH56" s="84"/>
      <c r="KQI56" s="84"/>
      <c r="KQJ56" s="84"/>
      <c r="KQK56" s="84"/>
      <c r="KQL56" s="84"/>
      <c r="KQM56" s="84"/>
      <c r="KQN56" s="84"/>
      <c r="KQO56" s="84"/>
      <c r="KQP56" s="84"/>
      <c r="KQQ56" s="84"/>
      <c r="KQR56" s="84"/>
      <c r="KQS56" s="84"/>
      <c r="KQT56" s="84"/>
      <c r="KQU56" s="84"/>
      <c r="KQV56" s="84"/>
      <c r="KQW56" s="84"/>
      <c r="KQX56" s="84"/>
      <c r="KQY56" s="84"/>
      <c r="KQZ56" s="84"/>
      <c r="KRA56" s="84"/>
      <c r="KRB56" s="84"/>
      <c r="KRC56" s="84"/>
      <c r="KRD56" s="84"/>
      <c r="KRE56" s="84"/>
      <c r="KRF56" s="84"/>
      <c r="KRG56" s="84"/>
      <c r="KRH56" s="84"/>
      <c r="KRI56" s="84"/>
      <c r="KRJ56" s="84"/>
      <c r="KRK56" s="84"/>
      <c r="KRL56" s="84"/>
      <c r="KRM56" s="84"/>
      <c r="KRN56" s="84"/>
      <c r="KRO56" s="84"/>
      <c r="KRP56" s="84"/>
      <c r="KRQ56" s="84"/>
      <c r="KRR56" s="84"/>
      <c r="KRS56" s="84"/>
      <c r="KRT56" s="84"/>
      <c r="KRU56" s="84"/>
      <c r="KRV56" s="84"/>
      <c r="KRW56" s="84"/>
      <c r="KRX56" s="84"/>
      <c r="KRY56" s="84"/>
      <c r="KRZ56" s="84"/>
      <c r="KSA56" s="84"/>
      <c r="KSB56" s="84"/>
      <c r="KSC56" s="84"/>
      <c r="KSD56" s="84"/>
      <c r="KSE56" s="84"/>
      <c r="KSF56" s="84"/>
      <c r="KSG56" s="84"/>
      <c r="KSH56" s="84"/>
      <c r="KSI56" s="84"/>
      <c r="KSJ56" s="84"/>
      <c r="KSK56" s="84"/>
      <c r="KSL56" s="84"/>
      <c r="KSM56" s="84"/>
      <c r="KSN56" s="84"/>
      <c r="KSO56" s="84"/>
      <c r="KSP56" s="84"/>
      <c r="KSQ56" s="84"/>
      <c r="KSR56" s="84"/>
      <c r="KSS56" s="84"/>
      <c r="KST56" s="84"/>
      <c r="KSU56" s="84"/>
      <c r="KSV56" s="84"/>
      <c r="KSW56" s="84"/>
      <c r="KSX56" s="84"/>
      <c r="KSY56" s="84"/>
      <c r="KSZ56" s="84"/>
      <c r="KTA56" s="84"/>
      <c r="KTB56" s="84"/>
      <c r="KTC56" s="84"/>
      <c r="KTD56" s="84"/>
      <c r="KTE56" s="84"/>
      <c r="KTF56" s="84"/>
      <c r="KTG56" s="84"/>
      <c r="KTH56" s="84"/>
      <c r="KTI56" s="84"/>
      <c r="KTJ56" s="84"/>
      <c r="KTK56" s="84"/>
      <c r="KTL56" s="84"/>
      <c r="KTM56" s="84"/>
      <c r="KTN56" s="84"/>
      <c r="KTO56" s="84"/>
      <c r="KTP56" s="84"/>
      <c r="KTQ56" s="84"/>
      <c r="KTR56" s="84"/>
      <c r="KTS56" s="84"/>
      <c r="KTT56" s="84"/>
      <c r="KTU56" s="84"/>
      <c r="KTV56" s="84"/>
      <c r="KTW56" s="84"/>
      <c r="KTX56" s="84"/>
      <c r="KTY56" s="84"/>
      <c r="KTZ56" s="84"/>
      <c r="KUA56" s="84"/>
      <c r="KUB56" s="84"/>
      <c r="KUC56" s="84"/>
      <c r="KUD56" s="84"/>
      <c r="KUE56" s="84"/>
      <c r="KUF56" s="84"/>
      <c r="KUG56" s="84"/>
      <c r="KUH56" s="84"/>
      <c r="KUI56" s="84"/>
      <c r="KUJ56" s="84"/>
      <c r="KUK56" s="84"/>
      <c r="KUL56" s="84"/>
      <c r="KUM56" s="84"/>
      <c r="KUN56" s="84"/>
      <c r="KUO56" s="84"/>
      <c r="KUP56" s="84"/>
      <c r="KUQ56" s="84"/>
      <c r="KUR56" s="84"/>
      <c r="KUS56" s="84"/>
      <c r="KUT56" s="84"/>
      <c r="KUU56" s="84"/>
      <c r="KUV56" s="84"/>
      <c r="KUW56" s="84"/>
      <c r="KUX56" s="84"/>
      <c r="KUY56" s="84"/>
      <c r="KUZ56" s="84"/>
      <c r="KVA56" s="84"/>
      <c r="KVB56" s="84"/>
      <c r="KVC56" s="84"/>
      <c r="KVD56" s="84"/>
      <c r="KVE56" s="84"/>
      <c r="KVF56" s="84"/>
      <c r="KVG56" s="84"/>
      <c r="KVH56" s="84"/>
      <c r="KVI56" s="84"/>
      <c r="KVJ56" s="84"/>
      <c r="KVK56" s="84"/>
      <c r="KVL56" s="84"/>
      <c r="KVM56" s="84"/>
      <c r="KVN56" s="84"/>
      <c r="KVO56" s="84"/>
      <c r="KVP56" s="84"/>
      <c r="KVQ56" s="84"/>
      <c r="KVR56" s="84"/>
      <c r="KVS56" s="84"/>
      <c r="KVT56" s="84"/>
      <c r="KVU56" s="84"/>
      <c r="KVV56" s="84"/>
      <c r="KVW56" s="84"/>
      <c r="KVX56" s="84"/>
      <c r="KVY56" s="84"/>
      <c r="KVZ56" s="84"/>
      <c r="KWA56" s="84"/>
      <c r="KWB56" s="84"/>
      <c r="KWC56" s="84"/>
      <c r="KWD56" s="84"/>
      <c r="KWE56" s="84"/>
      <c r="KWF56" s="84"/>
      <c r="KWG56" s="84"/>
      <c r="KWH56" s="84"/>
      <c r="KWI56" s="84"/>
      <c r="KWJ56" s="84"/>
      <c r="KWK56" s="84"/>
      <c r="KWL56" s="84"/>
      <c r="KWM56" s="84"/>
      <c r="KWN56" s="84"/>
      <c r="KWO56" s="84"/>
      <c r="KWP56" s="84"/>
      <c r="KWQ56" s="84"/>
      <c r="KWR56" s="84"/>
      <c r="KWS56" s="84"/>
      <c r="KWT56" s="84"/>
      <c r="KWU56" s="84"/>
      <c r="KWV56" s="84"/>
      <c r="KWW56" s="84"/>
      <c r="KWX56" s="84"/>
      <c r="KWY56" s="84"/>
      <c r="KWZ56" s="84"/>
      <c r="KXA56" s="84"/>
      <c r="KXB56" s="84"/>
      <c r="KXC56" s="84"/>
      <c r="KXD56" s="84"/>
      <c r="KXE56" s="84"/>
      <c r="KXF56" s="84"/>
      <c r="KXG56" s="84"/>
      <c r="KXH56" s="84"/>
      <c r="KXI56" s="84"/>
      <c r="KXJ56" s="84"/>
      <c r="KXK56" s="84"/>
      <c r="KXL56" s="84"/>
      <c r="KXM56" s="84"/>
      <c r="KXN56" s="84"/>
      <c r="KXO56" s="84"/>
      <c r="KXP56" s="84"/>
      <c r="KXQ56" s="84"/>
      <c r="KXR56" s="84"/>
      <c r="KXS56" s="84"/>
      <c r="KXT56" s="84"/>
      <c r="KXU56" s="84"/>
      <c r="KXV56" s="84"/>
      <c r="KXW56" s="84"/>
      <c r="KXX56" s="84"/>
      <c r="KXY56" s="84"/>
      <c r="KXZ56" s="84"/>
      <c r="KYA56" s="84"/>
      <c r="KYB56" s="84"/>
      <c r="KYC56" s="84"/>
      <c r="KYD56" s="84"/>
      <c r="KYE56" s="84"/>
      <c r="KYF56" s="84"/>
      <c r="KYG56" s="84"/>
      <c r="KYH56" s="84"/>
      <c r="KYI56" s="84"/>
      <c r="KYJ56" s="84"/>
      <c r="KYK56" s="84"/>
      <c r="KYL56" s="84"/>
      <c r="KYM56" s="84"/>
      <c r="KYN56" s="84"/>
      <c r="KYO56" s="84"/>
      <c r="KYP56" s="84"/>
      <c r="KYQ56" s="84"/>
      <c r="KYR56" s="84"/>
      <c r="KYS56" s="84"/>
      <c r="KYT56" s="84"/>
      <c r="KYU56" s="84"/>
      <c r="KYV56" s="84"/>
      <c r="KYW56" s="84"/>
      <c r="KYX56" s="84"/>
      <c r="KYY56" s="84"/>
      <c r="KYZ56" s="84"/>
      <c r="KZA56" s="84"/>
      <c r="KZB56" s="84"/>
      <c r="KZC56" s="84"/>
      <c r="KZD56" s="84"/>
      <c r="KZE56" s="84"/>
      <c r="KZF56" s="84"/>
      <c r="KZG56" s="84"/>
      <c r="KZH56" s="84"/>
      <c r="KZI56" s="84"/>
      <c r="KZJ56" s="84"/>
      <c r="KZK56" s="84"/>
      <c r="KZL56" s="84"/>
      <c r="KZM56" s="84"/>
      <c r="KZN56" s="84"/>
      <c r="KZO56" s="84"/>
      <c r="KZP56" s="84"/>
      <c r="KZQ56" s="84"/>
      <c r="KZR56" s="84"/>
      <c r="KZS56" s="84"/>
      <c r="KZT56" s="84"/>
      <c r="KZU56" s="84"/>
      <c r="KZV56" s="84"/>
      <c r="KZW56" s="84"/>
      <c r="KZX56" s="84"/>
      <c r="KZY56" s="84"/>
      <c r="KZZ56" s="84"/>
      <c r="LAA56" s="84"/>
      <c r="LAB56" s="84"/>
      <c r="LAC56" s="84"/>
      <c r="LAD56" s="84"/>
      <c r="LAE56" s="84"/>
      <c r="LAF56" s="84"/>
      <c r="LAG56" s="84"/>
      <c r="LAH56" s="84"/>
      <c r="LAI56" s="84"/>
      <c r="LAJ56" s="84"/>
      <c r="LAK56" s="84"/>
      <c r="LAL56" s="84"/>
      <c r="LAM56" s="84"/>
      <c r="LAN56" s="84"/>
      <c r="LAO56" s="84"/>
      <c r="LAP56" s="84"/>
      <c r="LAQ56" s="84"/>
      <c r="LAR56" s="84"/>
      <c r="LAS56" s="84"/>
      <c r="LAT56" s="84"/>
      <c r="LAU56" s="84"/>
      <c r="LAV56" s="84"/>
      <c r="LAW56" s="84"/>
      <c r="LAX56" s="84"/>
      <c r="LAY56" s="84"/>
      <c r="LAZ56" s="84"/>
      <c r="LBA56" s="84"/>
      <c r="LBB56" s="84"/>
      <c r="LBC56" s="84"/>
      <c r="LBD56" s="84"/>
      <c r="LBE56" s="84"/>
      <c r="LBF56" s="84"/>
      <c r="LBG56" s="84"/>
      <c r="LBH56" s="84"/>
      <c r="LBI56" s="84"/>
      <c r="LBJ56" s="84"/>
      <c r="LBK56" s="84"/>
      <c r="LBL56" s="84"/>
      <c r="LBM56" s="84"/>
      <c r="LBN56" s="84"/>
      <c r="LBO56" s="84"/>
      <c r="LBP56" s="84"/>
      <c r="LBQ56" s="84"/>
      <c r="LBR56" s="84"/>
      <c r="LBS56" s="84"/>
      <c r="LBT56" s="84"/>
      <c r="LBU56" s="84"/>
      <c r="LBV56" s="84"/>
      <c r="LBW56" s="84"/>
      <c r="LBX56" s="84"/>
      <c r="LBY56" s="84"/>
      <c r="LBZ56" s="84"/>
      <c r="LCA56" s="84"/>
      <c r="LCB56" s="84"/>
      <c r="LCC56" s="84"/>
      <c r="LCD56" s="84"/>
      <c r="LCE56" s="84"/>
      <c r="LCF56" s="84"/>
      <c r="LCG56" s="84"/>
      <c r="LCH56" s="84"/>
      <c r="LCI56" s="84"/>
      <c r="LCJ56" s="84"/>
      <c r="LCK56" s="84"/>
      <c r="LCL56" s="84"/>
      <c r="LCM56" s="84"/>
      <c r="LCN56" s="84"/>
      <c r="LCO56" s="84"/>
      <c r="LCP56" s="84"/>
      <c r="LCQ56" s="84"/>
      <c r="LCR56" s="84"/>
      <c r="LCS56" s="84"/>
      <c r="LCT56" s="84"/>
      <c r="LCU56" s="84"/>
      <c r="LCV56" s="84"/>
      <c r="LCW56" s="84"/>
      <c r="LCX56" s="84"/>
      <c r="LCY56" s="84"/>
      <c r="LCZ56" s="84"/>
      <c r="LDA56" s="84"/>
      <c r="LDB56" s="84"/>
      <c r="LDC56" s="84"/>
      <c r="LDD56" s="84"/>
      <c r="LDE56" s="84"/>
      <c r="LDF56" s="84"/>
      <c r="LDG56" s="84"/>
      <c r="LDH56" s="84"/>
      <c r="LDI56" s="84"/>
      <c r="LDJ56" s="84"/>
      <c r="LDK56" s="84"/>
      <c r="LDL56" s="84"/>
      <c r="LDM56" s="84"/>
      <c r="LDN56" s="84"/>
      <c r="LDO56" s="84"/>
      <c r="LDP56" s="84"/>
      <c r="LDQ56" s="84"/>
      <c r="LDR56" s="84"/>
      <c r="LDS56" s="84"/>
      <c r="LDT56" s="84"/>
      <c r="LDU56" s="84"/>
      <c r="LDV56" s="84"/>
      <c r="LDW56" s="84"/>
      <c r="LDX56" s="84"/>
      <c r="LDY56" s="84"/>
      <c r="LDZ56" s="84"/>
      <c r="LEA56" s="84"/>
      <c r="LEB56" s="84"/>
      <c r="LEC56" s="84"/>
      <c r="LED56" s="84"/>
      <c r="LEE56" s="84"/>
      <c r="LEF56" s="84"/>
      <c r="LEG56" s="84"/>
      <c r="LEH56" s="84"/>
      <c r="LEI56" s="84"/>
      <c r="LEJ56" s="84"/>
      <c r="LEK56" s="84"/>
      <c r="LEL56" s="84"/>
      <c r="LEM56" s="84"/>
      <c r="LEN56" s="84"/>
      <c r="LEO56" s="84"/>
      <c r="LEP56" s="84"/>
      <c r="LEQ56" s="84"/>
      <c r="LER56" s="84"/>
      <c r="LES56" s="84"/>
      <c r="LET56" s="84"/>
      <c r="LEU56" s="84"/>
      <c r="LEV56" s="84"/>
      <c r="LEW56" s="84"/>
      <c r="LEX56" s="84"/>
      <c r="LEY56" s="84"/>
      <c r="LEZ56" s="84"/>
      <c r="LFA56" s="84"/>
      <c r="LFB56" s="84"/>
      <c r="LFC56" s="84"/>
      <c r="LFD56" s="84"/>
      <c r="LFE56" s="84"/>
      <c r="LFF56" s="84"/>
      <c r="LFG56" s="84"/>
      <c r="LFH56" s="84"/>
      <c r="LFI56" s="84"/>
      <c r="LFJ56" s="84"/>
      <c r="LFK56" s="84"/>
      <c r="LFL56" s="84"/>
      <c r="LFM56" s="84"/>
      <c r="LFN56" s="84"/>
      <c r="LFO56" s="84"/>
      <c r="LFP56" s="84"/>
      <c r="LFQ56" s="84"/>
      <c r="LFR56" s="84"/>
      <c r="LFS56" s="84"/>
      <c r="LFT56" s="84"/>
      <c r="LFU56" s="84"/>
      <c r="LFV56" s="84"/>
      <c r="LFW56" s="84"/>
      <c r="LFX56" s="84"/>
      <c r="LFY56" s="84"/>
      <c r="LFZ56" s="84"/>
      <c r="LGA56" s="84"/>
      <c r="LGB56" s="84"/>
      <c r="LGC56" s="84"/>
      <c r="LGD56" s="84"/>
      <c r="LGE56" s="84"/>
      <c r="LGF56" s="84"/>
      <c r="LGG56" s="84"/>
      <c r="LGH56" s="84"/>
      <c r="LGI56" s="84"/>
      <c r="LGJ56" s="84"/>
      <c r="LGK56" s="84"/>
      <c r="LGL56" s="84"/>
      <c r="LGM56" s="84"/>
      <c r="LGN56" s="84"/>
      <c r="LGO56" s="84"/>
      <c r="LGP56" s="84"/>
      <c r="LGQ56" s="84"/>
      <c r="LGR56" s="84"/>
      <c r="LGS56" s="84"/>
      <c r="LGT56" s="84"/>
      <c r="LGU56" s="84"/>
      <c r="LGV56" s="84"/>
      <c r="LGW56" s="84"/>
      <c r="LGX56" s="84"/>
      <c r="LGY56" s="84"/>
      <c r="LGZ56" s="84"/>
      <c r="LHA56" s="84"/>
      <c r="LHB56" s="84"/>
      <c r="LHC56" s="84"/>
      <c r="LHD56" s="84"/>
      <c r="LHE56" s="84"/>
      <c r="LHF56" s="84"/>
      <c r="LHG56" s="84"/>
      <c r="LHH56" s="84"/>
      <c r="LHI56" s="84"/>
      <c r="LHJ56" s="84"/>
      <c r="LHK56" s="84"/>
      <c r="LHL56" s="84"/>
      <c r="LHM56" s="84"/>
      <c r="LHN56" s="84"/>
      <c r="LHO56" s="84"/>
      <c r="LHP56" s="84"/>
      <c r="LHQ56" s="84"/>
      <c r="LHR56" s="84"/>
      <c r="LHS56" s="84"/>
      <c r="LHT56" s="84"/>
      <c r="LHU56" s="84"/>
      <c r="LHV56" s="84"/>
      <c r="LHW56" s="84"/>
      <c r="LHX56" s="84"/>
      <c r="LHY56" s="84"/>
      <c r="LHZ56" s="84"/>
      <c r="LIA56" s="84"/>
      <c r="LIB56" s="84"/>
      <c r="LIC56" s="84"/>
      <c r="LID56" s="84"/>
      <c r="LIE56" s="84"/>
      <c r="LIF56" s="84"/>
      <c r="LIG56" s="84"/>
      <c r="LIH56" s="84"/>
      <c r="LII56" s="84"/>
      <c r="LIJ56" s="84"/>
      <c r="LIK56" s="84"/>
      <c r="LIL56" s="84"/>
      <c r="LIM56" s="84"/>
      <c r="LIN56" s="84"/>
      <c r="LIO56" s="84"/>
      <c r="LIP56" s="84"/>
      <c r="LIQ56" s="84"/>
      <c r="LIR56" s="84"/>
      <c r="LIS56" s="84"/>
      <c r="LIT56" s="84"/>
      <c r="LIU56" s="84"/>
      <c r="LIV56" s="84"/>
      <c r="LIW56" s="84"/>
      <c r="LIX56" s="84"/>
      <c r="LIY56" s="84"/>
      <c r="LIZ56" s="84"/>
      <c r="LJA56" s="84"/>
      <c r="LJB56" s="84"/>
      <c r="LJC56" s="84"/>
      <c r="LJD56" s="84"/>
      <c r="LJE56" s="84"/>
      <c r="LJF56" s="84"/>
      <c r="LJG56" s="84"/>
      <c r="LJH56" s="84"/>
      <c r="LJI56" s="84"/>
      <c r="LJJ56" s="84"/>
      <c r="LJK56" s="84"/>
      <c r="LJL56" s="84"/>
      <c r="LJM56" s="84"/>
      <c r="LJN56" s="84"/>
      <c r="LJO56" s="84"/>
      <c r="LJP56" s="84"/>
      <c r="LJQ56" s="84"/>
      <c r="LJR56" s="84"/>
      <c r="LJS56" s="84"/>
      <c r="LJT56" s="84"/>
      <c r="LJU56" s="84"/>
      <c r="LJV56" s="84"/>
      <c r="LJW56" s="84"/>
      <c r="LJX56" s="84"/>
      <c r="LJY56" s="84"/>
      <c r="LJZ56" s="84"/>
      <c r="LKA56" s="84"/>
      <c r="LKB56" s="84"/>
      <c r="LKC56" s="84"/>
      <c r="LKD56" s="84"/>
      <c r="LKE56" s="84"/>
      <c r="LKF56" s="84"/>
      <c r="LKG56" s="84"/>
      <c r="LKH56" s="84"/>
      <c r="LKI56" s="84"/>
      <c r="LKJ56" s="84"/>
      <c r="LKK56" s="84"/>
      <c r="LKL56" s="84"/>
      <c r="LKM56" s="84"/>
      <c r="LKN56" s="84"/>
      <c r="LKO56" s="84"/>
      <c r="LKP56" s="84"/>
      <c r="LKQ56" s="84"/>
      <c r="LKR56" s="84"/>
      <c r="LKS56" s="84"/>
      <c r="LKT56" s="84"/>
      <c r="LKU56" s="84"/>
      <c r="LKV56" s="84"/>
      <c r="LKW56" s="84"/>
      <c r="LKX56" s="84"/>
      <c r="LKY56" s="84"/>
      <c r="LKZ56" s="84"/>
      <c r="LLA56" s="84"/>
      <c r="LLB56" s="84"/>
      <c r="LLC56" s="84"/>
      <c r="LLD56" s="84"/>
      <c r="LLE56" s="84"/>
      <c r="LLF56" s="84"/>
      <c r="LLG56" s="84"/>
      <c r="LLH56" s="84"/>
      <c r="LLI56" s="84"/>
      <c r="LLJ56" s="84"/>
      <c r="LLK56" s="84"/>
      <c r="LLL56" s="84"/>
      <c r="LLM56" s="84"/>
      <c r="LLN56" s="84"/>
      <c r="LLO56" s="84"/>
      <c r="LLP56" s="84"/>
      <c r="LLQ56" s="84"/>
      <c r="LLR56" s="84"/>
      <c r="LLS56" s="84"/>
      <c r="LLT56" s="84"/>
      <c r="LLU56" s="84"/>
      <c r="LLV56" s="84"/>
      <c r="LLW56" s="84"/>
      <c r="LLX56" s="84"/>
      <c r="LLY56" s="84"/>
      <c r="LLZ56" s="84"/>
      <c r="LMA56" s="84"/>
      <c r="LMB56" s="84"/>
      <c r="LMC56" s="84"/>
      <c r="LMD56" s="84"/>
      <c r="LME56" s="84"/>
      <c r="LMF56" s="84"/>
      <c r="LMG56" s="84"/>
      <c r="LMH56" s="84"/>
      <c r="LMI56" s="84"/>
      <c r="LMJ56" s="84"/>
      <c r="LMK56" s="84"/>
      <c r="LML56" s="84"/>
      <c r="LMM56" s="84"/>
      <c r="LMN56" s="84"/>
      <c r="LMO56" s="84"/>
      <c r="LMP56" s="84"/>
      <c r="LMQ56" s="84"/>
      <c r="LMR56" s="84"/>
      <c r="LMS56" s="84"/>
      <c r="LMT56" s="84"/>
      <c r="LMU56" s="84"/>
      <c r="LMV56" s="84"/>
      <c r="LMW56" s="84"/>
      <c r="LMX56" s="84"/>
      <c r="LMY56" s="84"/>
      <c r="LMZ56" s="84"/>
      <c r="LNA56" s="84"/>
      <c r="LNB56" s="84"/>
      <c r="LNC56" s="84"/>
      <c r="LND56" s="84"/>
      <c r="LNE56" s="84"/>
      <c r="LNF56" s="84"/>
      <c r="LNG56" s="84"/>
      <c r="LNH56" s="84"/>
      <c r="LNI56" s="84"/>
      <c r="LNJ56" s="84"/>
      <c r="LNK56" s="84"/>
      <c r="LNL56" s="84"/>
      <c r="LNM56" s="84"/>
      <c r="LNN56" s="84"/>
      <c r="LNO56" s="84"/>
      <c r="LNP56" s="84"/>
      <c r="LNQ56" s="84"/>
      <c r="LNR56" s="84"/>
      <c r="LNS56" s="84"/>
      <c r="LNT56" s="84"/>
      <c r="LNU56" s="84"/>
      <c r="LNV56" s="84"/>
      <c r="LNW56" s="84"/>
      <c r="LNX56" s="84"/>
      <c r="LNY56" s="84"/>
      <c r="LNZ56" s="84"/>
      <c r="LOA56" s="84"/>
      <c r="LOB56" s="84"/>
      <c r="LOC56" s="84"/>
      <c r="LOD56" s="84"/>
      <c r="LOE56" s="84"/>
      <c r="LOF56" s="84"/>
      <c r="LOG56" s="84"/>
      <c r="LOH56" s="84"/>
      <c r="LOI56" s="84"/>
      <c r="LOJ56" s="84"/>
      <c r="LOK56" s="84"/>
      <c r="LOL56" s="84"/>
      <c r="LOM56" s="84"/>
      <c r="LON56" s="84"/>
      <c r="LOO56" s="84"/>
      <c r="LOP56" s="84"/>
      <c r="LOQ56" s="84"/>
      <c r="LOR56" s="84"/>
      <c r="LOS56" s="84"/>
      <c r="LOT56" s="84"/>
      <c r="LOU56" s="84"/>
      <c r="LOV56" s="84"/>
      <c r="LOW56" s="84"/>
      <c r="LOX56" s="84"/>
      <c r="LOY56" s="84"/>
      <c r="LOZ56" s="84"/>
      <c r="LPA56" s="84"/>
      <c r="LPB56" s="84"/>
      <c r="LPC56" s="84"/>
      <c r="LPD56" s="84"/>
      <c r="LPE56" s="84"/>
      <c r="LPF56" s="84"/>
      <c r="LPG56" s="84"/>
      <c r="LPH56" s="84"/>
      <c r="LPI56" s="84"/>
      <c r="LPJ56" s="84"/>
      <c r="LPK56" s="84"/>
      <c r="LPL56" s="84"/>
      <c r="LPM56" s="84"/>
      <c r="LPN56" s="84"/>
      <c r="LPO56" s="84"/>
      <c r="LPP56" s="84"/>
      <c r="LPQ56" s="84"/>
      <c r="LPR56" s="84"/>
      <c r="LPS56" s="84"/>
      <c r="LPT56" s="84"/>
      <c r="LPU56" s="84"/>
      <c r="LPV56" s="84"/>
      <c r="LPW56" s="84"/>
      <c r="LPX56" s="84"/>
      <c r="LPY56" s="84"/>
      <c r="LPZ56" s="84"/>
      <c r="LQA56" s="84"/>
      <c r="LQB56" s="84"/>
      <c r="LQC56" s="84"/>
      <c r="LQD56" s="84"/>
      <c r="LQE56" s="84"/>
      <c r="LQF56" s="84"/>
      <c r="LQG56" s="84"/>
      <c r="LQH56" s="84"/>
      <c r="LQI56" s="84"/>
      <c r="LQJ56" s="84"/>
      <c r="LQK56" s="84"/>
      <c r="LQL56" s="84"/>
      <c r="LQM56" s="84"/>
      <c r="LQN56" s="84"/>
      <c r="LQO56" s="84"/>
      <c r="LQP56" s="84"/>
      <c r="LQQ56" s="84"/>
      <c r="LQR56" s="84"/>
      <c r="LQS56" s="84"/>
      <c r="LQT56" s="84"/>
      <c r="LQU56" s="84"/>
      <c r="LQV56" s="84"/>
      <c r="LQW56" s="84"/>
      <c r="LQX56" s="84"/>
      <c r="LQY56" s="84"/>
      <c r="LQZ56" s="84"/>
      <c r="LRA56" s="84"/>
      <c r="LRB56" s="84"/>
      <c r="LRC56" s="84"/>
      <c r="LRD56" s="84"/>
      <c r="LRE56" s="84"/>
      <c r="LRF56" s="84"/>
      <c r="LRG56" s="84"/>
      <c r="LRH56" s="84"/>
      <c r="LRI56" s="84"/>
      <c r="LRJ56" s="84"/>
      <c r="LRK56" s="84"/>
      <c r="LRL56" s="84"/>
      <c r="LRM56" s="84"/>
      <c r="LRN56" s="84"/>
      <c r="LRO56" s="84"/>
      <c r="LRP56" s="84"/>
      <c r="LRQ56" s="84"/>
      <c r="LRR56" s="84"/>
      <c r="LRS56" s="84"/>
      <c r="LRT56" s="84"/>
      <c r="LRU56" s="84"/>
      <c r="LRV56" s="84"/>
      <c r="LRW56" s="84"/>
      <c r="LRX56" s="84"/>
      <c r="LRY56" s="84"/>
      <c r="LRZ56" s="84"/>
      <c r="LSA56" s="84"/>
      <c r="LSB56" s="84"/>
      <c r="LSC56" s="84"/>
      <c r="LSD56" s="84"/>
      <c r="LSE56" s="84"/>
      <c r="LSF56" s="84"/>
      <c r="LSG56" s="84"/>
      <c r="LSH56" s="84"/>
      <c r="LSI56" s="84"/>
      <c r="LSJ56" s="84"/>
      <c r="LSK56" s="84"/>
      <c r="LSL56" s="84"/>
      <c r="LSM56" s="84"/>
      <c r="LSN56" s="84"/>
      <c r="LSO56" s="84"/>
      <c r="LSP56" s="84"/>
      <c r="LSQ56" s="84"/>
      <c r="LSR56" s="84"/>
      <c r="LSS56" s="84"/>
      <c r="LST56" s="84"/>
      <c r="LSU56" s="84"/>
      <c r="LSV56" s="84"/>
      <c r="LSW56" s="84"/>
      <c r="LSX56" s="84"/>
      <c r="LSY56" s="84"/>
      <c r="LSZ56" s="84"/>
      <c r="LTA56" s="84"/>
      <c r="LTB56" s="84"/>
      <c r="LTC56" s="84"/>
      <c r="LTD56" s="84"/>
      <c r="LTE56" s="84"/>
      <c r="LTF56" s="84"/>
      <c r="LTG56" s="84"/>
      <c r="LTH56" s="84"/>
      <c r="LTI56" s="84"/>
      <c r="LTJ56" s="84"/>
      <c r="LTK56" s="84"/>
      <c r="LTL56" s="84"/>
      <c r="LTM56" s="84"/>
      <c r="LTN56" s="84"/>
      <c r="LTO56" s="84"/>
      <c r="LTP56" s="84"/>
      <c r="LTQ56" s="84"/>
      <c r="LTR56" s="84"/>
      <c r="LTS56" s="84"/>
      <c r="LTT56" s="84"/>
      <c r="LTU56" s="84"/>
      <c r="LTV56" s="84"/>
      <c r="LTW56" s="84"/>
      <c r="LTX56" s="84"/>
      <c r="LTY56" s="84"/>
      <c r="LTZ56" s="84"/>
      <c r="LUA56" s="84"/>
      <c r="LUB56" s="84"/>
      <c r="LUC56" s="84"/>
      <c r="LUD56" s="84"/>
      <c r="LUE56" s="84"/>
      <c r="LUF56" s="84"/>
      <c r="LUG56" s="84"/>
      <c r="LUH56" s="84"/>
      <c r="LUI56" s="84"/>
      <c r="LUJ56" s="84"/>
      <c r="LUK56" s="84"/>
      <c r="LUL56" s="84"/>
      <c r="LUM56" s="84"/>
      <c r="LUN56" s="84"/>
      <c r="LUO56" s="84"/>
      <c r="LUP56" s="84"/>
      <c r="LUQ56" s="84"/>
      <c r="LUR56" s="84"/>
      <c r="LUS56" s="84"/>
      <c r="LUT56" s="84"/>
      <c r="LUU56" s="84"/>
      <c r="LUV56" s="84"/>
      <c r="LUW56" s="84"/>
      <c r="LUX56" s="84"/>
      <c r="LUY56" s="84"/>
      <c r="LUZ56" s="84"/>
      <c r="LVA56" s="84"/>
      <c r="LVB56" s="84"/>
      <c r="LVC56" s="84"/>
      <c r="LVD56" s="84"/>
      <c r="LVE56" s="84"/>
      <c r="LVF56" s="84"/>
      <c r="LVG56" s="84"/>
      <c r="LVH56" s="84"/>
      <c r="LVI56" s="84"/>
      <c r="LVJ56" s="84"/>
      <c r="LVK56" s="84"/>
      <c r="LVL56" s="84"/>
      <c r="LVM56" s="84"/>
      <c r="LVN56" s="84"/>
      <c r="LVO56" s="84"/>
      <c r="LVP56" s="84"/>
      <c r="LVQ56" s="84"/>
      <c r="LVR56" s="84"/>
      <c r="LVS56" s="84"/>
      <c r="LVT56" s="84"/>
      <c r="LVU56" s="84"/>
      <c r="LVV56" s="84"/>
      <c r="LVW56" s="84"/>
      <c r="LVX56" s="84"/>
      <c r="LVY56" s="84"/>
      <c r="LVZ56" s="84"/>
      <c r="LWA56" s="84"/>
      <c r="LWB56" s="84"/>
      <c r="LWC56" s="84"/>
      <c r="LWD56" s="84"/>
      <c r="LWE56" s="84"/>
      <c r="LWF56" s="84"/>
      <c r="LWG56" s="84"/>
      <c r="LWH56" s="84"/>
      <c r="LWI56" s="84"/>
      <c r="LWJ56" s="84"/>
      <c r="LWK56" s="84"/>
      <c r="LWL56" s="84"/>
      <c r="LWM56" s="84"/>
      <c r="LWN56" s="84"/>
      <c r="LWO56" s="84"/>
      <c r="LWP56" s="84"/>
      <c r="LWQ56" s="84"/>
      <c r="LWR56" s="84"/>
      <c r="LWS56" s="84"/>
      <c r="LWT56" s="84"/>
      <c r="LWU56" s="84"/>
      <c r="LWV56" s="84"/>
      <c r="LWW56" s="84"/>
      <c r="LWX56" s="84"/>
      <c r="LWY56" s="84"/>
      <c r="LWZ56" s="84"/>
      <c r="LXA56" s="84"/>
      <c r="LXB56" s="84"/>
      <c r="LXC56" s="84"/>
      <c r="LXD56" s="84"/>
      <c r="LXE56" s="84"/>
      <c r="LXF56" s="84"/>
      <c r="LXG56" s="84"/>
      <c r="LXH56" s="84"/>
      <c r="LXI56" s="84"/>
      <c r="LXJ56" s="84"/>
      <c r="LXK56" s="84"/>
      <c r="LXL56" s="84"/>
      <c r="LXM56" s="84"/>
      <c r="LXN56" s="84"/>
      <c r="LXO56" s="84"/>
      <c r="LXP56" s="84"/>
      <c r="LXQ56" s="84"/>
      <c r="LXR56" s="84"/>
      <c r="LXS56" s="84"/>
      <c r="LXT56" s="84"/>
      <c r="LXU56" s="84"/>
      <c r="LXV56" s="84"/>
      <c r="LXW56" s="84"/>
      <c r="LXX56" s="84"/>
      <c r="LXY56" s="84"/>
      <c r="LXZ56" s="84"/>
      <c r="LYA56" s="84"/>
      <c r="LYB56" s="84"/>
      <c r="LYC56" s="84"/>
      <c r="LYD56" s="84"/>
      <c r="LYE56" s="84"/>
      <c r="LYF56" s="84"/>
      <c r="LYG56" s="84"/>
      <c r="LYH56" s="84"/>
      <c r="LYI56" s="84"/>
      <c r="LYJ56" s="84"/>
      <c r="LYK56" s="84"/>
      <c r="LYL56" s="84"/>
      <c r="LYM56" s="84"/>
      <c r="LYN56" s="84"/>
      <c r="LYO56" s="84"/>
      <c r="LYP56" s="84"/>
      <c r="LYQ56" s="84"/>
      <c r="LYR56" s="84"/>
      <c r="LYS56" s="84"/>
      <c r="LYT56" s="84"/>
      <c r="LYU56" s="84"/>
      <c r="LYV56" s="84"/>
      <c r="LYW56" s="84"/>
      <c r="LYX56" s="84"/>
      <c r="LYY56" s="84"/>
      <c r="LYZ56" s="84"/>
      <c r="LZA56" s="84"/>
      <c r="LZB56" s="84"/>
      <c r="LZC56" s="84"/>
      <c r="LZD56" s="84"/>
      <c r="LZE56" s="84"/>
      <c r="LZF56" s="84"/>
      <c r="LZG56" s="84"/>
      <c r="LZH56" s="84"/>
      <c r="LZI56" s="84"/>
      <c r="LZJ56" s="84"/>
      <c r="LZK56" s="84"/>
      <c r="LZL56" s="84"/>
      <c r="LZM56" s="84"/>
      <c r="LZN56" s="84"/>
      <c r="LZO56" s="84"/>
      <c r="LZP56" s="84"/>
      <c r="LZQ56" s="84"/>
      <c r="LZR56" s="84"/>
      <c r="LZS56" s="84"/>
      <c r="LZT56" s="84"/>
      <c r="LZU56" s="84"/>
      <c r="LZV56" s="84"/>
      <c r="LZW56" s="84"/>
      <c r="LZX56" s="84"/>
      <c r="LZY56" s="84"/>
      <c r="LZZ56" s="84"/>
      <c r="MAA56" s="84"/>
      <c r="MAB56" s="84"/>
      <c r="MAC56" s="84"/>
      <c r="MAD56" s="84"/>
      <c r="MAE56" s="84"/>
      <c r="MAF56" s="84"/>
      <c r="MAG56" s="84"/>
      <c r="MAH56" s="84"/>
      <c r="MAI56" s="84"/>
      <c r="MAJ56" s="84"/>
      <c r="MAK56" s="84"/>
      <c r="MAL56" s="84"/>
      <c r="MAM56" s="84"/>
      <c r="MAN56" s="84"/>
      <c r="MAO56" s="84"/>
      <c r="MAP56" s="84"/>
      <c r="MAQ56" s="84"/>
      <c r="MAR56" s="84"/>
      <c r="MAS56" s="84"/>
      <c r="MAT56" s="84"/>
      <c r="MAU56" s="84"/>
      <c r="MAV56" s="84"/>
      <c r="MAW56" s="84"/>
      <c r="MAX56" s="84"/>
      <c r="MAY56" s="84"/>
      <c r="MAZ56" s="84"/>
      <c r="MBA56" s="84"/>
      <c r="MBB56" s="84"/>
      <c r="MBC56" s="84"/>
      <c r="MBD56" s="84"/>
      <c r="MBE56" s="84"/>
      <c r="MBF56" s="84"/>
      <c r="MBG56" s="84"/>
      <c r="MBH56" s="84"/>
      <c r="MBI56" s="84"/>
      <c r="MBJ56" s="84"/>
      <c r="MBK56" s="84"/>
      <c r="MBL56" s="84"/>
      <c r="MBM56" s="84"/>
      <c r="MBN56" s="84"/>
      <c r="MBO56" s="84"/>
      <c r="MBP56" s="84"/>
      <c r="MBQ56" s="84"/>
      <c r="MBR56" s="84"/>
      <c r="MBS56" s="84"/>
      <c r="MBT56" s="84"/>
      <c r="MBU56" s="84"/>
      <c r="MBV56" s="84"/>
      <c r="MBW56" s="84"/>
      <c r="MBX56" s="84"/>
      <c r="MBY56" s="84"/>
      <c r="MBZ56" s="84"/>
      <c r="MCA56" s="84"/>
      <c r="MCB56" s="84"/>
      <c r="MCC56" s="84"/>
      <c r="MCD56" s="84"/>
      <c r="MCE56" s="84"/>
      <c r="MCF56" s="84"/>
      <c r="MCG56" s="84"/>
      <c r="MCH56" s="84"/>
      <c r="MCI56" s="84"/>
      <c r="MCJ56" s="84"/>
      <c r="MCK56" s="84"/>
      <c r="MCL56" s="84"/>
      <c r="MCM56" s="84"/>
      <c r="MCN56" s="84"/>
      <c r="MCO56" s="84"/>
      <c r="MCP56" s="84"/>
      <c r="MCQ56" s="84"/>
      <c r="MCR56" s="84"/>
      <c r="MCS56" s="84"/>
      <c r="MCT56" s="84"/>
      <c r="MCU56" s="84"/>
      <c r="MCV56" s="84"/>
      <c r="MCW56" s="84"/>
      <c r="MCX56" s="84"/>
      <c r="MCY56" s="84"/>
      <c r="MCZ56" s="84"/>
      <c r="MDA56" s="84"/>
      <c r="MDB56" s="84"/>
      <c r="MDC56" s="84"/>
      <c r="MDD56" s="84"/>
      <c r="MDE56" s="84"/>
      <c r="MDF56" s="84"/>
      <c r="MDG56" s="84"/>
      <c r="MDH56" s="84"/>
      <c r="MDI56" s="84"/>
      <c r="MDJ56" s="84"/>
      <c r="MDK56" s="84"/>
      <c r="MDL56" s="84"/>
      <c r="MDM56" s="84"/>
      <c r="MDN56" s="84"/>
      <c r="MDO56" s="84"/>
      <c r="MDP56" s="84"/>
      <c r="MDQ56" s="84"/>
      <c r="MDR56" s="84"/>
      <c r="MDS56" s="84"/>
      <c r="MDT56" s="84"/>
      <c r="MDU56" s="84"/>
      <c r="MDV56" s="84"/>
      <c r="MDW56" s="84"/>
      <c r="MDX56" s="84"/>
      <c r="MDY56" s="84"/>
      <c r="MDZ56" s="84"/>
      <c r="MEA56" s="84"/>
      <c r="MEB56" s="84"/>
      <c r="MEC56" s="84"/>
      <c r="MED56" s="84"/>
      <c r="MEE56" s="84"/>
      <c r="MEF56" s="84"/>
      <c r="MEG56" s="84"/>
      <c r="MEH56" s="84"/>
      <c r="MEI56" s="84"/>
      <c r="MEJ56" s="84"/>
      <c r="MEK56" s="84"/>
      <c r="MEL56" s="84"/>
      <c r="MEM56" s="84"/>
      <c r="MEN56" s="84"/>
      <c r="MEO56" s="84"/>
      <c r="MEP56" s="84"/>
      <c r="MEQ56" s="84"/>
      <c r="MER56" s="84"/>
      <c r="MES56" s="84"/>
      <c r="MET56" s="84"/>
      <c r="MEU56" s="84"/>
      <c r="MEV56" s="84"/>
      <c r="MEW56" s="84"/>
      <c r="MEX56" s="84"/>
      <c r="MEY56" s="84"/>
      <c r="MEZ56" s="84"/>
      <c r="MFA56" s="84"/>
      <c r="MFB56" s="84"/>
      <c r="MFC56" s="84"/>
      <c r="MFD56" s="84"/>
      <c r="MFE56" s="84"/>
      <c r="MFF56" s="84"/>
      <c r="MFG56" s="84"/>
      <c r="MFH56" s="84"/>
      <c r="MFI56" s="84"/>
      <c r="MFJ56" s="84"/>
      <c r="MFK56" s="84"/>
      <c r="MFL56" s="84"/>
      <c r="MFM56" s="84"/>
      <c r="MFN56" s="84"/>
      <c r="MFO56" s="84"/>
      <c r="MFP56" s="84"/>
      <c r="MFQ56" s="84"/>
      <c r="MFR56" s="84"/>
      <c r="MFS56" s="84"/>
      <c r="MFT56" s="84"/>
      <c r="MFU56" s="84"/>
      <c r="MFV56" s="84"/>
      <c r="MFW56" s="84"/>
      <c r="MFX56" s="84"/>
      <c r="MFY56" s="84"/>
      <c r="MFZ56" s="84"/>
      <c r="MGA56" s="84"/>
      <c r="MGB56" s="84"/>
      <c r="MGC56" s="84"/>
      <c r="MGD56" s="84"/>
      <c r="MGE56" s="84"/>
      <c r="MGF56" s="84"/>
      <c r="MGG56" s="84"/>
      <c r="MGH56" s="84"/>
      <c r="MGI56" s="84"/>
      <c r="MGJ56" s="84"/>
      <c r="MGK56" s="84"/>
      <c r="MGL56" s="84"/>
      <c r="MGM56" s="84"/>
      <c r="MGN56" s="84"/>
      <c r="MGO56" s="84"/>
      <c r="MGP56" s="84"/>
      <c r="MGQ56" s="84"/>
      <c r="MGR56" s="84"/>
      <c r="MGS56" s="84"/>
      <c r="MGT56" s="84"/>
      <c r="MGU56" s="84"/>
      <c r="MGV56" s="84"/>
      <c r="MGW56" s="84"/>
      <c r="MGX56" s="84"/>
      <c r="MGY56" s="84"/>
      <c r="MGZ56" s="84"/>
      <c r="MHA56" s="84"/>
      <c r="MHB56" s="84"/>
      <c r="MHC56" s="84"/>
      <c r="MHD56" s="84"/>
      <c r="MHE56" s="84"/>
      <c r="MHF56" s="84"/>
      <c r="MHG56" s="84"/>
      <c r="MHH56" s="84"/>
      <c r="MHI56" s="84"/>
      <c r="MHJ56" s="84"/>
      <c r="MHK56" s="84"/>
      <c r="MHL56" s="84"/>
      <c r="MHM56" s="84"/>
      <c r="MHN56" s="84"/>
      <c r="MHO56" s="84"/>
      <c r="MHP56" s="84"/>
      <c r="MHQ56" s="84"/>
      <c r="MHR56" s="84"/>
      <c r="MHS56" s="84"/>
      <c r="MHT56" s="84"/>
      <c r="MHU56" s="84"/>
      <c r="MHV56" s="84"/>
      <c r="MHW56" s="84"/>
      <c r="MHX56" s="84"/>
      <c r="MHY56" s="84"/>
      <c r="MHZ56" s="84"/>
      <c r="MIA56" s="84"/>
      <c r="MIB56" s="84"/>
      <c r="MIC56" s="84"/>
      <c r="MID56" s="84"/>
      <c r="MIE56" s="84"/>
      <c r="MIF56" s="84"/>
      <c r="MIG56" s="84"/>
      <c r="MIH56" s="84"/>
      <c r="MII56" s="84"/>
      <c r="MIJ56" s="84"/>
      <c r="MIK56" s="84"/>
      <c r="MIL56" s="84"/>
      <c r="MIM56" s="84"/>
      <c r="MIN56" s="84"/>
      <c r="MIO56" s="84"/>
      <c r="MIP56" s="84"/>
      <c r="MIQ56" s="84"/>
      <c r="MIR56" s="84"/>
      <c r="MIS56" s="84"/>
      <c r="MIT56" s="84"/>
      <c r="MIU56" s="84"/>
      <c r="MIV56" s="84"/>
      <c r="MIW56" s="84"/>
      <c r="MIX56" s="84"/>
      <c r="MIY56" s="84"/>
      <c r="MIZ56" s="84"/>
      <c r="MJA56" s="84"/>
      <c r="MJB56" s="84"/>
      <c r="MJC56" s="84"/>
      <c r="MJD56" s="84"/>
      <c r="MJE56" s="84"/>
      <c r="MJF56" s="84"/>
      <c r="MJG56" s="84"/>
      <c r="MJH56" s="84"/>
      <c r="MJI56" s="84"/>
      <c r="MJJ56" s="84"/>
      <c r="MJK56" s="84"/>
      <c r="MJL56" s="84"/>
      <c r="MJM56" s="84"/>
      <c r="MJN56" s="84"/>
      <c r="MJO56" s="84"/>
      <c r="MJP56" s="84"/>
      <c r="MJQ56" s="84"/>
      <c r="MJR56" s="84"/>
      <c r="MJS56" s="84"/>
      <c r="MJT56" s="84"/>
      <c r="MJU56" s="84"/>
      <c r="MJV56" s="84"/>
      <c r="MJW56" s="84"/>
      <c r="MJX56" s="84"/>
      <c r="MJY56" s="84"/>
      <c r="MJZ56" s="84"/>
      <c r="MKA56" s="84"/>
      <c r="MKB56" s="84"/>
      <c r="MKC56" s="84"/>
      <c r="MKD56" s="84"/>
      <c r="MKE56" s="84"/>
      <c r="MKF56" s="84"/>
      <c r="MKG56" s="84"/>
      <c r="MKH56" s="84"/>
      <c r="MKI56" s="84"/>
      <c r="MKJ56" s="84"/>
      <c r="MKK56" s="84"/>
      <c r="MKL56" s="84"/>
      <c r="MKM56" s="84"/>
      <c r="MKN56" s="84"/>
      <c r="MKO56" s="84"/>
      <c r="MKP56" s="84"/>
      <c r="MKQ56" s="84"/>
      <c r="MKR56" s="84"/>
      <c r="MKS56" s="84"/>
      <c r="MKT56" s="84"/>
      <c r="MKU56" s="84"/>
      <c r="MKV56" s="84"/>
      <c r="MKW56" s="84"/>
      <c r="MKX56" s="84"/>
      <c r="MKY56" s="84"/>
      <c r="MKZ56" s="84"/>
      <c r="MLA56" s="84"/>
      <c r="MLB56" s="84"/>
      <c r="MLC56" s="84"/>
      <c r="MLD56" s="84"/>
      <c r="MLE56" s="84"/>
      <c r="MLF56" s="84"/>
      <c r="MLG56" s="84"/>
      <c r="MLH56" s="84"/>
      <c r="MLI56" s="84"/>
      <c r="MLJ56" s="84"/>
      <c r="MLK56" s="84"/>
      <c r="MLL56" s="84"/>
      <c r="MLM56" s="84"/>
      <c r="MLN56" s="84"/>
      <c r="MLO56" s="84"/>
      <c r="MLP56" s="84"/>
      <c r="MLQ56" s="84"/>
      <c r="MLR56" s="84"/>
      <c r="MLS56" s="84"/>
      <c r="MLT56" s="84"/>
      <c r="MLU56" s="84"/>
      <c r="MLV56" s="84"/>
      <c r="MLW56" s="84"/>
      <c r="MLX56" s="84"/>
      <c r="MLY56" s="84"/>
      <c r="MLZ56" s="84"/>
      <c r="MMA56" s="84"/>
      <c r="MMB56" s="84"/>
      <c r="MMC56" s="84"/>
      <c r="MMD56" s="84"/>
      <c r="MME56" s="84"/>
      <c r="MMF56" s="84"/>
      <c r="MMG56" s="84"/>
      <c r="MMH56" s="84"/>
      <c r="MMI56" s="84"/>
      <c r="MMJ56" s="84"/>
      <c r="MMK56" s="84"/>
      <c r="MML56" s="84"/>
      <c r="MMM56" s="84"/>
      <c r="MMN56" s="84"/>
      <c r="MMO56" s="84"/>
      <c r="MMP56" s="84"/>
      <c r="MMQ56" s="84"/>
      <c r="MMR56" s="84"/>
      <c r="MMS56" s="84"/>
      <c r="MMT56" s="84"/>
      <c r="MMU56" s="84"/>
      <c r="MMV56" s="84"/>
      <c r="MMW56" s="84"/>
      <c r="MMX56" s="84"/>
      <c r="MMY56" s="84"/>
      <c r="MMZ56" s="84"/>
      <c r="MNA56" s="84"/>
      <c r="MNB56" s="84"/>
      <c r="MNC56" s="84"/>
      <c r="MND56" s="84"/>
      <c r="MNE56" s="84"/>
      <c r="MNF56" s="84"/>
      <c r="MNG56" s="84"/>
      <c r="MNH56" s="84"/>
      <c r="MNI56" s="84"/>
      <c r="MNJ56" s="84"/>
      <c r="MNK56" s="84"/>
      <c r="MNL56" s="84"/>
      <c r="MNM56" s="84"/>
      <c r="MNN56" s="84"/>
      <c r="MNO56" s="84"/>
      <c r="MNP56" s="84"/>
      <c r="MNQ56" s="84"/>
      <c r="MNR56" s="84"/>
      <c r="MNS56" s="84"/>
      <c r="MNT56" s="84"/>
      <c r="MNU56" s="84"/>
      <c r="MNV56" s="84"/>
      <c r="MNW56" s="84"/>
      <c r="MNX56" s="84"/>
      <c r="MNY56" s="84"/>
      <c r="MNZ56" s="84"/>
      <c r="MOA56" s="84"/>
      <c r="MOB56" s="84"/>
      <c r="MOC56" s="84"/>
      <c r="MOD56" s="84"/>
      <c r="MOE56" s="84"/>
      <c r="MOF56" s="84"/>
      <c r="MOG56" s="84"/>
      <c r="MOH56" s="84"/>
      <c r="MOI56" s="84"/>
      <c r="MOJ56" s="84"/>
      <c r="MOK56" s="84"/>
      <c r="MOL56" s="84"/>
      <c r="MOM56" s="84"/>
      <c r="MON56" s="84"/>
      <c r="MOO56" s="84"/>
      <c r="MOP56" s="84"/>
      <c r="MOQ56" s="84"/>
      <c r="MOR56" s="84"/>
      <c r="MOS56" s="84"/>
      <c r="MOT56" s="84"/>
      <c r="MOU56" s="84"/>
      <c r="MOV56" s="84"/>
      <c r="MOW56" s="84"/>
      <c r="MOX56" s="84"/>
      <c r="MOY56" s="84"/>
      <c r="MOZ56" s="84"/>
      <c r="MPA56" s="84"/>
      <c r="MPB56" s="84"/>
      <c r="MPC56" s="84"/>
      <c r="MPD56" s="84"/>
      <c r="MPE56" s="84"/>
      <c r="MPF56" s="84"/>
      <c r="MPG56" s="84"/>
      <c r="MPH56" s="84"/>
      <c r="MPI56" s="84"/>
      <c r="MPJ56" s="84"/>
      <c r="MPK56" s="84"/>
      <c r="MPL56" s="84"/>
      <c r="MPM56" s="84"/>
      <c r="MPN56" s="84"/>
      <c r="MPO56" s="84"/>
      <c r="MPP56" s="84"/>
      <c r="MPQ56" s="84"/>
      <c r="MPR56" s="84"/>
      <c r="MPS56" s="84"/>
      <c r="MPT56" s="84"/>
      <c r="MPU56" s="84"/>
      <c r="MPV56" s="84"/>
      <c r="MPW56" s="84"/>
      <c r="MPX56" s="84"/>
      <c r="MPY56" s="84"/>
      <c r="MPZ56" s="84"/>
      <c r="MQA56" s="84"/>
      <c r="MQB56" s="84"/>
      <c r="MQC56" s="84"/>
      <c r="MQD56" s="84"/>
      <c r="MQE56" s="84"/>
      <c r="MQF56" s="84"/>
      <c r="MQG56" s="84"/>
      <c r="MQH56" s="84"/>
      <c r="MQI56" s="84"/>
      <c r="MQJ56" s="84"/>
      <c r="MQK56" s="84"/>
      <c r="MQL56" s="84"/>
      <c r="MQM56" s="84"/>
      <c r="MQN56" s="84"/>
      <c r="MQO56" s="84"/>
      <c r="MQP56" s="84"/>
      <c r="MQQ56" s="84"/>
      <c r="MQR56" s="84"/>
      <c r="MQS56" s="84"/>
      <c r="MQT56" s="84"/>
      <c r="MQU56" s="84"/>
      <c r="MQV56" s="84"/>
      <c r="MQW56" s="84"/>
      <c r="MQX56" s="84"/>
      <c r="MQY56" s="84"/>
      <c r="MQZ56" s="84"/>
      <c r="MRA56" s="84"/>
      <c r="MRB56" s="84"/>
      <c r="MRC56" s="84"/>
      <c r="MRD56" s="84"/>
      <c r="MRE56" s="84"/>
      <c r="MRF56" s="84"/>
      <c r="MRG56" s="84"/>
      <c r="MRH56" s="84"/>
      <c r="MRI56" s="84"/>
      <c r="MRJ56" s="84"/>
      <c r="MRK56" s="84"/>
      <c r="MRL56" s="84"/>
      <c r="MRM56" s="84"/>
      <c r="MRN56" s="84"/>
      <c r="MRO56" s="84"/>
      <c r="MRP56" s="84"/>
      <c r="MRQ56" s="84"/>
      <c r="MRR56" s="84"/>
      <c r="MRS56" s="84"/>
      <c r="MRT56" s="84"/>
      <c r="MRU56" s="84"/>
      <c r="MRV56" s="84"/>
      <c r="MRW56" s="84"/>
      <c r="MRX56" s="84"/>
      <c r="MRY56" s="84"/>
      <c r="MRZ56" s="84"/>
      <c r="MSA56" s="84"/>
      <c r="MSB56" s="84"/>
      <c r="MSC56" s="84"/>
      <c r="MSD56" s="84"/>
      <c r="MSE56" s="84"/>
      <c r="MSF56" s="84"/>
      <c r="MSG56" s="84"/>
      <c r="MSH56" s="84"/>
      <c r="MSI56" s="84"/>
      <c r="MSJ56" s="84"/>
      <c r="MSK56" s="84"/>
      <c r="MSL56" s="84"/>
      <c r="MSM56" s="84"/>
      <c r="MSN56" s="84"/>
      <c r="MSO56" s="84"/>
      <c r="MSP56" s="84"/>
      <c r="MSQ56" s="84"/>
      <c r="MSR56" s="84"/>
      <c r="MSS56" s="84"/>
      <c r="MST56" s="84"/>
      <c r="MSU56" s="84"/>
      <c r="MSV56" s="84"/>
      <c r="MSW56" s="84"/>
      <c r="MSX56" s="84"/>
      <c r="MSY56" s="84"/>
      <c r="MSZ56" s="84"/>
      <c r="MTA56" s="84"/>
      <c r="MTB56" s="84"/>
      <c r="MTC56" s="84"/>
      <c r="MTD56" s="84"/>
      <c r="MTE56" s="84"/>
      <c r="MTF56" s="84"/>
      <c r="MTG56" s="84"/>
      <c r="MTH56" s="84"/>
      <c r="MTI56" s="84"/>
      <c r="MTJ56" s="84"/>
      <c r="MTK56" s="84"/>
      <c r="MTL56" s="84"/>
      <c r="MTM56" s="84"/>
      <c r="MTN56" s="84"/>
      <c r="MTO56" s="84"/>
      <c r="MTP56" s="84"/>
      <c r="MTQ56" s="84"/>
      <c r="MTR56" s="84"/>
      <c r="MTS56" s="84"/>
      <c r="MTT56" s="84"/>
      <c r="MTU56" s="84"/>
      <c r="MTV56" s="84"/>
      <c r="MTW56" s="84"/>
      <c r="MTX56" s="84"/>
      <c r="MTY56" s="84"/>
      <c r="MTZ56" s="84"/>
      <c r="MUA56" s="84"/>
      <c r="MUB56" s="84"/>
      <c r="MUC56" s="84"/>
      <c r="MUD56" s="84"/>
      <c r="MUE56" s="84"/>
      <c r="MUF56" s="84"/>
      <c r="MUG56" s="84"/>
      <c r="MUH56" s="84"/>
      <c r="MUI56" s="84"/>
      <c r="MUJ56" s="84"/>
      <c r="MUK56" s="84"/>
      <c r="MUL56" s="84"/>
      <c r="MUM56" s="84"/>
      <c r="MUN56" s="84"/>
      <c r="MUO56" s="84"/>
      <c r="MUP56" s="84"/>
      <c r="MUQ56" s="84"/>
      <c r="MUR56" s="84"/>
      <c r="MUS56" s="84"/>
      <c r="MUT56" s="84"/>
      <c r="MUU56" s="84"/>
      <c r="MUV56" s="84"/>
      <c r="MUW56" s="84"/>
      <c r="MUX56" s="84"/>
      <c r="MUY56" s="84"/>
      <c r="MUZ56" s="84"/>
      <c r="MVA56" s="84"/>
      <c r="MVB56" s="84"/>
      <c r="MVC56" s="84"/>
      <c r="MVD56" s="84"/>
      <c r="MVE56" s="84"/>
      <c r="MVF56" s="84"/>
      <c r="MVG56" s="84"/>
      <c r="MVH56" s="84"/>
      <c r="MVI56" s="84"/>
      <c r="MVJ56" s="84"/>
      <c r="MVK56" s="84"/>
      <c r="MVL56" s="84"/>
      <c r="MVM56" s="84"/>
      <c r="MVN56" s="84"/>
      <c r="MVO56" s="84"/>
      <c r="MVP56" s="84"/>
      <c r="MVQ56" s="84"/>
      <c r="MVR56" s="84"/>
      <c r="MVS56" s="84"/>
      <c r="MVT56" s="84"/>
      <c r="MVU56" s="84"/>
      <c r="MVV56" s="84"/>
      <c r="MVW56" s="84"/>
      <c r="MVX56" s="84"/>
      <c r="MVY56" s="84"/>
      <c r="MVZ56" s="84"/>
      <c r="MWA56" s="84"/>
      <c r="MWB56" s="84"/>
      <c r="MWC56" s="84"/>
      <c r="MWD56" s="84"/>
      <c r="MWE56" s="84"/>
      <c r="MWF56" s="84"/>
      <c r="MWG56" s="84"/>
      <c r="MWH56" s="84"/>
      <c r="MWI56" s="84"/>
      <c r="MWJ56" s="84"/>
      <c r="MWK56" s="84"/>
      <c r="MWL56" s="84"/>
      <c r="MWM56" s="84"/>
      <c r="MWN56" s="84"/>
      <c r="MWO56" s="84"/>
      <c r="MWP56" s="84"/>
      <c r="MWQ56" s="84"/>
      <c r="MWR56" s="84"/>
      <c r="MWS56" s="84"/>
      <c r="MWT56" s="84"/>
      <c r="MWU56" s="84"/>
      <c r="MWV56" s="84"/>
      <c r="MWW56" s="84"/>
      <c r="MWX56" s="84"/>
      <c r="MWY56" s="84"/>
      <c r="MWZ56" s="84"/>
      <c r="MXA56" s="84"/>
      <c r="MXB56" s="84"/>
      <c r="MXC56" s="84"/>
      <c r="MXD56" s="84"/>
      <c r="MXE56" s="84"/>
      <c r="MXF56" s="84"/>
      <c r="MXG56" s="84"/>
      <c r="MXH56" s="84"/>
      <c r="MXI56" s="84"/>
      <c r="MXJ56" s="84"/>
      <c r="MXK56" s="84"/>
      <c r="MXL56" s="84"/>
      <c r="MXM56" s="84"/>
      <c r="MXN56" s="84"/>
      <c r="MXO56" s="84"/>
      <c r="MXP56" s="84"/>
      <c r="MXQ56" s="84"/>
      <c r="MXR56" s="84"/>
      <c r="MXS56" s="84"/>
      <c r="MXT56" s="84"/>
      <c r="MXU56" s="84"/>
      <c r="MXV56" s="84"/>
      <c r="MXW56" s="84"/>
      <c r="MXX56" s="84"/>
      <c r="MXY56" s="84"/>
      <c r="MXZ56" s="84"/>
      <c r="MYA56" s="84"/>
      <c r="MYB56" s="84"/>
      <c r="MYC56" s="84"/>
      <c r="MYD56" s="84"/>
      <c r="MYE56" s="84"/>
      <c r="MYF56" s="84"/>
      <c r="MYG56" s="84"/>
      <c r="MYH56" s="84"/>
      <c r="MYI56" s="84"/>
      <c r="MYJ56" s="84"/>
      <c r="MYK56" s="84"/>
      <c r="MYL56" s="84"/>
      <c r="MYM56" s="84"/>
      <c r="MYN56" s="84"/>
      <c r="MYO56" s="84"/>
      <c r="MYP56" s="84"/>
      <c r="MYQ56" s="84"/>
      <c r="MYR56" s="84"/>
      <c r="MYS56" s="84"/>
      <c r="MYT56" s="84"/>
      <c r="MYU56" s="84"/>
      <c r="MYV56" s="84"/>
      <c r="MYW56" s="84"/>
      <c r="MYX56" s="84"/>
      <c r="MYY56" s="84"/>
      <c r="MYZ56" s="84"/>
      <c r="MZA56" s="84"/>
      <c r="MZB56" s="84"/>
      <c r="MZC56" s="84"/>
      <c r="MZD56" s="84"/>
      <c r="MZE56" s="84"/>
      <c r="MZF56" s="84"/>
      <c r="MZG56" s="84"/>
      <c r="MZH56" s="84"/>
      <c r="MZI56" s="84"/>
      <c r="MZJ56" s="84"/>
      <c r="MZK56" s="84"/>
      <c r="MZL56" s="84"/>
      <c r="MZM56" s="84"/>
      <c r="MZN56" s="84"/>
      <c r="MZO56" s="84"/>
      <c r="MZP56" s="84"/>
      <c r="MZQ56" s="84"/>
      <c r="MZR56" s="84"/>
      <c r="MZS56" s="84"/>
      <c r="MZT56" s="84"/>
      <c r="MZU56" s="84"/>
      <c r="MZV56" s="84"/>
      <c r="MZW56" s="84"/>
      <c r="MZX56" s="84"/>
      <c r="MZY56" s="84"/>
      <c r="MZZ56" s="84"/>
      <c r="NAA56" s="84"/>
      <c r="NAB56" s="84"/>
      <c r="NAC56" s="84"/>
      <c r="NAD56" s="84"/>
      <c r="NAE56" s="84"/>
      <c r="NAF56" s="84"/>
      <c r="NAG56" s="84"/>
      <c r="NAH56" s="84"/>
      <c r="NAI56" s="84"/>
      <c r="NAJ56" s="84"/>
      <c r="NAK56" s="84"/>
      <c r="NAL56" s="84"/>
      <c r="NAM56" s="84"/>
      <c r="NAN56" s="84"/>
      <c r="NAO56" s="84"/>
      <c r="NAP56" s="84"/>
      <c r="NAQ56" s="84"/>
      <c r="NAR56" s="84"/>
      <c r="NAS56" s="84"/>
      <c r="NAT56" s="84"/>
      <c r="NAU56" s="84"/>
      <c r="NAV56" s="84"/>
      <c r="NAW56" s="84"/>
      <c r="NAX56" s="84"/>
      <c r="NAY56" s="84"/>
      <c r="NAZ56" s="84"/>
      <c r="NBA56" s="84"/>
      <c r="NBB56" s="84"/>
      <c r="NBC56" s="84"/>
      <c r="NBD56" s="84"/>
      <c r="NBE56" s="84"/>
      <c r="NBF56" s="84"/>
      <c r="NBG56" s="84"/>
      <c r="NBH56" s="84"/>
      <c r="NBI56" s="84"/>
      <c r="NBJ56" s="84"/>
      <c r="NBK56" s="84"/>
      <c r="NBL56" s="84"/>
      <c r="NBM56" s="84"/>
      <c r="NBN56" s="84"/>
      <c r="NBO56" s="84"/>
      <c r="NBP56" s="84"/>
      <c r="NBQ56" s="84"/>
      <c r="NBR56" s="84"/>
      <c r="NBS56" s="84"/>
      <c r="NBT56" s="84"/>
      <c r="NBU56" s="84"/>
      <c r="NBV56" s="84"/>
      <c r="NBW56" s="84"/>
      <c r="NBX56" s="84"/>
      <c r="NBY56" s="84"/>
      <c r="NBZ56" s="84"/>
      <c r="NCA56" s="84"/>
      <c r="NCB56" s="84"/>
      <c r="NCC56" s="84"/>
      <c r="NCD56" s="84"/>
      <c r="NCE56" s="84"/>
      <c r="NCF56" s="84"/>
      <c r="NCG56" s="84"/>
      <c r="NCH56" s="84"/>
      <c r="NCI56" s="84"/>
      <c r="NCJ56" s="84"/>
      <c r="NCK56" s="84"/>
      <c r="NCL56" s="84"/>
      <c r="NCM56" s="84"/>
      <c r="NCN56" s="84"/>
      <c r="NCO56" s="84"/>
      <c r="NCP56" s="84"/>
      <c r="NCQ56" s="84"/>
      <c r="NCR56" s="84"/>
      <c r="NCS56" s="84"/>
      <c r="NCT56" s="84"/>
      <c r="NCU56" s="84"/>
      <c r="NCV56" s="84"/>
      <c r="NCW56" s="84"/>
      <c r="NCX56" s="84"/>
      <c r="NCY56" s="84"/>
      <c r="NCZ56" s="84"/>
      <c r="NDA56" s="84"/>
      <c r="NDB56" s="84"/>
      <c r="NDC56" s="84"/>
      <c r="NDD56" s="84"/>
      <c r="NDE56" s="84"/>
      <c r="NDF56" s="84"/>
      <c r="NDG56" s="84"/>
      <c r="NDH56" s="84"/>
      <c r="NDI56" s="84"/>
      <c r="NDJ56" s="84"/>
      <c r="NDK56" s="84"/>
      <c r="NDL56" s="84"/>
      <c r="NDM56" s="84"/>
      <c r="NDN56" s="84"/>
      <c r="NDO56" s="84"/>
      <c r="NDP56" s="84"/>
      <c r="NDQ56" s="84"/>
      <c r="NDR56" s="84"/>
      <c r="NDS56" s="84"/>
      <c r="NDT56" s="84"/>
      <c r="NDU56" s="84"/>
      <c r="NDV56" s="84"/>
      <c r="NDW56" s="84"/>
      <c r="NDX56" s="84"/>
      <c r="NDY56" s="84"/>
      <c r="NDZ56" s="84"/>
      <c r="NEA56" s="84"/>
      <c r="NEB56" s="84"/>
      <c r="NEC56" s="84"/>
      <c r="NED56" s="84"/>
      <c r="NEE56" s="84"/>
      <c r="NEF56" s="84"/>
      <c r="NEG56" s="84"/>
      <c r="NEH56" s="84"/>
      <c r="NEI56" s="84"/>
      <c r="NEJ56" s="84"/>
      <c r="NEK56" s="84"/>
      <c r="NEL56" s="84"/>
      <c r="NEM56" s="84"/>
      <c r="NEN56" s="84"/>
      <c r="NEO56" s="84"/>
      <c r="NEP56" s="84"/>
      <c r="NEQ56" s="84"/>
      <c r="NER56" s="84"/>
      <c r="NES56" s="84"/>
      <c r="NET56" s="84"/>
      <c r="NEU56" s="84"/>
      <c r="NEV56" s="84"/>
      <c r="NEW56" s="84"/>
      <c r="NEX56" s="84"/>
      <c r="NEY56" s="84"/>
      <c r="NEZ56" s="84"/>
      <c r="NFA56" s="84"/>
      <c r="NFB56" s="84"/>
      <c r="NFC56" s="84"/>
      <c r="NFD56" s="84"/>
      <c r="NFE56" s="84"/>
      <c r="NFF56" s="84"/>
      <c r="NFG56" s="84"/>
      <c r="NFH56" s="84"/>
      <c r="NFI56" s="84"/>
      <c r="NFJ56" s="84"/>
      <c r="NFK56" s="84"/>
      <c r="NFL56" s="84"/>
      <c r="NFM56" s="84"/>
      <c r="NFN56" s="84"/>
      <c r="NFO56" s="84"/>
      <c r="NFP56" s="84"/>
      <c r="NFQ56" s="84"/>
      <c r="NFR56" s="84"/>
      <c r="NFS56" s="84"/>
      <c r="NFT56" s="84"/>
      <c r="NFU56" s="84"/>
      <c r="NFV56" s="84"/>
      <c r="NFW56" s="84"/>
      <c r="NFX56" s="84"/>
      <c r="NFY56" s="84"/>
      <c r="NFZ56" s="84"/>
      <c r="NGA56" s="84"/>
      <c r="NGB56" s="84"/>
      <c r="NGC56" s="84"/>
      <c r="NGD56" s="84"/>
      <c r="NGE56" s="84"/>
      <c r="NGF56" s="84"/>
      <c r="NGG56" s="84"/>
      <c r="NGH56" s="84"/>
      <c r="NGI56" s="84"/>
      <c r="NGJ56" s="84"/>
      <c r="NGK56" s="84"/>
      <c r="NGL56" s="84"/>
      <c r="NGM56" s="84"/>
      <c r="NGN56" s="84"/>
      <c r="NGO56" s="84"/>
      <c r="NGP56" s="84"/>
      <c r="NGQ56" s="84"/>
      <c r="NGR56" s="84"/>
      <c r="NGS56" s="84"/>
      <c r="NGT56" s="84"/>
      <c r="NGU56" s="84"/>
      <c r="NGV56" s="84"/>
      <c r="NGW56" s="84"/>
      <c r="NGX56" s="84"/>
      <c r="NGY56" s="84"/>
      <c r="NGZ56" s="84"/>
      <c r="NHA56" s="84"/>
      <c r="NHB56" s="84"/>
      <c r="NHC56" s="84"/>
      <c r="NHD56" s="84"/>
      <c r="NHE56" s="84"/>
      <c r="NHF56" s="84"/>
      <c r="NHG56" s="84"/>
      <c r="NHH56" s="84"/>
      <c r="NHI56" s="84"/>
      <c r="NHJ56" s="84"/>
      <c r="NHK56" s="84"/>
      <c r="NHL56" s="84"/>
      <c r="NHM56" s="84"/>
      <c r="NHN56" s="84"/>
      <c r="NHO56" s="84"/>
      <c r="NHP56" s="84"/>
      <c r="NHQ56" s="84"/>
      <c r="NHR56" s="84"/>
      <c r="NHS56" s="84"/>
      <c r="NHT56" s="84"/>
      <c r="NHU56" s="84"/>
      <c r="NHV56" s="84"/>
      <c r="NHW56" s="84"/>
      <c r="NHX56" s="84"/>
      <c r="NHY56" s="84"/>
      <c r="NHZ56" s="84"/>
      <c r="NIA56" s="84"/>
      <c r="NIB56" s="84"/>
      <c r="NIC56" s="84"/>
      <c r="NID56" s="84"/>
      <c r="NIE56" s="84"/>
      <c r="NIF56" s="84"/>
      <c r="NIG56" s="84"/>
      <c r="NIH56" s="84"/>
      <c r="NII56" s="84"/>
      <c r="NIJ56" s="84"/>
      <c r="NIK56" s="84"/>
      <c r="NIL56" s="84"/>
      <c r="NIM56" s="84"/>
      <c r="NIN56" s="84"/>
      <c r="NIO56" s="84"/>
      <c r="NIP56" s="84"/>
      <c r="NIQ56" s="84"/>
      <c r="NIR56" s="84"/>
      <c r="NIS56" s="84"/>
      <c r="NIT56" s="84"/>
      <c r="NIU56" s="84"/>
      <c r="NIV56" s="84"/>
      <c r="NIW56" s="84"/>
      <c r="NIX56" s="84"/>
      <c r="NIY56" s="84"/>
      <c r="NIZ56" s="84"/>
      <c r="NJA56" s="84"/>
      <c r="NJB56" s="84"/>
      <c r="NJC56" s="84"/>
      <c r="NJD56" s="84"/>
      <c r="NJE56" s="84"/>
      <c r="NJF56" s="84"/>
      <c r="NJG56" s="84"/>
      <c r="NJH56" s="84"/>
      <c r="NJI56" s="84"/>
      <c r="NJJ56" s="84"/>
      <c r="NJK56" s="84"/>
      <c r="NJL56" s="84"/>
      <c r="NJM56" s="84"/>
      <c r="NJN56" s="84"/>
      <c r="NJO56" s="84"/>
      <c r="NJP56" s="84"/>
      <c r="NJQ56" s="84"/>
      <c r="NJR56" s="84"/>
      <c r="NJS56" s="84"/>
      <c r="NJT56" s="84"/>
      <c r="NJU56" s="84"/>
      <c r="NJV56" s="84"/>
      <c r="NJW56" s="84"/>
      <c r="NJX56" s="84"/>
      <c r="NJY56" s="84"/>
      <c r="NJZ56" s="84"/>
      <c r="NKA56" s="84"/>
      <c r="NKB56" s="84"/>
      <c r="NKC56" s="84"/>
      <c r="NKD56" s="84"/>
      <c r="NKE56" s="84"/>
      <c r="NKF56" s="84"/>
      <c r="NKG56" s="84"/>
      <c r="NKH56" s="84"/>
      <c r="NKI56" s="84"/>
      <c r="NKJ56" s="84"/>
      <c r="NKK56" s="84"/>
      <c r="NKL56" s="84"/>
      <c r="NKM56" s="84"/>
      <c r="NKN56" s="84"/>
      <c r="NKO56" s="84"/>
      <c r="NKP56" s="84"/>
      <c r="NKQ56" s="84"/>
      <c r="NKR56" s="84"/>
      <c r="NKS56" s="84"/>
      <c r="NKT56" s="84"/>
      <c r="NKU56" s="84"/>
      <c r="NKV56" s="84"/>
      <c r="NKW56" s="84"/>
      <c r="NKX56" s="84"/>
      <c r="NKY56" s="84"/>
      <c r="NKZ56" s="84"/>
      <c r="NLA56" s="84"/>
      <c r="NLB56" s="84"/>
      <c r="NLC56" s="84"/>
      <c r="NLD56" s="84"/>
      <c r="NLE56" s="84"/>
      <c r="NLF56" s="84"/>
      <c r="NLG56" s="84"/>
      <c r="NLH56" s="84"/>
      <c r="NLI56" s="84"/>
      <c r="NLJ56" s="84"/>
      <c r="NLK56" s="84"/>
      <c r="NLL56" s="84"/>
      <c r="NLM56" s="84"/>
      <c r="NLN56" s="84"/>
      <c r="NLO56" s="84"/>
      <c r="NLP56" s="84"/>
      <c r="NLQ56" s="84"/>
      <c r="NLR56" s="84"/>
      <c r="NLS56" s="84"/>
      <c r="NLT56" s="84"/>
      <c r="NLU56" s="84"/>
      <c r="NLV56" s="84"/>
      <c r="NLW56" s="84"/>
      <c r="NLX56" s="84"/>
      <c r="NLY56" s="84"/>
      <c r="NLZ56" s="84"/>
      <c r="NMA56" s="84"/>
      <c r="NMB56" s="84"/>
      <c r="NMC56" s="84"/>
      <c r="NMD56" s="84"/>
      <c r="NME56" s="84"/>
      <c r="NMF56" s="84"/>
      <c r="NMG56" s="84"/>
      <c r="NMH56" s="84"/>
      <c r="NMI56" s="84"/>
      <c r="NMJ56" s="84"/>
      <c r="NMK56" s="84"/>
      <c r="NML56" s="84"/>
      <c r="NMM56" s="84"/>
      <c r="NMN56" s="84"/>
      <c r="NMO56" s="84"/>
      <c r="NMP56" s="84"/>
      <c r="NMQ56" s="84"/>
      <c r="NMR56" s="84"/>
      <c r="NMS56" s="84"/>
      <c r="NMT56" s="84"/>
      <c r="NMU56" s="84"/>
      <c r="NMV56" s="84"/>
      <c r="NMW56" s="84"/>
      <c r="NMX56" s="84"/>
      <c r="NMY56" s="84"/>
      <c r="NMZ56" s="84"/>
      <c r="NNA56" s="84"/>
      <c r="NNB56" s="84"/>
      <c r="NNC56" s="84"/>
      <c r="NND56" s="84"/>
      <c r="NNE56" s="84"/>
      <c r="NNF56" s="84"/>
      <c r="NNG56" s="84"/>
      <c r="NNH56" s="84"/>
      <c r="NNI56" s="84"/>
      <c r="NNJ56" s="84"/>
      <c r="NNK56" s="84"/>
      <c r="NNL56" s="84"/>
      <c r="NNM56" s="84"/>
      <c r="NNN56" s="84"/>
      <c r="NNO56" s="84"/>
      <c r="NNP56" s="84"/>
      <c r="NNQ56" s="84"/>
      <c r="NNR56" s="84"/>
      <c r="NNS56" s="84"/>
      <c r="NNT56" s="84"/>
      <c r="NNU56" s="84"/>
      <c r="NNV56" s="84"/>
      <c r="NNW56" s="84"/>
      <c r="NNX56" s="84"/>
      <c r="NNY56" s="84"/>
      <c r="NNZ56" s="84"/>
      <c r="NOA56" s="84"/>
      <c r="NOB56" s="84"/>
      <c r="NOC56" s="84"/>
      <c r="NOD56" s="84"/>
      <c r="NOE56" s="84"/>
      <c r="NOF56" s="84"/>
      <c r="NOG56" s="84"/>
      <c r="NOH56" s="84"/>
      <c r="NOI56" s="84"/>
      <c r="NOJ56" s="84"/>
      <c r="NOK56" s="84"/>
      <c r="NOL56" s="84"/>
      <c r="NOM56" s="84"/>
      <c r="NON56" s="84"/>
      <c r="NOO56" s="84"/>
      <c r="NOP56" s="84"/>
      <c r="NOQ56" s="84"/>
      <c r="NOR56" s="84"/>
      <c r="NOS56" s="84"/>
      <c r="NOT56" s="84"/>
      <c r="NOU56" s="84"/>
      <c r="NOV56" s="84"/>
      <c r="NOW56" s="84"/>
      <c r="NOX56" s="84"/>
      <c r="NOY56" s="84"/>
      <c r="NOZ56" s="84"/>
      <c r="NPA56" s="84"/>
      <c r="NPB56" s="84"/>
      <c r="NPC56" s="84"/>
      <c r="NPD56" s="84"/>
      <c r="NPE56" s="84"/>
      <c r="NPF56" s="84"/>
      <c r="NPG56" s="84"/>
      <c r="NPH56" s="84"/>
      <c r="NPI56" s="84"/>
      <c r="NPJ56" s="84"/>
      <c r="NPK56" s="84"/>
      <c r="NPL56" s="84"/>
      <c r="NPM56" s="84"/>
      <c r="NPN56" s="84"/>
      <c r="NPO56" s="84"/>
      <c r="NPP56" s="84"/>
      <c r="NPQ56" s="84"/>
      <c r="NPR56" s="84"/>
      <c r="NPS56" s="84"/>
      <c r="NPT56" s="84"/>
      <c r="NPU56" s="84"/>
      <c r="NPV56" s="84"/>
      <c r="NPW56" s="84"/>
      <c r="NPX56" s="84"/>
      <c r="NPY56" s="84"/>
      <c r="NPZ56" s="84"/>
      <c r="NQA56" s="84"/>
      <c r="NQB56" s="84"/>
      <c r="NQC56" s="84"/>
      <c r="NQD56" s="84"/>
      <c r="NQE56" s="84"/>
      <c r="NQF56" s="84"/>
      <c r="NQG56" s="84"/>
      <c r="NQH56" s="84"/>
      <c r="NQI56" s="84"/>
      <c r="NQJ56" s="84"/>
      <c r="NQK56" s="84"/>
      <c r="NQL56" s="84"/>
      <c r="NQM56" s="84"/>
      <c r="NQN56" s="84"/>
      <c r="NQO56" s="84"/>
      <c r="NQP56" s="84"/>
      <c r="NQQ56" s="84"/>
      <c r="NQR56" s="84"/>
      <c r="NQS56" s="84"/>
      <c r="NQT56" s="84"/>
      <c r="NQU56" s="84"/>
      <c r="NQV56" s="84"/>
      <c r="NQW56" s="84"/>
      <c r="NQX56" s="84"/>
      <c r="NQY56" s="84"/>
      <c r="NQZ56" s="84"/>
      <c r="NRA56" s="84"/>
      <c r="NRB56" s="84"/>
      <c r="NRC56" s="84"/>
      <c r="NRD56" s="84"/>
      <c r="NRE56" s="84"/>
      <c r="NRF56" s="84"/>
      <c r="NRG56" s="84"/>
      <c r="NRH56" s="84"/>
      <c r="NRI56" s="84"/>
      <c r="NRJ56" s="84"/>
      <c r="NRK56" s="84"/>
      <c r="NRL56" s="84"/>
      <c r="NRM56" s="84"/>
      <c r="NRN56" s="84"/>
      <c r="NRO56" s="84"/>
      <c r="NRP56" s="84"/>
      <c r="NRQ56" s="84"/>
      <c r="NRR56" s="84"/>
      <c r="NRS56" s="84"/>
      <c r="NRT56" s="84"/>
      <c r="NRU56" s="84"/>
      <c r="NRV56" s="84"/>
      <c r="NRW56" s="84"/>
      <c r="NRX56" s="84"/>
      <c r="NRY56" s="84"/>
      <c r="NRZ56" s="84"/>
      <c r="NSA56" s="84"/>
      <c r="NSB56" s="84"/>
      <c r="NSC56" s="84"/>
      <c r="NSD56" s="84"/>
      <c r="NSE56" s="84"/>
      <c r="NSF56" s="84"/>
      <c r="NSG56" s="84"/>
      <c r="NSH56" s="84"/>
      <c r="NSI56" s="84"/>
      <c r="NSJ56" s="84"/>
      <c r="NSK56" s="84"/>
      <c r="NSL56" s="84"/>
      <c r="NSM56" s="84"/>
      <c r="NSN56" s="84"/>
      <c r="NSO56" s="84"/>
      <c r="NSP56" s="84"/>
      <c r="NSQ56" s="84"/>
      <c r="NSR56" s="84"/>
      <c r="NSS56" s="84"/>
      <c r="NST56" s="84"/>
      <c r="NSU56" s="84"/>
      <c r="NSV56" s="84"/>
      <c r="NSW56" s="84"/>
      <c r="NSX56" s="84"/>
      <c r="NSY56" s="84"/>
      <c r="NSZ56" s="84"/>
      <c r="NTA56" s="84"/>
      <c r="NTB56" s="84"/>
      <c r="NTC56" s="84"/>
      <c r="NTD56" s="84"/>
      <c r="NTE56" s="84"/>
      <c r="NTF56" s="84"/>
      <c r="NTG56" s="84"/>
      <c r="NTH56" s="84"/>
      <c r="NTI56" s="84"/>
      <c r="NTJ56" s="84"/>
      <c r="NTK56" s="84"/>
      <c r="NTL56" s="84"/>
      <c r="NTM56" s="84"/>
      <c r="NTN56" s="84"/>
      <c r="NTO56" s="84"/>
      <c r="NTP56" s="84"/>
      <c r="NTQ56" s="84"/>
      <c r="NTR56" s="84"/>
      <c r="NTS56" s="84"/>
      <c r="NTT56" s="84"/>
      <c r="NTU56" s="84"/>
      <c r="NTV56" s="84"/>
      <c r="NTW56" s="84"/>
      <c r="NTX56" s="84"/>
      <c r="NTY56" s="84"/>
      <c r="NTZ56" s="84"/>
      <c r="NUA56" s="84"/>
      <c r="NUB56" s="84"/>
      <c r="NUC56" s="84"/>
      <c r="NUD56" s="84"/>
      <c r="NUE56" s="84"/>
      <c r="NUF56" s="84"/>
      <c r="NUG56" s="84"/>
      <c r="NUH56" s="84"/>
      <c r="NUI56" s="84"/>
      <c r="NUJ56" s="84"/>
      <c r="NUK56" s="84"/>
      <c r="NUL56" s="84"/>
      <c r="NUM56" s="84"/>
      <c r="NUN56" s="84"/>
      <c r="NUO56" s="84"/>
      <c r="NUP56" s="84"/>
      <c r="NUQ56" s="84"/>
      <c r="NUR56" s="84"/>
      <c r="NUS56" s="84"/>
      <c r="NUT56" s="84"/>
      <c r="NUU56" s="84"/>
      <c r="NUV56" s="84"/>
      <c r="NUW56" s="84"/>
      <c r="NUX56" s="84"/>
      <c r="NUY56" s="84"/>
      <c r="NUZ56" s="84"/>
      <c r="NVA56" s="84"/>
      <c r="NVB56" s="84"/>
      <c r="NVC56" s="84"/>
      <c r="NVD56" s="84"/>
      <c r="NVE56" s="84"/>
      <c r="NVF56" s="84"/>
      <c r="NVG56" s="84"/>
      <c r="NVH56" s="84"/>
      <c r="NVI56" s="84"/>
      <c r="NVJ56" s="84"/>
      <c r="NVK56" s="84"/>
      <c r="NVL56" s="84"/>
      <c r="NVM56" s="84"/>
      <c r="NVN56" s="84"/>
      <c r="NVO56" s="84"/>
      <c r="NVP56" s="84"/>
      <c r="NVQ56" s="84"/>
      <c r="NVR56" s="84"/>
      <c r="NVS56" s="84"/>
      <c r="NVT56" s="84"/>
      <c r="NVU56" s="84"/>
      <c r="NVV56" s="84"/>
      <c r="NVW56" s="84"/>
      <c r="NVX56" s="84"/>
      <c r="NVY56" s="84"/>
      <c r="NVZ56" s="84"/>
      <c r="NWA56" s="84"/>
      <c r="NWB56" s="84"/>
      <c r="NWC56" s="84"/>
      <c r="NWD56" s="84"/>
      <c r="NWE56" s="84"/>
      <c r="NWF56" s="84"/>
      <c r="NWG56" s="84"/>
      <c r="NWH56" s="84"/>
      <c r="NWI56" s="84"/>
      <c r="NWJ56" s="84"/>
      <c r="NWK56" s="84"/>
      <c r="NWL56" s="84"/>
      <c r="NWM56" s="84"/>
      <c r="NWN56" s="84"/>
      <c r="NWO56" s="84"/>
      <c r="NWP56" s="84"/>
      <c r="NWQ56" s="84"/>
      <c r="NWR56" s="84"/>
      <c r="NWS56" s="84"/>
      <c r="NWT56" s="84"/>
      <c r="NWU56" s="84"/>
      <c r="NWV56" s="84"/>
      <c r="NWW56" s="84"/>
      <c r="NWX56" s="84"/>
      <c r="NWY56" s="84"/>
      <c r="NWZ56" s="84"/>
      <c r="NXA56" s="84"/>
      <c r="NXB56" s="84"/>
      <c r="NXC56" s="84"/>
      <c r="NXD56" s="84"/>
      <c r="NXE56" s="84"/>
      <c r="NXF56" s="84"/>
      <c r="NXG56" s="84"/>
      <c r="NXH56" s="84"/>
      <c r="NXI56" s="84"/>
      <c r="NXJ56" s="84"/>
      <c r="NXK56" s="84"/>
      <c r="NXL56" s="84"/>
      <c r="NXM56" s="84"/>
      <c r="NXN56" s="84"/>
      <c r="NXO56" s="84"/>
      <c r="NXP56" s="84"/>
      <c r="NXQ56" s="84"/>
      <c r="NXR56" s="84"/>
      <c r="NXS56" s="84"/>
      <c r="NXT56" s="84"/>
      <c r="NXU56" s="84"/>
      <c r="NXV56" s="84"/>
      <c r="NXW56" s="84"/>
      <c r="NXX56" s="84"/>
      <c r="NXY56" s="84"/>
      <c r="NXZ56" s="84"/>
      <c r="NYA56" s="84"/>
      <c r="NYB56" s="84"/>
      <c r="NYC56" s="84"/>
      <c r="NYD56" s="84"/>
      <c r="NYE56" s="84"/>
      <c r="NYF56" s="84"/>
      <c r="NYG56" s="84"/>
      <c r="NYH56" s="84"/>
      <c r="NYI56" s="84"/>
      <c r="NYJ56" s="84"/>
      <c r="NYK56" s="84"/>
      <c r="NYL56" s="84"/>
      <c r="NYM56" s="84"/>
      <c r="NYN56" s="84"/>
      <c r="NYO56" s="84"/>
      <c r="NYP56" s="84"/>
      <c r="NYQ56" s="84"/>
      <c r="NYR56" s="84"/>
      <c r="NYS56" s="84"/>
      <c r="NYT56" s="84"/>
      <c r="NYU56" s="84"/>
      <c r="NYV56" s="84"/>
      <c r="NYW56" s="84"/>
      <c r="NYX56" s="84"/>
      <c r="NYY56" s="84"/>
      <c r="NYZ56" s="84"/>
      <c r="NZA56" s="84"/>
      <c r="NZB56" s="84"/>
      <c r="NZC56" s="84"/>
      <c r="NZD56" s="84"/>
      <c r="NZE56" s="84"/>
      <c r="NZF56" s="84"/>
      <c r="NZG56" s="84"/>
      <c r="NZH56" s="84"/>
      <c r="NZI56" s="84"/>
      <c r="NZJ56" s="84"/>
      <c r="NZK56" s="84"/>
      <c r="NZL56" s="84"/>
      <c r="NZM56" s="84"/>
      <c r="NZN56" s="84"/>
      <c r="NZO56" s="84"/>
      <c r="NZP56" s="84"/>
      <c r="NZQ56" s="84"/>
      <c r="NZR56" s="84"/>
      <c r="NZS56" s="84"/>
      <c r="NZT56" s="84"/>
      <c r="NZU56" s="84"/>
      <c r="NZV56" s="84"/>
      <c r="NZW56" s="84"/>
      <c r="NZX56" s="84"/>
      <c r="NZY56" s="84"/>
      <c r="NZZ56" s="84"/>
      <c r="OAA56" s="84"/>
      <c r="OAB56" s="84"/>
      <c r="OAC56" s="84"/>
      <c r="OAD56" s="84"/>
      <c r="OAE56" s="84"/>
      <c r="OAF56" s="84"/>
      <c r="OAG56" s="84"/>
      <c r="OAH56" s="84"/>
      <c r="OAI56" s="84"/>
      <c r="OAJ56" s="84"/>
      <c r="OAK56" s="84"/>
      <c r="OAL56" s="84"/>
      <c r="OAM56" s="84"/>
      <c r="OAN56" s="84"/>
      <c r="OAO56" s="84"/>
      <c r="OAP56" s="84"/>
      <c r="OAQ56" s="84"/>
      <c r="OAR56" s="84"/>
      <c r="OAS56" s="84"/>
      <c r="OAT56" s="84"/>
      <c r="OAU56" s="84"/>
      <c r="OAV56" s="84"/>
      <c r="OAW56" s="84"/>
      <c r="OAX56" s="84"/>
      <c r="OAY56" s="84"/>
      <c r="OAZ56" s="84"/>
      <c r="OBA56" s="84"/>
      <c r="OBB56" s="84"/>
      <c r="OBC56" s="84"/>
      <c r="OBD56" s="84"/>
      <c r="OBE56" s="84"/>
      <c r="OBF56" s="84"/>
      <c r="OBG56" s="84"/>
      <c r="OBH56" s="84"/>
      <c r="OBI56" s="84"/>
      <c r="OBJ56" s="84"/>
      <c r="OBK56" s="84"/>
      <c r="OBL56" s="84"/>
      <c r="OBM56" s="84"/>
      <c r="OBN56" s="84"/>
      <c r="OBO56" s="84"/>
      <c r="OBP56" s="84"/>
      <c r="OBQ56" s="84"/>
      <c r="OBR56" s="84"/>
      <c r="OBS56" s="84"/>
      <c r="OBT56" s="84"/>
      <c r="OBU56" s="84"/>
      <c r="OBV56" s="84"/>
      <c r="OBW56" s="84"/>
      <c r="OBX56" s="84"/>
      <c r="OBY56" s="84"/>
      <c r="OBZ56" s="84"/>
      <c r="OCA56" s="84"/>
      <c r="OCB56" s="84"/>
      <c r="OCC56" s="84"/>
      <c r="OCD56" s="84"/>
      <c r="OCE56" s="84"/>
      <c r="OCF56" s="84"/>
      <c r="OCG56" s="84"/>
      <c r="OCH56" s="84"/>
      <c r="OCI56" s="84"/>
      <c r="OCJ56" s="84"/>
      <c r="OCK56" s="84"/>
      <c r="OCL56" s="84"/>
      <c r="OCM56" s="84"/>
      <c r="OCN56" s="84"/>
      <c r="OCO56" s="84"/>
      <c r="OCP56" s="84"/>
      <c r="OCQ56" s="84"/>
      <c r="OCR56" s="84"/>
      <c r="OCS56" s="84"/>
      <c r="OCT56" s="84"/>
      <c r="OCU56" s="84"/>
      <c r="OCV56" s="84"/>
      <c r="OCW56" s="84"/>
      <c r="OCX56" s="84"/>
      <c r="OCY56" s="84"/>
      <c r="OCZ56" s="84"/>
      <c r="ODA56" s="84"/>
      <c r="ODB56" s="84"/>
      <c r="ODC56" s="84"/>
      <c r="ODD56" s="84"/>
      <c r="ODE56" s="84"/>
      <c r="ODF56" s="84"/>
      <c r="ODG56" s="84"/>
      <c r="ODH56" s="84"/>
      <c r="ODI56" s="84"/>
      <c r="ODJ56" s="84"/>
      <c r="ODK56" s="84"/>
      <c r="ODL56" s="84"/>
      <c r="ODM56" s="84"/>
      <c r="ODN56" s="84"/>
      <c r="ODO56" s="84"/>
      <c r="ODP56" s="84"/>
      <c r="ODQ56" s="84"/>
      <c r="ODR56" s="84"/>
      <c r="ODS56" s="84"/>
      <c r="ODT56" s="84"/>
      <c r="ODU56" s="84"/>
      <c r="ODV56" s="84"/>
      <c r="ODW56" s="84"/>
      <c r="ODX56" s="84"/>
      <c r="ODY56" s="84"/>
      <c r="ODZ56" s="84"/>
      <c r="OEA56" s="84"/>
      <c r="OEB56" s="84"/>
      <c r="OEC56" s="84"/>
      <c r="OED56" s="84"/>
      <c r="OEE56" s="84"/>
      <c r="OEF56" s="84"/>
      <c r="OEG56" s="84"/>
      <c r="OEH56" s="84"/>
      <c r="OEI56" s="84"/>
      <c r="OEJ56" s="84"/>
      <c r="OEK56" s="84"/>
      <c r="OEL56" s="84"/>
      <c r="OEM56" s="84"/>
      <c r="OEN56" s="84"/>
      <c r="OEO56" s="84"/>
      <c r="OEP56" s="84"/>
      <c r="OEQ56" s="84"/>
      <c r="OER56" s="84"/>
      <c r="OES56" s="84"/>
      <c r="OET56" s="84"/>
      <c r="OEU56" s="84"/>
      <c r="OEV56" s="84"/>
      <c r="OEW56" s="84"/>
      <c r="OEX56" s="84"/>
      <c r="OEY56" s="84"/>
      <c r="OEZ56" s="84"/>
      <c r="OFA56" s="84"/>
      <c r="OFB56" s="84"/>
      <c r="OFC56" s="84"/>
      <c r="OFD56" s="84"/>
      <c r="OFE56" s="84"/>
      <c r="OFF56" s="84"/>
      <c r="OFG56" s="84"/>
      <c r="OFH56" s="84"/>
      <c r="OFI56" s="84"/>
      <c r="OFJ56" s="84"/>
      <c r="OFK56" s="84"/>
      <c r="OFL56" s="84"/>
      <c r="OFM56" s="84"/>
      <c r="OFN56" s="84"/>
      <c r="OFO56" s="84"/>
      <c r="OFP56" s="84"/>
      <c r="OFQ56" s="84"/>
      <c r="OFR56" s="84"/>
      <c r="OFS56" s="84"/>
      <c r="OFT56" s="84"/>
      <c r="OFU56" s="84"/>
      <c r="OFV56" s="84"/>
      <c r="OFW56" s="84"/>
      <c r="OFX56" s="84"/>
      <c r="OFY56" s="84"/>
      <c r="OFZ56" s="84"/>
      <c r="OGA56" s="84"/>
      <c r="OGB56" s="84"/>
      <c r="OGC56" s="84"/>
      <c r="OGD56" s="84"/>
      <c r="OGE56" s="84"/>
      <c r="OGF56" s="84"/>
      <c r="OGG56" s="84"/>
      <c r="OGH56" s="84"/>
      <c r="OGI56" s="84"/>
      <c r="OGJ56" s="84"/>
      <c r="OGK56" s="84"/>
      <c r="OGL56" s="84"/>
      <c r="OGM56" s="84"/>
      <c r="OGN56" s="84"/>
      <c r="OGO56" s="84"/>
      <c r="OGP56" s="84"/>
      <c r="OGQ56" s="84"/>
      <c r="OGR56" s="84"/>
      <c r="OGS56" s="84"/>
      <c r="OGT56" s="84"/>
      <c r="OGU56" s="84"/>
      <c r="OGV56" s="84"/>
      <c r="OGW56" s="84"/>
      <c r="OGX56" s="84"/>
      <c r="OGY56" s="84"/>
      <c r="OGZ56" s="84"/>
      <c r="OHA56" s="84"/>
      <c r="OHB56" s="84"/>
      <c r="OHC56" s="84"/>
      <c r="OHD56" s="84"/>
      <c r="OHE56" s="84"/>
      <c r="OHF56" s="84"/>
      <c r="OHG56" s="84"/>
      <c r="OHH56" s="84"/>
      <c r="OHI56" s="84"/>
      <c r="OHJ56" s="84"/>
      <c r="OHK56" s="84"/>
      <c r="OHL56" s="84"/>
      <c r="OHM56" s="84"/>
      <c r="OHN56" s="84"/>
      <c r="OHO56" s="84"/>
      <c r="OHP56" s="84"/>
      <c r="OHQ56" s="84"/>
      <c r="OHR56" s="84"/>
      <c r="OHS56" s="84"/>
      <c r="OHT56" s="84"/>
      <c r="OHU56" s="84"/>
      <c r="OHV56" s="84"/>
      <c r="OHW56" s="84"/>
      <c r="OHX56" s="84"/>
      <c r="OHY56" s="84"/>
      <c r="OHZ56" s="84"/>
      <c r="OIA56" s="84"/>
      <c r="OIB56" s="84"/>
      <c r="OIC56" s="84"/>
      <c r="OID56" s="84"/>
      <c r="OIE56" s="84"/>
      <c r="OIF56" s="84"/>
      <c r="OIG56" s="84"/>
      <c r="OIH56" s="84"/>
      <c r="OII56" s="84"/>
      <c r="OIJ56" s="84"/>
      <c r="OIK56" s="84"/>
      <c r="OIL56" s="84"/>
      <c r="OIM56" s="84"/>
      <c r="OIN56" s="84"/>
      <c r="OIO56" s="84"/>
      <c r="OIP56" s="84"/>
      <c r="OIQ56" s="84"/>
      <c r="OIR56" s="84"/>
      <c r="OIS56" s="84"/>
      <c r="OIT56" s="84"/>
      <c r="OIU56" s="84"/>
      <c r="OIV56" s="84"/>
      <c r="OIW56" s="84"/>
      <c r="OIX56" s="84"/>
      <c r="OIY56" s="84"/>
      <c r="OIZ56" s="84"/>
      <c r="OJA56" s="84"/>
      <c r="OJB56" s="84"/>
      <c r="OJC56" s="84"/>
      <c r="OJD56" s="84"/>
      <c r="OJE56" s="84"/>
      <c r="OJF56" s="84"/>
      <c r="OJG56" s="84"/>
      <c r="OJH56" s="84"/>
      <c r="OJI56" s="84"/>
      <c r="OJJ56" s="84"/>
      <c r="OJK56" s="84"/>
      <c r="OJL56" s="84"/>
      <c r="OJM56" s="84"/>
      <c r="OJN56" s="84"/>
      <c r="OJO56" s="84"/>
      <c r="OJP56" s="84"/>
      <c r="OJQ56" s="84"/>
      <c r="OJR56" s="84"/>
      <c r="OJS56" s="84"/>
      <c r="OJT56" s="84"/>
      <c r="OJU56" s="84"/>
      <c r="OJV56" s="84"/>
      <c r="OJW56" s="84"/>
      <c r="OJX56" s="84"/>
      <c r="OJY56" s="84"/>
      <c r="OJZ56" s="84"/>
      <c r="OKA56" s="84"/>
      <c r="OKB56" s="84"/>
      <c r="OKC56" s="84"/>
      <c r="OKD56" s="84"/>
      <c r="OKE56" s="84"/>
      <c r="OKF56" s="84"/>
      <c r="OKG56" s="84"/>
      <c r="OKH56" s="84"/>
      <c r="OKI56" s="84"/>
      <c r="OKJ56" s="84"/>
      <c r="OKK56" s="84"/>
      <c r="OKL56" s="84"/>
      <c r="OKM56" s="84"/>
      <c r="OKN56" s="84"/>
      <c r="OKO56" s="84"/>
      <c r="OKP56" s="84"/>
      <c r="OKQ56" s="84"/>
      <c r="OKR56" s="84"/>
      <c r="OKS56" s="84"/>
      <c r="OKT56" s="84"/>
      <c r="OKU56" s="84"/>
      <c r="OKV56" s="84"/>
      <c r="OKW56" s="84"/>
      <c r="OKX56" s="84"/>
      <c r="OKY56" s="84"/>
      <c r="OKZ56" s="84"/>
      <c r="OLA56" s="84"/>
      <c r="OLB56" s="84"/>
      <c r="OLC56" s="84"/>
      <c r="OLD56" s="84"/>
      <c r="OLE56" s="84"/>
      <c r="OLF56" s="84"/>
      <c r="OLG56" s="84"/>
      <c r="OLH56" s="84"/>
      <c r="OLI56" s="84"/>
      <c r="OLJ56" s="84"/>
      <c r="OLK56" s="84"/>
      <c r="OLL56" s="84"/>
      <c r="OLM56" s="84"/>
      <c r="OLN56" s="84"/>
      <c r="OLO56" s="84"/>
      <c r="OLP56" s="84"/>
      <c r="OLQ56" s="84"/>
      <c r="OLR56" s="84"/>
      <c r="OLS56" s="84"/>
      <c r="OLT56" s="84"/>
      <c r="OLU56" s="84"/>
      <c r="OLV56" s="84"/>
      <c r="OLW56" s="84"/>
      <c r="OLX56" s="84"/>
      <c r="OLY56" s="84"/>
      <c r="OLZ56" s="84"/>
      <c r="OMA56" s="84"/>
      <c r="OMB56" s="84"/>
      <c r="OMC56" s="84"/>
      <c r="OMD56" s="84"/>
      <c r="OME56" s="84"/>
      <c r="OMF56" s="84"/>
      <c r="OMG56" s="84"/>
      <c r="OMH56" s="84"/>
      <c r="OMI56" s="84"/>
      <c r="OMJ56" s="84"/>
      <c r="OMK56" s="84"/>
      <c r="OML56" s="84"/>
      <c r="OMM56" s="84"/>
      <c r="OMN56" s="84"/>
      <c r="OMO56" s="84"/>
      <c r="OMP56" s="84"/>
      <c r="OMQ56" s="84"/>
      <c r="OMR56" s="84"/>
      <c r="OMS56" s="84"/>
      <c r="OMT56" s="84"/>
      <c r="OMU56" s="84"/>
      <c r="OMV56" s="84"/>
      <c r="OMW56" s="84"/>
      <c r="OMX56" s="84"/>
      <c r="OMY56" s="84"/>
      <c r="OMZ56" s="84"/>
      <c r="ONA56" s="84"/>
      <c r="ONB56" s="84"/>
      <c r="ONC56" s="84"/>
      <c r="OND56" s="84"/>
      <c r="ONE56" s="84"/>
      <c r="ONF56" s="84"/>
      <c r="ONG56" s="84"/>
      <c r="ONH56" s="84"/>
      <c r="ONI56" s="84"/>
      <c r="ONJ56" s="84"/>
      <c r="ONK56" s="84"/>
      <c r="ONL56" s="84"/>
      <c r="ONM56" s="84"/>
      <c r="ONN56" s="84"/>
      <c r="ONO56" s="84"/>
      <c r="ONP56" s="84"/>
      <c r="ONQ56" s="84"/>
      <c r="ONR56" s="84"/>
      <c r="ONS56" s="84"/>
      <c r="ONT56" s="84"/>
      <c r="ONU56" s="84"/>
      <c r="ONV56" s="84"/>
      <c r="ONW56" s="84"/>
      <c r="ONX56" s="84"/>
      <c r="ONY56" s="84"/>
      <c r="ONZ56" s="84"/>
      <c r="OOA56" s="84"/>
      <c r="OOB56" s="84"/>
      <c r="OOC56" s="84"/>
      <c r="OOD56" s="84"/>
      <c r="OOE56" s="84"/>
      <c r="OOF56" s="84"/>
      <c r="OOG56" s="84"/>
      <c r="OOH56" s="84"/>
      <c r="OOI56" s="84"/>
      <c r="OOJ56" s="84"/>
      <c r="OOK56" s="84"/>
      <c r="OOL56" s="84"/>
      <c r="OOM56" s="84"/>
      <c r="OON56" s="84"/>
      <c r="OOO56" s="84"/>
      <c r="OOP56" s="84"/>
      <c r="OOQ56" s="84"/>
      <c r="OOR56" s="84"/>
      <c r="OOS56" s="84"/>
      <c r="OOT56" s="84"/>
      <c r="OOU56" s="84"/>
      <c r="OOV56" s="84"/>
      <c r="OOW56" s="84"/>
      <c r="OOX56" s="84"/>
      <c r="OOY56" s="84"/>
      <c r="OOZ56" s="84"/>
      <c r="OPA56" s="84"/>
      <c r="OPB56" s="84"/>
      <c r="OPC56" s="84"/>
      <c r="OPD56" s="84"/>
      <c r="OPE56" s="84"/>
      <c r="OPF56" s="84"/>
      <c r="OPG56" s="84"/>
      <c r="OPH56" s="84"/>
      <c r="OPI56" s="84"/>
      <c r="OPJ56" s="84"/>
      <c r="OPK56" s="84"/>
      <c r="OPL56" s="84"/>
      <c r="OPM56" s="84"/>
      <c r="OPN56" s="84"/>
      <c r="OPO56" s="84"/>
      <c r="OPP56" s="84"/>
      <c r="OPQ56" s="84"/>
      <c r="OPR56" s="84"/>
      <c r="OPS56" s="84"/>
      <c r="OPT56" s="84"/>
      <c r="OPU56" s="84"/>
      <c r="OPV56" s="84"/>
      <c r="OPW56" s="84"/>
      <c r="OPX56" s="84"/>
      <c r="OPY56" s="84"/>
      <c r="OPZ56" s="84"/>
      <c r="OQA56" s="84"/>
      <c r="OQB56" s="84"/>
      <c r="OQC56" s="84"/>
      <c r="OQD56" s="84"/>
      <c r="OQE56" s="84"/>
      <c r="OQF56" s="84"/>
      <c r="OQG56" s="84"/>
      <c r="OQH56" s="84"/>
      <c r="OQI56" s="84"/>
      <c r="OQJ56" s="84"/>
      <c r="OQK56" s="84"/>
      <c r="OQL56" s="84"/>
      <c r="OQM56" s="84"/>
      <c r="OQN56" s="84"/>
      <c r="OQO56" s="84"/>
      <c r="OQP56" s="84"/>
      <c r="OQQ56" s="84"/>
      <c r="OQR56" s="84"/>
      <c r="OQS56" s="84"/>
      <c r="OQT56" s="84"/>
      <c r="OQU56" s="84"/>
      <c r="OQV56" s="84"/>
      <c r="OQW56" s="84"/>
      <c r="OQX56" s="84"/>
      <c r="OQY56" s="84"/>
      <c r="OQZ56" s="84"/>
      <c r="ORA56" s="84"/>
      <c r="ORB56" s="84"/>
      <c r="ORC56" s="84"/>
      <c r="ORD56" s="84"/>
      <c r="ORE56" s="84"/>
      <c r="ORF56" s="84"/>
      <c r="ORG56" s="84"/>
      <c r="ORH56" s="84"/>
      <c r="ORI56" s="84"/>
      <c r="ORJ56" s="84"/>
      <c r="ORK56" s="84"/>
      <c r="ORL56" s="84"/>
      <c r="ORM56" s="84"/>
      <c r="ORN56" s="84"/>
      <c r="ORO56" s="84"/>
      <c r="ORP56" s="84"/>
      <c r="ORQ56" s="84"/>
      <c r="ORR56" s="84"/>
      <c r="ORS56" s="84"/>
      <c r="ORT56" s="84"/>
      <c r="ORU56" s="84"/>
      <c r="ORV56" s="84"/>
      <c r="ORW56" s="84"/>
      <c r="ORX56" s="84"/>
      <c r="ORY56" s="84"/>
      <c r="ORZ56" s="84"/>
      <c r="OSA56" s="84"/>
      <c r="OSB56" s="84"/>
      <c r="OSC56" s="84"/>
      <c r="OSD56" s="84"/>
      <c r="OSE56" s="84"/>
      <c r="OSF56" s="84"/>
      <c r="OSG56" s="84"/>
      <c r="OSH56" s="84"/>
      <c r="OSI56" s="84"/>
      <c r="OSJ56" s="84"/>
      <c r="OSK56" s="84"/>
      <c r="OSL56" s="84"/>
      <c r="OSM56" s="84"/>
      <c r="OSN56" s="84"/>
      <c r="OSO56" s="84"/>
      <c r="OSP56" s="84"/>
      <c r="OSQ56" s="84"/>
      <c r="OSR56" s="84"/>
      <c r="OSS56" s="84"/>
      <c r="OST56" s="84"/>
      <c r="OSU56" s="84"/>
      <c r="OSV56" s="84"/>
      <c r="OSW56" s="84"/>
      <c r="OSX56" s="84"/>
      <c r="OSY56" s="84"/>
      <c r="OSZ56" s="84"/>
      <c r="OTA56" s="84"/>
      <c r="OTB56" s="84"/>
      <c r="OTC56" s="84"/>
      <c r="OTD56" s="84"/>
      <c r="OTE56" s="84"/>
      <c r="OTF56" s="84"/>
      <c r="OTG56" s="84"/>
      <c r="OTH56" s="84"/>
      <c r="OTI56" s="84"/>
      <c r="OTJ56" s="84"/>
      <c r="OTK56" s="84"/>
      <c r="OTL56" s="84"/>
      <c r="OTM56" s="84"/>
      <c r="OTN56" s="84"/>
      <c r="OTO56" s="84"/>
      <c r="OTP56" s="84"/>
      <c r="OTQ56" s="84"/>
      <c r="OTR56" s="84"/>
      <c r="OTS56" s="84"/>
      <c r="OTT56" s="84"/>
      <c r="OTU56" s="84"/>
      <c r="OTV56" s="84"/>
      <c r="OTW56" s="84"/>
      <c r="OTX56" s="84"/>
      <c r="OTY56" s="84"/>
      <c r="OTZ56" s="84"/>
      <c r="OUA56" s="84"/>
      <c r="OUB56" s="84"/>
      <c r="OUC56" s="84"/>
      <c r="OUD56" s="84"/>
      <c r="OUE56" s="84"/>
      <c r="OUF56" s="84"/>
      <c r="OUG56" s="84"/>
      <c r="OUH56" s="84"/>
      <c r="OUI56" s="84"/>
      <c r="OUJ56" s="84"/>
      <c r="OUK56" s="84"/>
      <c r="OUL56" s="84"/>
      <c r="OUM56" s="84"/>
      <c r="OUN56" s="84"/>
      <c r="OUO56" s="84"/>
      <c r="OUP56" s="84"/>
      <c r="OUQ56" s="84"/>
      <c r="OUR56" s="84"/>
      <c r="OUS56" s="84"/>
      <c r="OUT56" s="84"/>
      <c r="OUU56" s="84"/>
      <c r="OUV56" s="84"/>
      <c r="OUW56" s="84"/>
      <c r="OUX56" s="84"/>
      <c r="OUY56" s="84"/>
      <c r="OUZ56" s="84"/>
      <c r="OVA56" s="84"/>
      <c r="OVB56" s="84"/>
      <c r="OVC56" s="84"/>
      <c r="OVD56" s="84"/>
      <c r="OVE56" s="84"/>
      <c r="OVF56" s="84"/>
      <c r="OVG56" s="84"/>
      <c r="OVH56" s="84"/>
      <c r="OVI56" s="84"/>
      <c r="OVJ56" s="84"/>
      <c r="OVK56" s="84"/>
      <c r="OVL56" s="84"/>
      <c r="OVM56" s="84"/>
      <c r="OVN56" s="84"/>
      <c r="OVO56" s="84"/>
      <c r="OVP56" s="84"/>
      <c r="OVQ56" s="84"/>
      <c r="OVR56" s="84"/>
      <c r="OVS56" s="84"/>
      <c r="OVT56" s="84"/>
      <c r="OVU56" s="84"/>
      <c r="OVV56" s="84"/>
      <c r="OVW56" s="84"/>
      <c r="OVX56" s="84"/>
      <c r="OVY56" s="84"/>
      <c r="OVZ56" s="84"/>
      <c r="OWA56" s="84"/>
      <c r="OWB56" s="84"/>
      <c r="OWC56" s="84"/>
      <c r="OWD56" s="84"/>
      <c r="OWE56" s="84"/>
      <c r="OWF56" s="84"/>
      <c r="OWG56" s="84"/>
      <c r="OWH56" s="84"/>
      <c r="OWI56" s="84"/>
      <c r="OWJ56" s="84"/>
      <c r="OWK56" s="84"/>
      <c r="OWL56" s="84"/>
      <c r="OWM56" s="84"/>
      <c r="OWN56" s="84"/>
      <c r="OWO56" s="84"/>
      <c r="OWP56" s="84"/>
      <c r="OWQ56" s="84"/>
      <c r="OWR56" s="84"/>
      <c r="OWS56" s="84"/>
      <c r="OWT56" s="84"/>
      <c r="OWU56" s="84"/>
      <c r="OWV56" s="84"/>
      <c r="OWW56" s="84"/>
      <c r="OWX56" s="84"/>
      <c r="OWY56" s="84"/>
      <c r="OWZ56" s="84"/>
      <c r="OXA56" s="84"/>
      <c r="OXB56" s="84"/>
      <c r="OXC56" s="84"/>
      <c r="OXD56" s="84"/>
      <c r="OXE56" s="84"/>
      <c r="OXF56" s="84"/>
      <c r="OXG56" s="84"/>
      <c r="OXH56" s="84"/>
      <c r="OXI56" s="84"/>
      <c r="OXJ56" s="84"/>
      <c r="OXK56" s="84"/>
      <c r="OXL56" s="84"/>
      <c r="OXM56" s="84"/>
      <c r="OXN56" s="84"/>
      <c r="OXO56" s="84"/>
      <c r="OXP56" s="84"/>
      <c r="OXQ56" s="84"/>
      <c r="OXR56" s="84"/>
      <c r="OXS56" s="84"/>
      <c r="OXT56" s="84"/>
      <c r="OXU56" s="84"/>
      <c r="OXV56" s="84"/>
      <c r="OXW56" s="84"/>
      <c r="OXX56" s="84"/>
      <c r="OXY56" s="84"/>
      <c r="OXZ56" s="84"/>
      <c r="OYA56" s="84"/>
      <c r="OYB56" s="84"/>
      <c r="OYC56" s="84"/>
      <c r="OYD56" s="84"/>
      <c r="OYE56" s="84"/>
      <c r="OYF56" s="84"/>
      <c r="OYG56" s="84"/>
      <c r="OYH56" s="84"/>
      <c r="OYI56" s="84"/>
      <c r="OYJ56" s="84"/>
      <c r="OYK56" s="84"/>
      <c r="OYL56" s="84"/>
      <c r="OYM56" s="84"/>
      <c r="OYN56" s="84"/>
      <c r="OYO56" s="84"/>
      <c r="OYP56" s="84"/>
      <c r="OYQ56" s="84"/>
      <c r="OYR56" s="84"/>
      <c r="OYS56" s="84"/>
      <c r="OYT56" s="84"/>
      <c r="OYU56" s="84"/>
      <c r="OYV56" s="84"/>
      <c r="OYW56" s="84"/>
      <c r="OYX56" s="84"/>
      <c r="OYY56" s="84"/>
      <c r="OYZ56" s="84"/>
      <c r="OZA56" s="84"/>
      <c r="OZB56" s="84"/>
      <c r="OZC56" s="84"/>
      <c r="OZD56" s="84"/>
      <c r="OZE56" s="84"/>
      <c r="OZF56" s="84"/>
      <c r="OZG56" s="84"/>
      <c r="OZH56" s="84"/>
      <c r="OZI56" s="84"/>
      <c r="OZJ56" s="84"/>
      <c r="OZK56" s="84"/>
      <c r="OZL56" s="84"/>
      <c r="OZM56" s="84"/>
      <c r="OZN56" s="84"/>
      <c r="OZO56" s="84"/>
      <c r="OZP56" s="84"/>
      <c r="OZQ56" s="84"/>
      <c r="OZR56" s="84"/>
      <c r="OZS56" s="84"/>
      <c r="OZT56" s="84"/>
      <c r="OZU56" s="84"/>
      <c r="OZV56" s="84"/>
      <c r="OZW56" s="84"/>
      <c r="OZX56" s="84"/>
      <c r="OZY56" s="84"/>
      <c r="OZZ56" s="84"/>
      <c r="PAA56" s="84"/>
      <c r="PAB56" s="84"/>
      <c r="PAC56" s="84"/>
      <c r="PAD56" s="84"/>
      <c r="PAE56" s="84"/>
      <c r="PAF56" s="84"/>
      <c r="PAG56" s="84"/>
      <c r="PAH56" s="84"/>
      <c r="PAI56" s="84"/>
      <c r="PAJ56" s="84"/>
      <c r="PAK56" s="84"/>
      <c r="PAL56" s="84"/>
      <c r="PAM56" s="84"/>
      <c r="PAN56" s="84"/>
      <c r="PAO56" s="84"/>
      <c r="PAP56" s="84"/>
      <c r="PAQ56" s="84"/>
      <c r="PAR56" s="84"/>
      <c r="PAS56" s="84"/>
      <c r="PAT56" s="84"/>
      <c r="PAU56" s="84"/>
      <c r="PAV56" s="84"/>
      <c r="PAW56" s="84"/>
      <c r="PAX56" s="84"/>
      <c r="PAY56" s="84"/>
      <c r="PAZ56" s="84"/>
      <c r="PBA56" s="84"/>
      <c r="PBB56" s="84"/>
      <c r="PBC56" s="84"/>
      <c r="PBD56" s="84"/>
      <c r="PBE56" s="84"/>
      <c r="PBF56" s="84"/>
      <c r="PBG56" s="84"/>
      <c r="PBH56" s="84"/>
      <c r="PBI56" s="84"/>
      <c r="PBJ56" s="84"/>
      <c r="PBK56" s="84"/>
      <c r="PBL56" s="84"/>
      <c r="PBM56" s="84"/>
      <c r="PBN56" s="84"/>
      <c r="PBO56" s="84"/>
      <c r="PBP56" s="84"/>
      <c r="PBQ56" s="84"/>
      <c r="PBR56" s="84"/>
      <c r="PBS56" s="84"/>
      <c r="PBT56" s="84"/>
      <c r="PBU56" s="84"/>
      <c r="PBV56" s="84"/>
      <c r="PBW56" s="84"/>
      <c r="PBX56" s="84"/>
      <c r="PBY56" s="84"/>
      <c r="PBZ56" s="84"/>
      <c r="PCA56" s="84"/>
      <c r="PCB56" s="84"/>
      <c r="PCC56" s="84"/>
      <c r="PCD56" s="84"/>
      <c r="PCE56" s="84"/>
      <c r="PCF56" s="84"/>
      <c r="PCG56" s="84"/>
      <c r="PCH56" s="84"/>
      <c r="PCI56" s="84"/>
      <c r="PCJ56" s="84"/>
      <c r="PCK56" s="84"/>
      <c r="PCL56" s="84"/>
      <c r="PCM56" s="84"/>
      <c r="PCN56" s="84"/>
      <c r="PCO56" s="84"/>
      <c r="PCP56" s="84"/>
      <c r="PCQ56" s="84"/>
      <c r="PCR56" s="84"/>
      <c r="PCS56" s="84"/>
      <c r="PCT56" s="84"/>
      <c r="PCU56" s="84"/>
      <c r="PCV56" s="84"/>
      <c r="PCW56" s="84"/>
      <c r="PCX56" s="84"/>
      <c r="PCY56" s="84"/>
      <c r="PCZ56" s="84"/>
      <c r="PDA56" s="84"/>
      <c r="PDB56" s="84"/>
      <c r="PDC56" s="84"/>
      <c r="PDD56" s="84"/>
      <c r="PDE56" s="84"/>
      <c r="PDF56" s="84"/>
      <c r="PDG56" s="84"/>
      <c r="PDH56" s="84"/>
      <c r="PDI56" s="84"/>
      <c r="PDJ56" s="84"/>
      <c r="PDK56" s="84"/>
      <c r="PDL56" s="84"/>
      <c r="PDM56" s="84"/>
      <c r="PDN56" s="84"/>
      <c r="PDO56" s="84"/>
      <c r="PDP56" s="84"/>
      <c r="PDQ56" s="84"/>
      <c r="PDR56" s="84"/>
      <c r="PDS56" s="84"/>
      <c r="PDT56" s="84"/>
      <c r="PDU56" s="84"/>
      <c r="PDV56" s="84"/>
      <c r="PDW56" s="84"/>
      <c r="PDX56" s="84"/>
      <c r="PDY56" s="84"/>
      <c r="PDZ56" s="84"/>
      <c r="PEA56" s="84"/>
      <c r="PEB56" s="84"/>
      <c r="PEC56" s="84"/>
      <c r="PED56" s="84"/>
      <c r="PEE56" s="84"/>
      <c r="PEF56" s="84"/>
      <c r="PEG56" s="84"/>
      <c r="PEH56" s="84"/>
      <c r="PEI56" s="84"/>
      <c r="PEJ56" s="84"/>
      <c r="PEK56" s="84"/>
      <c r="PEL56" s="84"/>
      <c r="PEM56" s="84"/>
      <c r="PEN56" s="84"/>
      <c r="PEO56" s="84"/>
      <c r="PEP56" s="84"/>
      <c r="PEQ56" s="84"/>
      <c r="PER56" s="84"/>
      <c r="PES56" s="84"/>
      <c r="PET56" s="84"/>
      <c r="PEU56" s="84"/>
      <c r="PEV56" s="84"/>
      <c r="PEW56" s="84"/>
      <c r="PEX56" s="84"/>
      <c r="PEY56" s="84"/>
      <c r="PEZ56" s="84"/>
      <c r="PFA56" s="84"/>
      <c r="PFB56" s="84"/>
      <c r="PFC56" s="84"/>
      <c r="PFD56" s="84"/>
      <c r="PFE56" s="84"/>
      <c r="PFF56" s="84"/>
      <c r="PFG56" s="84"/>
      <c r="PFH56" s="84"/>
      <c r="PFI56" s="84"/>
      <c r="PFJ56" s="84"/>
      <c r="PFK56" s="84"/>
      <c r="PFL56" s="84"/>
      <c r="PFM56" s="84"/>
      <c r="PFN56" s="84"/>
      <c r="PFO56" s="84"/>
      <c r="PFP56" s="84"/>
      <c r="PFQ56" s="84"/>
      <c r="PFR56" s="84"/>
      <c r="PFS56" s="84"/>
      <c r="PFT56" s="84"/>
      <c r="PFU56" s="84"/>
      <c r="PFV56" s="84"/>
      <c r="PFW56" s="84"/>
      <c r="PFX56" s="84"/>
      <c r="PFY56" s="84"/>
      <c r="PFZ56" s="84"/>
      <c r="PGA56" s="84"/>
      <c r="PGB56" s="84"/>
      <c r="PGC56" s="84"/>
      <c r="PGD56" s="84"/>
      <c r="PGE56" s="84"/>
      <c r="PGF56" s="84"/>
      <c r="PGG56" s="84"/>
      <c r="PGH56" s="84"/>
      <c r="PGI56" s="84"/>
      <c r="PGJ56" s="84"/>
      <c r="PGK56" s="84"/>
      <c r="PGL56" s="84"/>
      <c r="PGM56" s="84"/>
      <c r="PGN56" s="84"/>
      <c r="PGO56" s="84"/>
      <c r="PGP56" s="84"/>
      <c r="PGQ56" s="84"/>
      <c r="PGR56" s="84"/>
      <c r="PGS56" s="84"/>
      <c r="PGT56" s="84"/>
      <c r="PGU56" s="84"/>
      <c r="PGV56" s="84"/>
      <c r="PGW56" s="84"/>
      <c r="PGX56" s="84"/>
      <c r="PGY56" s="84"/>
      <c r="PGZ56" s="84"/>
      <c r="PHA56" s="84"/>
      <c r="PHB56" s="84"/>
      <c r="PHC56" s="84"/>
      <c r="PHD56" s="84"/>
      <c r="PHE56" s="84"/>
      <c r="PHF56" s="84"/>
      <c r="PHG56" s="84"/>
      <c r="PHH56" s="84"/>
      <c r="PHI56" s="84"/>
      <c r="PHJ56" s="84"/>
      <c r="PHK56" s="84"/>
      <c r="PHL56" s="84"/>
      <c r="PHM56" s="84"/>
      <c r="PHN56" s="84"/>
      <c r="PHO56" s="84"/>
      <c r="PHP56" s="84"/>
      <c r="PHQ56" s="84"/>
      <c r="PHR56" s="84"/>
      <c r="PHS56" s="84"/>
      <c r="PHT56" s="84"/>
      <c r="PHU56" s="84"/>
      <c r="PHV56" s="84"/>
      <c r="PHW56" s="84"/>
      <c r="PHX56" s="84"/>
      <c r="PHY56" s="84"/>
      <c r="PHZ56" s="84"/>
      <c r="PIA56" s="84"/>
      <c r="PIB56" s="84"/>
      <c r="PIC56" s="84"/>
      <c r="PID56" s="84"/>
      <c r="PIE56" s="84"/>
      <c r="PIF56" s="84"/>
      <c r="PIG56" s="84"/>
      <c r="PIH56" s="84"/>
      <c r="PII56" s="84"/>
      <c r="PIJ56" s="84"/>
      <c r="PIK56" s="84"/>
      <c r="PIL56" s="84"/>
      <c r="PIM56" s="84"/>
      <c r="PIN56" s="84"/>
      <c r="PIO56" s="84"/>
      <c r="PIP56" s="84"/>
      <c r="PIQ56" s="84"/>
      <c r="PIR56" s="84"/>
      <c r="PIS56" s="84"/>
      <c r="PIT56" s="84"/>
      <c r="PIU56" s="84"/>
      <c r="PIV56" s="84"/>
      <c r="PIW56" s="84"/>
      <c r="PIX56" s="84"/>
      <c r="PIY56" s="84"/>
      <c r="PIZ56" s="84"/>
      <c r="PJA56" s="84"/>
      <c r="PJB56" s="84"/>
      <c r="PJC56" s="84"/>
      <c r="PJD56" s="84"/>
      <c r="PJE56" s="84"/>
      <c r="PJF56" s="84"/>
      <c r="PJG56" s="84"/>
      <c r="PJH56" s="84"/>
      <c r="PJI56" s="84"/>
      <c r="PJJ56" s="84"/>
      <c r="PJK56" s="84"/>
      <c r="PJL56" s="84"/>
      <c r="PJM56" s="84"/>
      <c r="PJN56" s="84"/>
      <c r="PJO56" s="84"/>
      <c r="PJP56" s="84"/>
      <c r="PJQ56" s="84"/>
      <c r="PJR56" s="84"/>
      <c r="PJS56" s="84"/>
      <c r="PJT56" s="84"/>
      <c r="PJU56" s="84"/>
      <c r="PJV56" s="84"/>
      <c r="PJW56" s="84"/>
      <c r="PJX56" s="84"/>
      <c r="PJY56" s="84"/>
      <c r="PJZ56" s="84"/>
      <c r="PKA56" s="84"/>
      <c r="PKB56" s="84"/>
      <c r="PKC56" s="84"/>
      <c r="PKD56" s="84"/>
      <c r="PKE56" s="84"/>
      <c r="PKF56" s="84"/>
      <c r="PKG56" s="84"/>
      <c r="PKH56" s="84"/>
      <c r="PKI56" s="84"/>
      <c r="PKJ56" s="84"/>
      <c r="PKK56" s="84"/>
      <c r="PKL56" s="84"/>
      <c r="PKM56" s="84"/>
      <c r="PKN56" s="84"/>
      <c r="PKO56" s="84"/>
      <c r="PKP56" s="84"/>
      <c r="PKQ56" s="84"/>
      <c r="PKR56" s="84"/>
      <c r="PKS56" s="84"/>
      <c r="PKT56" s="84"/>
      <c r="PKU56" s="84"/>
      <c r="PKV56" s="84"/>
      <c r="PKW56" s="84"/>
      <c r="PKX56" s="84"/>
      <c r="PKY56" s="84"/>
      <c r="PKZ56" s="84"/>
      <c r="PLA56" s="84"/>
      <c r="PLB56" s="84"/>
      <c r="PLC56" s="84"/>
      <c r="PLD56" s="84"/>
      <c r="PLE56" s="84"/>
      <c r="PLF56" s="84"/>
      <c r="PLG56" s="84"/>
      <c r="PLH56" s="84"/>
      <c r="PLI56" s="84"/>
      <c r="PLJ56" s="84"/>
      <c r="PLK56" s="84"/>
      <c r="PLL56" s="84"/>
      <c r="PLM56" s="84"/>
      <c r="PLN56" s="84"/>
      <c r="PLO56" s="84"/>
      <c r="PLP56" s="84"/>
      <c r="PLQ56" s="84"/>
      <c r="PLR56" s="84"/>
      <c r="PLS56" s="84"/>
      <c r="PLT56" s="84"/>
      <c r="PLU56" s="84"/>
      <c r="PLV56" s="84"/>
      <c r="PLW56" s="84"/>
      <c r="PLX56" s="84"/>
      <c r="PLY56" s="84"/>
      <c r="PLZ56" s="84"/>
      <c r="PMA56" s="84"/>
      <c r="PMB56" s="84"/>
      <c r="PMC56" s="84"/>
      <c r="PMD56" s="84"/>
      <c r="PME56" s="84"/>
      <c r="PMF56" s="84"/>
      <c r="PMG56" s="84"/>
      <c r="PMH56" s="84"/>
      <c r="PMI56" s="84"/>
      <c r="PMJ56" s="84"/>
      <c r="PMK56" s="84"/>
      <c r="PML56" s="84"/>
      <c r="PMM56" s="84"/>
      <c r="PMN56" s="84"/>
      <c r="PMO56" s="84"/>
      <c r="PMP56" s="84"/>
      <c r="PMQ56" s="84"/>
      <c r="PMR56" s="84"/>
      <c r="PMS56" s="84"/>
      <c r="PMT56" s="84"/>
      <c r="PMU56" s="84"/>
      <c r="PMV56" s="84"/>
      <c r="PMW56" s="84"/>
      <c r="PMX56" s="84"/>
      <c r="PMY56" s="84"/>
      <c r="PMZ56" s="84"/>
      <c r="PNA56" s="84"/>
      <c r="PNB56" s="84"/>
      <c r="PNC56" s="84"/>
      <c r="PND56" s="84"/>
      <c r="PNE56" s="84"/>
      <c r="PNF56" s="84"/>
      <c r="PNG56" s="84"/>
      <c r="PNH56" s="84"/>
      <c r="PNI56" s="84"/>
      <c r="PNJ56" s="84"/>
      <c r="PNK56" s="84"/>
      <c r="PNL56" s="84"/>
      <c r="PNM56" s="84"/>
      <c r="PNN56" s="84"/>
      <c r="PNO56" s="84"/>
      <c r="PNP56" s="84"/>
      <c r="PNQ56" s="84"/>
      <c r="PNR56" s="84"/>
      <c r="PNS56" s="84"/>
      <c r="PNT56" s="84"/>
      <c r="PNU56" s="84"/>
      <c r="PNV56" s="84"/>
      <c r="PNW56" s="84"/>
      <c r="PNX56" s="84"/>
      <c r="PNY56" s="84"/>
      <c r="PNZ56" s="84"/>
      <c r="POA56" s="84"/>
      <c r="POB56" s="84"/>
      <c r="POC56" s="84"/>
      <c r="POD56" s="84"/>
      <c r="POE56" s="84"/>
      <c r="POF56" s="84"/>
      <c r="POG56" s="84"/>
      <c r="POH56" s="84"/>
      <c r="POI56" s="84"/>
      <c r="POJ56" s="84"/>
      <c r="POK56" s="84"/>
      <c r="POL56" s="84"/>
      <c r="POM56" s="84"/>
      <c r="PON56" s="84"/>
      <c r="POO56" s="84"/>
      <c r="POP56" s="84"/>
      <c r="POQ56" s="84"/>
      <c r="POR56" s="84"/>
      <c r="POS56" s="84"/>
      <c r="POT56" s="84"/>
      <c r="POU56" s="84"/>
      <c r="POV56" s="84"/>
      <c r="POW56" s="84"/>
      <c r="POX56" s="84"/>
      <c r="POY56" s="84"/>
      <c r="POZ56" s="84"/>
      <c r="PPA56" s="84"/>
      <c r="PPB56" s="84"/>
      <c r="PPC56" s="84"/>
      <c r="PPD56" s="84"/>
      <c r="PPE56" s="84"/>
      <c r="PPF56" s="84"/>
      <c r="PPG56" s="84"/>
      <c r="PPH56" s="84"/>
      <c r="PPI56" s="84"/>
      <c r="PPJ56" s="84"/>
      <c r="PPK56" s="84"/>
      <c r="PPL56" s="84"/>
      <c r="PPM56" s="84"/>
      <c r="PPN56" s="84"/>
      <c r="PPO56" s="84"/>
      <c r="PPP56" s="84"/>
      <c r="PPQ56" s="84"/>
      <c r="PPR56" s="84"/>
      <c r="PPS56" s="84"/>
      <c r="PPT56" s="84"/>
      <c r="PPU56" s="84"/>
      <c r="PPV56" s="84"/>
      <c r="PPW56" s="84"/>
      <c r="PPX56" s="84"/>
      <c r="PPY56" s="84"/>
      <c r="PPZ56" s="84"/>
      <c r="PQA56" s="84"/>
      <c r="PQB56" s="84"/>
      <c r="PQC56" s="84"/>
      <c r="PQD56" s="84"/>
      <c r="PQE56" s="84"/>
      <c r="PQF56" s="84"/>
      <c r="PQG56" s="84"/>
      <c r="PQH56" s="84"/>
      <c r="PQI56" s="84"/>
      <c r="PQJ56" s="84"/>
      <c r="PQK56" s="84"/>
      <c r="PQL56" s="84"/>
      <c r="PQM56" s="84"/>
      <c r="PQN56" s="84"/>
      <c r="PQO56" s="84"/>
      <c r="PQP56" s="84"/>
      <c r="PQQ56" s="84"/>
      <c r="PQR56" s="84"/>
      <c r="PQS56" s="84"/>
      <c r="PQT56" s="84"/>
      <c r="PQU56" s="84"/>
      <c r="PQV56" s="84"/>
      <c r="PQW56" s="84"/>
      <c r="PQX56" s="84"/>
      <c r="PQY56" s="84"/>
      <c r="PQZ56" s="84"/>
      <c r="PRA56" s="84"/>
      <c r="PRB56" s="84"/>
      <c r="PRC56" s="84"/>
      <c r="PRD56" s="84"/>
      <c r="PRE56" s="84"/>
      <c r="PRF56" s="84"/>
      <c r="PRG56" s="84"/>
      <c r="PRH56" s="84"/>
      <c r="PRI56" s="84"/>
      <c r="PRJ56" s="84"/>
      <c r="PRK56" s="84"/>
      <c r="PRL56" s="84"/>
      <c r="PRM56" s="84"/>
      <c r="PRN56" s="84"/>
      <c r="PRO56" s="84"/>
      <c r="PRP56" s="84"/>
      <c r="PRQ56" s="84"/>
      <c r="PRR56" s="84"/>
      <c r="PRS56" s="84"/>
      <c r="PRT56" s="84"/>
      <c r="PRU56" s="84"/>
      <c r="PRV56" s="84"/>
      <c r="PRW56" s="84"/>
      <c r="PRX56" s="84"/>
      <c r="PRY56" s="84"/>
      <c r="PRZ56" s="84"/>
      <c r="PSA56" s="84"/>
      <c r="PSB56" s="84"/>
      <c r="PSC56" s="84"/>
      <c r="PSD56" s="84"/>
      <c r="PSE56" s="84"/>
      <c r="PSF56" s="84"/>
      <c r="PSG56" s="84"/>
      <c r="PSH56" s="84"/>
      <c r="PSI56" s="84"/>
      <c r="PSJ56" s="84"/>
      <c r="PSK56" s="84"/>
      <c r="PSL56" s="84"/>
      <c r="PSM56" s="84"/>
      <c r="PSN56" s="84"/>
      <c r="PSO56" s="84"/>
      <c r="PSP56" s="84"/>
      <c r="PSQ56" s="84"/>
      <c r="PSR56" s="84"/>
      <c r="PSS56" s="84"/>
      <c r="PST56" s="84"/>
      <c r="PSU56" s="84"/>
      <c r="PSV56" s="84"/>
      <c r="PSW56" s="84"/>
      <c r="PSX56" s="84"/>
      <c r="PSY56" s="84"/>
      <c r="PSZ56" s="84"/>
      <c r="PTA56" s="84"/>
      <c r="PTB56" s="84"/>
      <c r="PTC56" s="84"/>
      <c r="PTD56" s="84"/>
      <c r="PTE56" s="84"/>
      <c r="PTF56" s="84"/>
      <c r="PTG56" s="84"/>
      <c r="PTH56" s="84"/>
      <c r="PTI56" s="84"/>
      <c r="PTJ56" s="84"/>
      <c r="PTK56" s="84"/>
      <c r="PTL56" s="84"/>
      <c r="PTM56" s="84"/>
      <c r="PTN56" s="84"/>
      <c r="PTO56" s="84"/>
      <c r="PTP56" s="84"/>
      <c r="PTQ56" s="84"/>
      <c r="PTR56" s="84"/>
      <c r="PTS56" s="84"/>
      <c r="PTT56" s="84"/>
      <c r="PTU56" s="84"/>
      <c r="PTV56" s="84"/>
      <c r="PTW56" s="84"/>
      <c r="PTX56" s="84"/>
      <c r="PTY56" s="84"/>
      <c r="PTZ56" s="84"/>
      <c r="PUA56" s="84"/>
      <c r="PUB56" s="84"/>
      <c r="PUC56" s="84"/>
      <c r="PUD56" s="84"/>
      <c r="PUE56" s="84"/>
      <c r="PUF56" s="84"/>
      <c r="PUG56" s="84"/>
      <c r="PUH56" s="84"/>
      <c r="PUI56" s="84"/>
      <c r="PUJ56" s="84"/>
      <c r="PUK56" s="84"/>
      <c r="PUL56" s="84"/>
      <c r="PUM56" s="84"/>
      <c r="PUN56" s="84"/>
      <c r="PUO56" s="84"/>
      <c r="PUP56" s="84"/>
      <c r="PUQ56" s="84"/>
      <c r="PUR56" s="84"/>
      <c r="PUS56" s="84"/>
      <c r="PUT56" s="84"/>
      <c r="PUU56" s="84"/>
      <c r="PUV56" s="84"/>
      <c r="PUW56" s="84"/>
      <c r="PUX56" s="84"/>
      <c r="PUY56" s="84"/>
      <c r="PUZ56" s="84"/>
      <c r="PVA56" s="84"/>
      <c r="PVB56" s="84"/>
      <c r="PVC56" s="84"/>
      <c r="PVD56" s="84"/>
      <c r="PVE56" s="84"/>
      <c r="PVF56" s="84"/>
      <c r="PVG56" s="84"/>
      <c r="PVH56" s="84"/>
      <c r="PVI56" s="84"/>
      <c r="PVJ56" s="84"/>
      <c r="PVK56" s="84"/>
      <c r="PVL56" s="84"/>
      <c r="PVM56" s="84"/>
      <c r="PVN56" s="84"/>
      <c r="PVO56" s="84"/>
      <c r="PVP56" s="84"/>
      <c r="PVQ56" s="84"/>
      <c r="PVR56" s="84"/>
      <c r="PVS56" s="84"/>
      <c r="PVT56" s="84"/>
      <c r="PVU56" s="84"/>
      <c r="PVV56" s="84"/>
      <c r="PVW56" s="84"/>
      <c r="PVX56" s="84"/>
      <c r="PVY56" s="84"/>
      <c r="PVZ56" s="84"/>
      <c r="PWA56" s="84"/>
      <c r="PWB56" s="84"/>
      <c r="PWC56" s="84"/>
      <c r="PWD56" s="84"/>
      <c r="PWE56" s="84"/>
      <c r="PWF56" s="84"/>
      <c r="PWG56" s="84"/>
      <c r="PWH56" s="84"/>
      <c r="PWI56" s="84"/>
      <c r="PWJ56" s="84"/>
      <c r="PWK56" s="84"/>
      <c r="PWL56" s="84"/>
      <c r="PWM56" s="84"/>
      <c r="PWN56" s="84"/>
      <c r="PWO56" s="84"/>
      <c r="PWP56" s="84"/>
      <c r="PWQ56" s="84"/>
      <c r="PWR56" s="84"/>
      <c r="PWS56" s="84"/>
      <c r="PWT56" s="84"/>
      <c r="PWU56" s="84"/>
      <c r="PWV56" s="84"/>
      <c r="PWW56" s="84"/>
      <c r="PWX56" s="84"/>
      <c r="PWY56" s="84"/>
      <c r="PWZ56" s="84"/>
      <c r="PXA56" s="84"/>
      <c r="PXB56" s="84"/>
      <c r="PXC56" s="84"/>
      <c r="PXD56" s="84"/>
      <c r="PXE56" s="84"/>
      <c r="PXF56" s="84"/>
      <c r="PXG56" s="84"/>
      <c r="PXH56" s="84"/>
      <c r="PXI56" s="84"/>
      <c r="PXJ56" s="84"/>
      <c r="PXK56" s="84"/>
      <c r="PXL56" s="84"/>
      <c r="PXM56" s="84"/>
      <c r="PXN56" s="84"/>
      <c r="PXO56" s="84"/>
      <c r="PXP56" s="84"/>
      <c r="PXQ56" s="84"/>
      <c r="PXR56" s="84"/>
      <c r="PXS56" s="84"/>
      <c r="PXT56" s="84"/>
      <c r="PXU56" s="84"/>
      <c r="PXV56" s="84"/>
      <c r="PXW56" s="84"/>
      <c r="PXX56" s="84"/>
      <c r="PXY56" s="84"/>
      <c r="PXZ56" s="84"/>
      <c r="PYA56" s="84"/>
      <c r="PYB56" s="84"/>
      <c r="PYC56" s="84"/>
      <c r="PYD56" s="84"/>
      <c r="PYE56" s="84"/>
      <c r="PYF56" s="84"/>
      <c r="PYG56" s="84"/>
      <c r="PYH56" s="84"/>
      <c r="PYI56" s="84"/>
      <c r="PYJ56" s="84"/>
      <c r="PYK56" s="84"/>
      <c r="PYL56" s="84"/>
      <c r="PYM56" s="84"/>
      <c r="PYN56" s="84"/>
      <c r="PYO56" s="84"/>
      <c r="PYP56" s="84"/>
      <c r="PYQ56" s="84"/>
      <c r="PYR56" s="84"/>
      <c r="PYS56" s="84"/>
      <c r="PYT56" s="84"/>
      <c r="PYU56" s="84"/>
      <c r="PYV56" s="84"/>
      <c r="PYW56" s="84"/>
      <c r="PYX56" s="84"/>
      <c r="PYY56" s="84"/>
      <c r="PYZ56" s="84"/>
      <c r="PZA56" s="84"/>
      <c r="PZB56" s="84"/>
      <c r="PZC56" s="84"/>
      <c r="PZD56" s="84"/>
      <c r="PZE56" s="84"/>
      <c r="PZF56" s="84"/>
      <c r="PZG56" s="84"/>
      <c r="PZH56" s="84"/>
      <c r="PZI56" s="84"/>
      <c r="PZJ56" s="84"/>
      <c r="PZK56" s="84"/>
      <c r="PZL56" s="84"/>
      <c r="PZM56" s="84"/>
      <c r="PZN56" s="84"/>
      <c r="PZO56" s="84"/>
      <c r="PZP56" s="84"/>
      <c r="PZQ56" s="84"/>
      <c r="PZR56" s="84"/>
      <c r="PZS56" s="84"/>
      <c r="PZT56" s="84"/>
      <c r="PZU56" s="84"/>
      <c r="PZV56" s="84"/>
      <c r="PZW56" s="84"/>
      <c r="PZX56" s="84"/>
      <c r="PZY56" s="84"/>
      <c r="PZZ56" s="84"/>
      <c r="QAA56" s="84"/>
      <c r="QAB56" s="84"/>
      <c r="QAC56" s="84"/>
      <c r="QAD56" s="84"/>
      <c r="QAE56" s="84"/>
      <c r="QAF56" s="84"/>
      <c r="QAG56" s="84"/>
      <c r="QAH56" s="84"/>
      <c r="QAI56" s="84"/>
      <c r="QAJ56" s="84"/>
      <c r="QAK56" s="84"/>
      <c r="QAL56" s="84"/>
      <c r="QAM56" s="84"/>
      <c r="QAN56" s="84"/>
      <c r="QAO56" s="84"/>
      <c r="QAP56" s="84"/>
      <c r="QAQ56" s="84"/>
      <c r="QAR56" s="84"/>
      <c r="QAS56" s="84"/>
      <c r="QAT56" s="84"/>
      <c r="QAU56" s="84"/>
      <c r="QAV56" s="84"/>
      <c r="QAW56" s="84"/>
      <c r="QAX56" s="84"/>
      <c r="QAY56" s="84"/>
      <c r="QAZ56" s="84"/>
      <c r="QBA56" s="84"/>
      <c r="QBB56" s="84"/>
      <c r="QBC56" s="84"/>
      <c r="QBD56" s="84"/>
      <c r="QBE56" s="84"/>
      <c r="QBF56" s="84"/>
      <c r="QBG56" s="84"/>
      <c r="QBH56" s="84"/>
      <c r="QBI56" s="84"/>
      <c r="QBJ56" s="84"/>
      <c r="QBK56" s="84"/>
      <c r="QBL56" s="84"/>
      <c r="QBM56" s="84"/>
      <c r="QBN56" s="84"/>
      <c r="QBO56" s="84"/>
      <c r="QBP56" s="84"/>
      <c r="QBQ56" s="84"/>
      <c r="QBR56" s="84"/>
      <c r="QBS56" s="84"/>
      <c r="QBT56" s="84"/>
      <c r="QBU56" s="84"/>
      <c r="QBV56" s="84"/>
      <c r="QBW56" s="84"/>
      <c r="QBX56" s="84"/>
      <c r="QBY56" s="84"/>
      <c r="QBZ56" s="84"/>
      <c r="QCA56" s="84"/>
      <c r="QCB56" s="84"/>
      <c r="QCC56" s="84"/>
      <c r="QCD56" s="84"/>
      <c r="QCE56" s="84"/>
      <c r="QCF56" s="84"/>
      <c r="QCG56" s="84"/>
      <c r="QCH56" s="84"/>
      <c r="QCI56" s="84"/>
      <c r="QCJ56" s="84"/>
      <c r="QCK56" s="84"/>
      <c r="QCL56" s="84"/>
      <c r="QCM56" s="84"/>
      <c r="QCN56" s="84"/>
      <c r="QCO56" s="84"/>
      <c r="QCP56" s="84"/>
      <c r="QCQ56" s="84"/>
      <c r="QCR56" s="84"/>
      <c r="QCS56" s="84"/>
      <c r="QCT56" s="84"/>
      <c r="QCU56" s="84"/>
      <c r="QCV56" s="84"/>
      <c r="QCW56" s="84"/>
      <c r="QCX56" s="84"/>
      <c r="QCY56" s="84"/>
      <c r="QCZ56" s="84"/>
      <c r="QDA56" s="84"/>
      <c r="QDB56" s="84"/>
      <c r="QDC56" s="84"/>
      <c r="QDD56" s="84"/>
      <c r="QDE56" s="84"/>
      <c r="QDF56" s="84"/>
      <c r="QDG56" s="84"/>
      <c r="QDH56" s="84"/>
      <c r="QDI56" s="84"/>
      <c r="QDJ56" s="84"/>
      <c r="QDK56" s="84"/>
      <c r="QDL56" s="84"/>
      <c r="QDM56" s="84"/>
      <c r="QDN56" s="84"/>
      <c r="QDO56" s="84"/>
      <c r="QDP56" s="84"/>
      <c r="QDQ56" s="84"/>
      <c r="QDR56" s="84"/>
      <c r="QDS56" s="84"/>
      <c r="QDT56" s="84"/>
      <c r="QDU56" s="84"/>
      <c r="QDV56" s="84"/>
      <c r="QDW56" s="84"/>
      <c r="QDX56" s="84"/>
      <c r="QDY56" s="84"/>
      <c r="QDZ56" s="84"/>
      <c r="QEA56" s="84"/>
      <c r="QEB56" s="84"/>
      <c r="QEC56" s="84"/>
      <c r="QED56" s="84"/>
      <c r="QEE56" s="84"/>
      <c r="QEF56" s="84"/>
      <c r="QEG56" s="84"/>
      <c r="QEH56" s="84"/>
      <c r="QEI56" s="84"/>
      <c r="QEJ56" s="84"/>
      <c r="QEK56" s="84"/>
      <c r="QEL56" s="84"/>
      <c r="QEM56" s="84"/>
      <c r="QEN56" s="84"/>
      <c r="QEO56" s="84"/>
      <c r="QEP56" s="84"/>
      <c r="QEQ56" s="84"/>
      <c r="QER56" s="84"/>
      <c r="QES56" s="84"/>
      <c r="QET56" s="84"/>
      <c r="QEU56" s="84"/>
      <c r="QEV56" s="84"/>
      <c r="QEW56" s="84"/>
      <c r="QEX56" s="84"/>
      <c r="QEY56" s="84"/>
      <c r="QEZ56" s="84"/>
      <c r="QFA56" s="84"/>
      <c r="QFB56" s="84"/>
      <c r="QFC56" s="84"/>
      <c r="QFD56" s="84"/>
      <c r="QFE56" s="84"/>
      <c r="QFF56" s="84"/>
      <c r="QFG56" s="84"/>
      <c r="QFH56" s="84"/>
      <c r="QFI56" s="84"/>
      <c r="QFJ56" s="84"/>
      <c r="QFK56" s="84"/>
      <c r="QFL56" s="84"/>
      <c r="QFM56" s="84"/>
      <c r="QFN56" s="84"/>
      <c r="QFO56" s="84"/>
      <c r="QFP56" s="84"/>
      <c r="QFQ56" s="84"/>
      <c r="QFR56" s="84"/>
      <c r="QFS56" s="84"/>
      <c r="QFT56" s="84"/>
      <c r="QFU56" s="84"/>
      <c r="QFV56" s="84"/>
      <c r="QFW56" s="84"/>
      <c r="QFX56" s="84"/>
      <c r="QFY56" s="84"/>
      <c r="QFZ56" s="84"/>
      <c r="QGA56" s="84"/>
      <c r="QGB56" s="84"/>
      <c r="QGC56" s="84"/>
      <c r="QGD56" s="84"/>
      <c r="QGE56" s="84"/>
      <c r="QGF56" s="84"/>
      <c r="QGG56" s="84"/>
      <c r="QGH56" s="84"/>
      <c r="QGI56" s="84"/>
      <c r="QGJ56" s="84"/>
      <c r="QGK56" s="84"/>
      <c r="QGL56" s="84"/>
      <c r="QGM56" s="84"/>
      <c r="QGN56" s="84"/>
      <c r="QGO56" s="84"/>
      <c r="QGP56" s="84"/>
      <c r="QGQ56" s="84"/>
      <c r="QGR56" s="84"/>
      <c r="QGS56" s="84"/>
      <c r="QGT56" s="84"/>
      <c r="QGU56" s="84"/>
      <c r="QGV56" s="84"/>
      <c r="QGW56" s="84"/>
      <c r="QGX56" s="84"/>
      <c r="QGY56" s="84"/>
      <c r="QGZ56" s="84"/>
      <c r="QHA56" s="84"/>
      <c r="QHB56" s="84"/>
      <c r="QHC56" s="84"/>
      <c r="QHD56" s="84"/>
      <c r="QHE56" s="84"/>
      <c r="QHF56" s="84"/>
      <c r="QHG56" s="84"/>
      <c r="QHH56" s="84"/>
      <c r="QHI56" s="84"/>
      <c r="QHJ56" s="84"/>
      <c r="QHK56" s="84"/>
      <c r="QHL56" s="84"/>
      <c r="QHM56" s="84"/>
      <c r="QHN56" s="84"/>
      <c r="QHO56" s="84"/>
      <c r="QHP56" s="84"/>
      <c r="QHQ56" s="84"/>
      <c r="QHR56" s="84"/>
      <c r="QHS56" s="84"/>
      <c r="QHT56" s="84"/>
      <c r="QHU56" s="84"/>
      <c r="QHV56" s="84"/>
      <c r="QHW56" s="84"/>
      <c r="QHX56" s="84"/>
      <c r="QHY56" s="84"/>
      <c r="QHZ56" s="84"/>
      <c r="QIA56" s="84"/>
      <c r="QIB56" s="84"/>
      <c r="QIC56" s="84"/>
      <c r="QID56" s="84"/>
      <c r="QIE56" s="84"/>
      <c r="QIF56" s="84"/>
      <c r="QIG56" s="84"/>
      <c r="QIH56" s="84"/>
      <c r="QII56" s="84"/>
      <c r="QIJ56" s="84"/>
      <c r="QIK56" s="84"/>
      <c r="QIL56" s="84"/>
      <c r="QIM56" s="84"/>
      <c r="QIN56" s="84"/>
      <c r="QIO56" s="84"/>
      <c r="QIP56" s="84"/>
      <c r="QIQ56" s="84"/>
      <c r="QIR56" s="84"/>
      <c r="QIS56" s="84"/>
      <c r="QIT56" s="84"/>
      <c r="QIU56" s="84"/>
      <c r="QIV56" s="84"/>
      <c r="QIW56" s="84"/>
      <c r="QIX56" s="84"/>
      <c r="QIY56" s="84"/>
      <c r="QIZ56" s="84"/>
      <c r="QJA56" s="84"/>
      <c r="QJB56" s="84"/>
      <c r="QJC56" s="84"/>
      <c r="QJD56" s="84"/>
      <c r="QJE56" s="84"/>
      <c r="QJF56" s="84"/>
      <c r="QJG56" s="84"/>
      <c r="QJH56" s="84"/>
      <c r="QJI56" s="84"/>
      <c r="QJJ56" s="84"/>
      <c r="QJK56" s="84"/>
      <c r="QJL56" s="84"/>
      <c r="QJM56" s="84"/>
      <c r="QJN56" s="84"/>
      <c r="QJO56" s="84"/>
      <c r="QJP56" s="84"/>
      <c r="QJQ56" s="84"/>
      <c r="QJR56" s="84"/>
      <c r="QJS56" s="84"/>
      <c r="QJT56" s="84"/>
      <c r="QJU56" s="84"/>
      <c r="QJV56" s="84"/>
      <c r="QJW56" s="84"/>
      <c r="QJX56" s="84"/>
      <c r="QJY56" s="84"/>
      <c r="QJZ56" s="84"/>
      <c r="QKA56" s="84"/>
      <c r="QKB56" s="84"/>
      <c r="QKC56" s="84"/>
      <c r="QKD56" s="84"/>
      <c r="QKE56" s="84"/>
      <c r="QKF56" s="84"/>
      <c r="QKG56" s="84"/>
      <c r="QKH56" s="84"/>
      <c r="QKI56" s="84"/>
      <c r="QKJ56" s="84"/>
      <c r="QKK56" s="84"/>
      <c r="QKL56" s="84"/>
      <c r="QKM56" s="84"/>
      <c r="QKN56" s="84"/>
      <c r="QKO56" s="84"/>
      <c r="QKP56" s="84"/>
      <c r="QKQ56" s="84"/>
      <c r="QKR56" s="84"/>
      <c r="QKS56" s="84"/>
      <c r="QKT56" s="84"/>
      <c r="QKU56" s="84"/>
      <c r="QKV56" s="84"/>
      <c r="QKW56" s="84"/>
      <c r="QKX56" s="84"/>
      <c r="QKY56" s="84"/>
      <c r="QKZ56" s="84"/>
      <c r="QLA56" s="84"/>
      <c r="QLB56" s="84"/>
      <c r="QLC56" s="84"/>
      <c r="QLD56" s="84"/>
      <c r="QLE56" s="84"/>
      <c r="QLF56" s="84"/>
      <c r="QLG56" s="84"/>
      <c r="QLH56" s="84"/>
      <c r="QLI56" s="84"/>
      <c r="QLJ56" s="84"/>
      <c r="QLK56" s="84"/>
      <c r="QLL56" s="84"/>
      <c r="QLM56" s="84"/>
      <c r="QLN56" s="84"/>
      <c r="QLO56" s="84"/>
      <c r="QLP56" s="84"/>
      <c r="QLQ56" s="84"/>
      <c r="QLR56" s="84"/>
      <c r="QLS56" s="84"/>
      <c r="QLT56" s="84"/>
      <c r="QLU56" s="84"/>
      <c r="QLV56" s="84"/>
      <c r="QLW56" s="84"/>
      <c r="QLX56" s="84"/>
      <c r="QLY56" s="84"/>
      <c r="QLZ56" s="84"/>
      <c r="QMA56" s="84"/>
      <c r="QMB56" s="84"/>
      <c r="QMC56" s="84"/>
      <c r="QMD56" s="84"/>
      <c r="QME56" s="84"/>
      <c r="QMF56" s="84"/>
      <c r="QMG56" s="84"/>
      <c r="QMH56" s="84"/>
      <c r="QMI56" s="84"/>
      <c r="QMJ56" s="84"/>
      <c r="QMK56" s="84"/>
      <c r="QML56" s="84"/>
      <c r="QMM56" s="84"/>
      <c r="QMN56" s="84"/>
      <c r="QMO56" s="84"/>
      <c r="QMP56" s="84"/>
      <c r="QMQ56" s="84"/>
      <c r="QMR56" s="84"/>
      <c r="QMS56" s="84"/>
      <c r="QMT56" s="84"/>
      <c r="QMU56" s="84"/>
      <c r="QMV56" s="84"/>
      <c r="QMW56" s="84"/>
      <c r="QMX56" s="84"/>
      <c r="QMY56" s="84"/>
      <c r="QMZ56" s="84"/>
      <c r="QNA56" s="84"/>
      <c r="QNB56" s="84"/>
      <c r="QNC56" s="84"/>
      <c r="QND56" s="84"/>
      <c r="QNE56" s="84"/>
      <c r="QNF56" s="84"/>
      <c r="QNG56" s="84"/>
      <c r="QNH56" s="84"/>
      <c r="QNI56" s="84"/>
      <c r="QNJ56" s="84"/>
      <c r="QNK56" s="84"/>
      <c r="QNL56" s="84"/>
      <c r="QNM56" s="84"/>
      <c r="QNN56" s="84"/>
      <c r="QNO56" s="84"/>
      <c r="QNP56" s="84"/>
      <c r="QNQ56" s="84"/>
      <c r="QNR56" s="84"/>
      <c r="QNS56" s="84"/>
      <c r="QNT56" s="84"/>
      <c r="QNU56" s="84"/>
      <c r="QNV56" s="84"/>
      <c r="QNW56" s="84"/>
      <c r="QNX56" s="84"/>
      <c r="QNY56" s="84"/>
      <c r="QNZ56" s="84"/>
      <c r="QOA56" s="84"/>
      <c r="QOB56" s="84"/>
      <c r="QOC56" s="84"/>
      <c r="QOD56" s="84"/>
      <c r="QOE56" s="84"/>
      <c r="QOF56" s="84"/>
      <c r="QOG56" s="84"/>
      <c r="QOH56" s="84"/>
      <c r="QOI56" s="84"/>
      <c r="QOJ56" s="84"/>
      <c r="QOK56" s="84"/>
      <c r="QOL56" s="84"/>
      <c r="QOM56" s="84"/>
      <c r="QON56" s="84"/>
      <c r="QOO56" s="84"/>
      <c r="QOP56" s="84"/>
      <c r="QOQ56" s="84"/>
      <c r="QOR56" s="84"/>
      <c r="QOS56" s="84"/>
      <c r="QOT56" s="84"/>
      <c r="QOU56" s="84"/>
      <c r="QOV56" s="84"/>
      <c r="QOW56" s="84"/>
      <c r="QOX56" s="84"/>
      <c r="QOY56" s="84"/>
      <c r="QOZ56" s="84"/>
      <c r="QPA56" s="84"/>
      <c r="QPB56" s="84"/>
      <c r="QPC56" s="84"/>
      <c r="QPD56" s="84"/>
      <c r="QPE56" s="84"/>
      <c r="QPF56" s="84"/>
      <c r="QPG56" s="84"/>
      <c r="QPH56" s="84"/>
      <c r="QPI56" s="84"/>
      <c r="QPJ56" s="84"/>
      <c r="QPK56" s="84"/>
      <c r="QPL56" s="84"/>
      <c r="QPM56" s="84"/>
      <c r="QPN56" s="84"/>
      <c r="QPO56" s="84"/>
      <c r="QPP56" s="84"/>
      <c r="QPQ56" s="84"/>
      <c r="QPR56" s="84"/>
      <c r="QPS56" s="84"/>
      <c r="QPT56" s="84"/>
      <c r="QPU56" s="84"/>
      <c r="QPV56" s="84"/>
      <c r="QPW56" s="84"/>
      <c r="QPX56" s="84"/>
      <c r="QPY56" s="84"/>
      <c r="QPZ56" s="84"/>
      <c r="QQA56" s="84"/>
      <c r="QQB56" s="84"/>
      <c r="QQC56" s="84"/>
      <c r="QQD56" s="84"/>
      <c r="QQE56" s="84"/>
      <c r="QQF56" s="84"/>
      <c r="QQG56" s="84"/>
      <c r="QQH56" s="84"/>
      <c r="QQI56" s="84"/>
      <c r="QQJ56" s="84"/>
      <c r="QQK56" s="84"/>
      <c r="QQL56" s="84"/>
      <c r="QQM56" s="84"/>
      <c r="QQN56" s="84"/>
      <c r="QQO56" s="84"/>
      <c r="QQP56" s="84"/>
      <c r="QQQ56" s="84"/>
      <c r="QQR56" s="84"/>
      <c r="QQS56" s="84"/>
      <c r="QQT56" s="84"/>
      <c r="QQU56" s="84"/>
      <c r="QQV56" s="84"/>
      <c r="QQW56" s="84"/>
      <c r="QQX56" s="84"/>
      <c r="QQY56" s="84"/>
      <c r="QQZ56" s="84"/>
      <c r="QRA56" s="84"/>
      <c r="QRB56" s="84"/>
      <c r="QRC56" s="84"/>
      <c r="QRD56" s="84"/>
      <c r="QRE56" s="84"/>
      <c r="QRF56" s="84"/>
      <c r="QRG56" s="84"/>
      <c r="QRH56" s="84"/>
      <c r="QRI56" s="84"/>
      <c r="QRJ56" s="84"/>
      <c r="QRK56" s="84"/>
      <c r="QRL56" s="84"/>
      <c r="QRM56" s="84"/>
      <c r="QRN56" s="84"/>
      <c r="QRO56" s="84"/>
      <c r="QRP56" s="84"/>
      <c r="QRQ56" s="84"/>
      <c r="QRR56" s="84"/>
      <c r="QRS56" s="84"/>
      <c r="QRT56" s="84"/>
      <c r="QRU56" s="84"/>
      <c r="QRV56" s="84"/>
      <c r="QRW56" s="84"/>
      <c r="QRX56" s="84"/>
      <c r="QRY56" s="84"/>
      <c r="QRZ56" s="84"/>
      <c r="QSA56" s="84"/>
      <c r="QSB56" s="84"/>
      <c r="QSC56" s="84"/>
      <c r="QSD56" s="84"/>
      <c r="QSE56" s="84"/>
      <c r="QSF56" s="84"/>
      <c r="QSG56" s="84"/>
      <c r="QSH56" s="84"/>
      <c r="QSI56" s="84"/>
      <c r="QSJ56" s="84"/>
      <c r="QSK56" s="84"/>
      <c r="QSL56" s="84"/>
      <c r="QSM56" s="84"/>
      <c r="QSN56" s="84"/>
      <c r="QSO56" s="84"/>
      <c r="QSP56" s="84"/>
      <c r="QSQ56" s="84"/>
      <c r="QSR56" s="84"/>
      <c r="QSS56" s="84"/>
      <c r="QST56" s="84"/>
      <c r="QSU56" s="84"/>
      <c r="QSV56" s="84"/>
      <c r="QSW56" s="84"/>
      <c r="QSX56" s="84"/>
      <c r="QSY56" s="84"/>
      <c r="QSZ56" s="84"/>
      <c r="QTA56" s="84"/>
      <c r="QTB56" s="84"/>
      <c r="QTC56" s="84"/>
      <c r="QTD56" s="84"/>
      <c r="QTE56" s="84"/>
      <c r="QTF56" s="84"/>
      <c r="QTG56" s="84"/>
      <c r="QTH56" s="84"/>
      <c r="QTI56" s="84"/>
      <c r="QTJ56" s="84"/>
      <c r="QTK56" s="84"/>
      <c r="QTL56" s="84"/>
      <c r="QTM56" s="84"/>
      <c r="QTN56" s="84"/>
      <c r="QTO56" s="84"/>
      <c r="QTP56" s="84"/>
      <c r="QTQ56" s="84"/>
      <c r="QTR56" s="84"/>
      <c r="QTS56" s="84"/>
      <c r="QTT56" s="84"/>
      <c r="QTU56" s="84"/>
      <c r="QTV56" s="84"/>
      <c r="QTW56" s="84"/>
      <c r="QTX56" s="84"/>
      <c r="QTY56" s="84"/>
      <c r="QTZ56" s="84"/>
      <c r="QUA56" s="84"/>
      <c r="QUB56" s="84"/>
      <c r="QUC56" s="84"/>
      <c r="QUD56" s="84"/>
      <c r="QUE56" s="84"/>
      <c r="QUF56" s="84"/>
      <c r="QUG56" s="84"/>
      <c r="QUH56" s="84"/>
      <c r="QUI56" s="84"/>
      <c r="QUJ56" s="84"/>
      <c r="QUK56" s="84"/>
      <c r="QUL56" s="84"/>
      <c r="QUM56" s="84"/>
      <c r="QUN56" s="84"/>
      <c r="QUO56" s="84"/>
      <c r="QUP56" s="84"/>
      <c r="QUQ56" s="84"/>
      <c r="QUR56" s="84"/>
      <c r="QUS56" s="84"/>
      <c r="QUT56" s="84"/>
      <c r="QUU56" s="84"/>
      <c r="QUV56" s="84"/>
      <c r="QUW56" s="84"/>
      <c r="QUX56" s="84"/>
      <c r="QUY56" s="84"/>
      <c r="QUZ56" s="84"/>
      <c r="QVA56" s="84"/>
      <c r="QVB56" s="84"/>
      <c r="QVC56" s="84"/>
      <c r="QVD56" s="84"/>
      <c r="QVE56" s="84"/>
      <c r="QVF56" s="84"/>
      <c r="QVG56" s="84"/>
      <c r="QVH56" s="84"/>
      <c r="QVI56" s="84"/>
      <c r="QVJ56" s="84"/>
      <c r="QVK56" s="84"/>
      <c r="QVL56" s="84"/>
      <c r="QVM56" s="84"/>
      <c r="QVN56" s="84"/>
      <c r="QVO56" s="84"/>
      <c r="QVP56" s="84"/>
      <c r="QVQ56" s="84"/>
      <c r="QVR56" s="84"/>
      <c r="QVS56" s="84"/>
      <c r="QVT56" s="84"/>
      <c r="QVU56" s="84"/>
      <c r="QVV56" s="84"/>
      <c r="QVW56" s="84"/>
      <c r="QVX56" s="84"/>
      <c r="QVY56" s="84"/>
      <c r="QVZ56" s="84"/>
      <c r="QWA56" s="84"/>
      <c r="QWB56" s="84"/>
      <c r="QWC56" s="84"/>
      <c r="QWD56" s="84"/>
      <c r="QWE56" s="84"/>
      <c r="QWF56" s="84"/>
      <c r="QWG56" s="84"/>
      <c r="QWH56" s="84"/>
      <c r="QWI56" s="84"/>
      <c r="QWJ56" s="84"/>
      <c r="QWK56" s="84"/>
      <c r="QWL56" s="84"/>
      <c r="QWM56" s="84"/>
      <c r="QWN56" s="84"/>
      <c r="QWO56" s="84"/>
      <c r="QWP56" s="84"/>
      <c r="QWQ56" s="84"/>
      <c r="QWR56" s="84"/>
      <c r="QWS56" s="84"/>
      <c r="QWT56" s="84"/>
      <c r="QWU56" s="84"/>
      <c r="QWV56" s="84"/>
      <c r="QWW56" s="84"/>
      <c r="QWX56" s="84"/>
      <c r="QWY56" s="84"/>
      <c r="QWZ56" s="84"/>
      <c r="QXA56" s="84"/>
      <c r="QXB56" s="84"/>
      <c r="QXC56" s="84"/>
      <c r="QXD56" s="84"/>
      <c r="QXE56" s="84"/>
      <c r="QXF56" s="84"/>
      <c r="QXG56" s="84"/>
      <c r="QXH56" s="84"/>
      <c r="QXI56" s="84"/>
      <c r="QXJ56" s="84"/>
      <c r="QXK56" s="84"/>
      <c r="QXL56" s="84"/>
      <c r="QXM56" s="84"/>
      <c r="QXN56" s="84"/>
      <c r="QXO56" s="84"/>
      <c r="QXP56" s="84"/>
      <c r="QXQ56" s="84"/>
      <c r="QXR56" s="84"/>
      <c r="QXS56" s="84"/>
      <c r="QXT56" s="84"/>
      <c r="QXU56" s="84"/>
      <c r="QXV56" s="84"/>
      <c r="QXW56" s="84"/>
      <c r="QXX56" s="84"/>
      <c r="QXY56" s="84"/>
      <c r="QXZ56" s="84"/>
      <c r="QYA56" s="84"/>
      <c r="QYB56" s="84"/>
      <c r="QYC56" s="84"/>
      <c r="QYD56" s="84"/>
      <c r="QYE56" s="84"/>
      <c r="QYF56" s="84"/>
      <c r="QYG56" s="84"/>
      <c r="QYH56" s="84"/>
      <c r="QYI56" s="84"/>
      <c r="QYJ56" s="84"/>
      <c r="QYK56" s="84"/>
      <c r="QYL56" s="84"/>
      <c r="QYM56" s="84"/>
      <c r="QYN56" s="84"/>
      <c r="QYO56" s="84"/>
      <c r="QYP56" s="84"/>
      <c r="QYQ56" s="84"/>
      <c r="QYR56" s="84"/>
      <c r="QYS56" s="84"/>
      <c r="QYT56" s="84"/>
      <c r="QYU56" s="84"/>
      <c r="QYV56" s="84"/>
      <c r="QYW56" s="84"/>
      <c r="QYX56" s="84"/>
      <c r="QYY56" s="84"/>
      <c r="QYZ56" s="84"/>
      <c r="QZA56" s="84"/>
      <c r="QZB56" s="84"/>
      <c r="QZC56" s="84"/>
      <c r="QZD56" s="84"/>
      <c r="QZE56" s="84"/>
      <c r="QZF56" s="84"/>
      <c r="QZG56" s="84"/>
      <c r="QZH56" s="84"/>
      <c r="QZI56" s="84"/>
      <c r="QZJ56" s="84"/>
      <c r="QZK56" s="84"/>
      <c r="QZL56" s="84"/>
      <c r="QZM56" s="84"/>
      <c r="QZN56" s="84"/>
      <c r="QZO56" s="84"/>
      <c r="QZP56" s="84"/>
      <c r="QZQ56" s="84"/>
      <c r="QZR56" s="84"/>
      <c r="QZS56" s="84"/>
      <c r="QZT56" s="84"/>
      <c r="QZU56" s="84"/>
      <c r="QZV56" s="84"/>
      <c r="QZW56" s="84"/>
      <c r="QZX56" s="84"/>
      <c r="QZY56" s="84"/>
      <c r="QZZ56" s="84"/>
      <c r="RAA56" s="84"/>
      <c r="RAB56" s="84"/>
      <c r="RAC56" s="84"/>
      <c r="RAD56" s="84"/>
      <c r="RAE56" s="84"/>
      <c r="RAF56" s="84"/>
      <c r="RAG56" s="84"/>
      <c r="RAH56" s="84"/>
      <c r="RAI56" s="84"/>
      <c r="RAJ56" s="84"/>
      <c r="RAK56" s="84"/>
      <c r="RAL56" s="84"/>
      <c r="RAM56" s="84"/>
      <c r="RAN56" s="84"/>
      <c r="RAO56" s="84"/>
      <c r="RAP56" s="84"/>
      <c r="RAQ56" s="84"/>
      <c r="RAR56" s="84"/>
      <c r="RAS56" s="84"/>
      <c r="RAT56" s="84"/>
      <c r="RAU56" s="84"/>
      <c r="RAV56" s="84"/>
      <c r="RAW56" s="84"/>
      <c r="RAX56" s="84"/>
      <c r="RAY56" s="84"/>
      <c r="RAZ56" s="84"/>
      <c r="RBA56" s="84"/>
      <c r="RBB56" s="84"/>
      <c r="RBC56" s="84"/>
      <c r="RBD56" s="84"/>
      <c r="RBE56" s="84"/>
      <c r="RBF56" s="84"/>
      <c r="RBG56" s="84"/>
      <c r="RBH56" s="84"/>
      <c r="RBI56" s="84"/>
      <c r="RBJ56" s="84"/>
      <c r="RBK56" s="84"/>
      <c r="RBL56" s="84"/>
      <c r="RBM56" s="84"/>
      <c r="RBN56" s="84"/>
      <c r="RBO56" s="84"/>
      <c r="RBP56" s="84"/>
      <c r="RBQ56" s="84"/>
      <c r="RBR56" s="84"/>
      <c r="RBS56" s="84"/>
      <c r="RBT56" s="84"/>
      <c r="RBU56" s="84"/>
      <c r="RBV56" s="84"/>
      <c r="RBW56" s="84"/>
      <c r="RBX56" s="84"/>
      <c r="RBY56" s="84"/>
      <c r="RBZ56" s="84"/>
      <c r="RCA56" s="84"/>
      <c r="RCB56" s="84"/>
      <c r="RCC56" s="84"/>
      <c r="RCD56" s="84"/>
      <c r="RCE56" s="84"/>
      <c r="RCF56" s="84"/>
      <c r="RCG56" s="84"/>
      <c r="RCH56" s="84"/>
      <c r="RCI56" s="84"/>
      <c r="RCJ56" s="84"/>
      <c r="RCK56" s="84"/>
      <c r="RCL56" s="84"/>
      <c r="RCM56" s="84"/>
      <c r="RCN56" s="84"/>
      <c r="RCO56" s="84"/>
      <c r="RCP56" s="84"/>
      <c r="RCQ56" s="84"/>
      <c r="RCR56" s="84"/>
      <c r="RCS56" s="84"/>
      <c r="RCT56" s="84"/>
      <c r="RCU56" s="84"/>
      <c r="RCV56" s="84"/>
      <c r="RCW56" s="84"/>
      <c r="RCX56" s="84"/>
      <c r="RCY56" s="84"/>
      <c r="RCZ56" s="84"/>
      <c r="RDA56" s="84"/>
      <c r="RDB56" s="84"/>
      <c r="RDC56" s="84"/>
      <c r="RDD56" s="84"/>
      <c r="RDE56" s="84"/>
      <c r="RDF56" s="84"/>
      <c r="RDG56" s="84"/>
      <c r="RDH56" s="84"/>
      <c r="RDI56" s="84"/>
      <c r="RDJ56" s="84"/>
      <c r="RDK56" s="84"/>
      <c r="RDL56" s="84"/>
      <c r="RDM56" s="84"/>
      <c r="RDN56" s="84"/>
      <c r="RDO56" s="84"/>
      <c r="RDP56" s="84"/>
      <c r="RDQ56" s="84"/>
      <c r="RDR56" s="84"/>
      <c r="RDS56" s="84"/>
      <c r="RDT56" s="84"/>
      <c r="RDU56" s="84"/>
      <c r="RDV56" s="84"/>
      <c r="RDW56" s="84"/>
      <c r="RDX56" s="84"/>
      <c r="RDY56" s="84"/>
      <c r="RDZ56" s="84"/>
      <c r="REA56" s="84"/>
      <c r="REB56" s="84"/>
      <c r="REC56" s="84"/>
      <c r="RED56" s="84"/>
      <c r="REE56" s="84"/>
      <c r="REF56" s="84"/>
      <c r="REG56" s="84"/>
      <c r="REH56" s="84"/>
      <c r="REI56" s="84"/>
      <c r="REJ56" s="84"/>
      <c r="REK56" s="84"/>
      <c r="REL56" s="84"/>
      <c r="REM56" s="84"/>
      <c r="REN56" s="84"/>
      <c r="REO56" s="84"/>
      <c r="REP56" s="84"/>
      <c r="REQ56" s="84"/>
      <c r="RER56" s="84"/>
      <c r="RES56" s="84"/>
      <c r="RET56" s="84"/>
      <c r="REU56" s="84"/>
      <c r="REV56" s="84"/>
      <c r="REW56" s="84"/>
      <c r="REX56" s="84"/>
      <c r="REY56" s="84"/>
      <c r="REZ56" s="84"/>
      <c r="RFA56" s="84"/>
      <c r="RFB56" s="84"/>
      <c r="RFC56" s="84"/>
      <c r="RFD56" s="84"/>
      <c r="RFE56" s="84"/>
      <c r="RFF56" s="84"/>
      <c r="RFG56" s="84"/>
      <c r="RFH56" s="84"/>
      <c r="RFI56" s="84"/>
      <c r="RFJ56" s="84"/>
      <c r="RFK56" s="84"/>
      <c r="RFL56" s="84"/>
      <c r="RFM56" s="84"/>
      <c r="RFN56" s="84"/>
      <c r="RFO56" s="84"/>
      <c r="RFP56" s="84"/>
      <c r="RFQ56" s="84"/>
      <c r="RFR56" s="84"/>
      <c r="RFS56" s="84"/>
      <c r="RFT56" s="84"/>
      <c r="RFU56" s="84"/>
      <c r="RFV56" s="84"/>
      <c r="RFW56" s="84"/>
      <c r="RFX56" s="84"/>
      <c r="RFY56" s="84"/>
      <c r="RFZ56" s="84"/>
      <c r="RGA56" s="84"/>
      <c r="RGB56" s="84"/>
      <c r="RGC56" s="84"/>
      <c r="RGD56" s="84"/>
      <c r="RGE56" s="84"/>
      <c r="RGF56" s="84"/>
      <c r="RGG56" s="84"/>
      <c r="RGH56" s="84"/>
      <c r="RGI56" s="84"/>
      <c r="RGJ56" s="84"/>
      <c r="RGK56" s="84"/>
      <c r="RGL56" s="84"/>
      <c r="RGM56" s="84"/>
      <c r="RGN56" s="84"/>
      <c r="RGO56" s="84"/>
      <c r="RGP56" s="84"/>
      <c r="RGQ56" s="84"/>
      <c r="RGR56" s="84"/>
      <c r="RGS56" s="84"/>
      <c r="RGT56" s="84"/>
      <c r="RGU56" s="84"/>
      <c r="RGV56" s="84"/>
      <c r="RGW56" s="84"/>
      <c r="RGX56" s="84"/>
      <c r="RGY56" s="84"/>
      <c r="RGZ56" s="84"/>
      <c r="RHA56" s="84"/>
      <c r="RHB56" s="84"/>
      <c r="RHC56" s="84"/>
      <c r="RHD56" s="84"/>
      <c r="RHE56" s="84"/>
      <c r="RHF56" s="84"/>
      <c r="RHG56" s="84"/>
      <c r="RHH56" s="84"/>
      <c r="RHI56" s="84"/>
      <c r="RHJ56" s="84"/>
      <c r="RHK56" s="84"/>
      <c r="RHL56" s="84"/>
      <c r="RHM56" s="84"/>
      <c r="RHN56" s="84"/>
      <c r="RHO56" s="84"/>
      <c r="RHP56" s="84"/>
      <c r="RHQ56" s="84"/>
      <c r="RHR56" s="84"/>
      <c r="RHS56" s="84"/>
      <c r="RHT56" s="84"/>
      <c r="RHU56" s="84"/>
      <c r="RHV56" s="84"/>
      <c r="RHW56" s="84"/>
      <c r="RHX56" s="84"/>
      <c r="RHY56" s="84"/>
      <c r="RHZ56" s="84"/>
      <c r="RIA56" s="84"/>
      <c r="RIB56" s="84"/>
      <c r="RIC56" s="84"/>
      <c r="RID56" s="84"/>
      <c r="RIE56" s="84"/>
      <c r="RIF56" s="84"/>
      <c r="RIG56" s="84"/>
      <c r="RIH56" s="84"/>
      <c r="RII56" s="84"/>
      <c r="RIJ56" s="84"/>
      <c r="RIK56" s="84"/>
      <c r="RIL56" s="84"/>
      <c r="RIM56" s="84"/>
      <c r="RIN56" s="84"/>
      <c r="RIO56" s="84"/>
      <c r="RIP56" s="84"/>
      <c r="RIQ56" s="84"/>
      <c r="RIR56" s="84"/>
      <c r="RIS56" s="84"/>
      <c r="RIT56" s="84"/>
      <c r="RIU56" s="84"/>
      <c r="RIV56" s="84"/>
      <c r="RIW56" s="84"/>
      <c r="RIX56" s="84"/>
      <c r="RIY56" s="84"/>
      <c r="RIZ56" s="84"/>
      <c r="RJA56" s="84"/>
      <c r="RJB56" s="84"/>
      <c r="RJC56" s="84"/>
      <c r="RJD56" s="84"/>
      <c r="RJE56" s="84"/>
      <c r="RJF56" s="84"/>
      <c r="RJG56" s="84"/>
      <c r="RJH56" s="84"/>
      <c r="RJI56" s="84"/>
      <c r="RJJ56" s="84"/>
      <c r="RJK56" s="84"/>
      <c r="RJL56" s="84"/>
      <c r="RJM56" s="84"/>
      <c r="RJN56" s="84"/>
      <c r="RJO56" s="84"/>
      <c r="RJP56" s="84"/>
      <c r="RJQ56" s="84"/>
      <c r="RJR56" s="84"/>
      <c r="RJS56" s="84"/>
      <c r="RJT56" s="84"/>
      <c r="RJU56" s="84"/>
      <c r="RJV56" s="84"/>
      <c r="RJW56" s="84"/>
      <c r="RJX56" s="84"/>
      <c r="RJY56" s="84"/>
      <c r="RJZ56" s="84"/>
      <c r="RKA56" s="84"/>
      <c r="RKB56" s="84"/>
      <c r="RKC56" s="84"/>
      <c r="RKD56" s="84"/>
      <c r="RKE56" s="84"/>
      <c r="RKF56" s="84"/>
      <c r="RKG56" s="84"/>
      <c r="RKH56" s="84"/>
      <c r="RKI56" s="84"/>
      <c r="RKJ56" s="84"/>
      <c r="RKK56" s="84"/>
      <c r="RKL56" s="84"/>
      <c r="RKM56" s="84"/>
      <c r="RKN56" s="84"/>
      <c r="RKO56" s="84"/>
      <c r="RKP56" s="84"/>
      <c r="RKQ56" s="84"/>
      <c r="RKR56" s="84"/>
      <c r="RKS56" s="84"/>
      <c r="RKT56" s="84"/>
      <c r="RKU56" s="84"/>
      <c r="RKV56" s="84"/>
      <c r="RKW56" s="84"/>
      <c r="RKX56" s="84"/>
      <c r="RKY56" s="84"/>
      <c r="RKZ56" s="84"/>
      <c r="RLA56" s="84"/>
      <c r="RLB56" s="84"/>
      <c r="RLC56" s="84"/>
      <c r="RLD56" s="84"/>
      <c r="RLE56" s="84"/>
      <c r="RLF56" s="84"/>
      <c r="RLG56" s="84"/>
      <c r="RLH56" s="84"/>
      <c r="RLI56" s="84"/>
      <c r="RLJ56" s="84"/>
      <c r="RLK56" s="84"/>
      <c r="RLL56" s="84"/>
      <c r="RLM56" s="84"/>
      <c r="RLN56" s="84"/>
      <c r="RLO56" s="84"/>
      <c r="RLP56" s="84"/>
      <c r="RLQ56" s="84"/>
      <c r="RLR56" s="84"/>
      <c r="RLS56" s="84"/>
      <c r="RLT56" s="84"/>
      <c r="RLU56" s="84"/>
      <c r="RLV56" s="84"/>
      <c r="RLW56" s="84"/>
      <c r="RLX56" s="84"/>
      <c r="RLY56" s="84"/>
      <c r="RLZ56" s="84"/>
      <c r="RMA56" s="84"/>
      <c r="RMB56" s="84"/>
      <c r="RMC56" s="84"/>
      <c r="RMD56" s="84"/>
      <c r="RME56" s="84"/>
      <c r="RMF56" s="84"/>
      <c r="RMG56" s="84"/>
      <c r="RMH56" s="84"/>
      <c r="RMI56" s="84"/>
      <c r="RMJ56" s="84"/>
      <c r="RMK56" s="84"/>
      <c r="RML56" s="84"/>
      <c r="RMM56" s="84"/>
      <c r="RMN56" s="84"/>
      <c r="RMO56" s="84"/>
      <c r="RMP56" s="84"/>
      <c r="RMQ56" s="84"/>
      <c r="RMR56" s="84"/>
      <c r="RMS56" s="84"/>
      <c r="RMT56" s="84"/>
      <c r="RMU56" s="84"/>
      <c r="RMV56" s="84"/>
      <c r="RMW56" s="84"/>
      <c r="RMX56" s="84"/>
      <c r="RMY56" s="84"/>
      <c r="RMZ56" s="84"/>
      <c r="RNA56" s="84"/>
      <c r="RNB56" s="84"/>
      <c r="RNC56" s="84"/>
      <c r="RND56" s="84"/>
      <c r="RNE56" s="84"/>
      <c r="RNF56" s="84"/>
      <c r="RNG56" s="84"/>
      <c r="RNH56" s="84"/>
      <c r="RNI56" s="84"/>
      <c r="RNJ56" s="84"/>
      <c r="RNK56" s="84"/>
      <c r="RNL56" s="84"/>
      <c r="RNM56" s="84"/>
      <c r="RNN56" s="84"/>
      <c r="RNO56" s="84"/>
      <c r="RNP56" s="84"/>
      <c r="RNQ56" s="84"/>
      <c r="RNR56" s="84"/>
      <c r="RNS56" s="84"/>
      <c r="RNT56" s="84"/>
      <c r="RNU56" s="84"/>
      <c r="RNV56" s="84"/>
      <c r="RNW56" s="84"/>
      <c r="RNX56" s="84"/>
      <c r="RNY56" s="84"/>
      <c r="RNZ56" s="84"/>
      <c r="ROA56" s="84"/>
      <c r="ROB56" s="84"/>
      <c r="ROC56" s="84"/>
      <c r="ROD56" s="84"/>
      <c r="ROE56" s="84"/>
      <c r="ROF56" s="84"/>
      <c r="ROG56" s="84"/>
      <c r="ROH56" s="84"/>
      <c r="ROI56" s="84"/>
      <c r="ROJ56" s="84"/>
      <c r="ROK56" s="84"/>
      <c r="ROL56" s="84"/>
      <c r="ROM56" s="84"/>
      <c r="RON56" s="84"/>
      <c r="ROO56" s="84"/>
      <c r="ROP56" s="84"/>
      <c r="ROQ56" s="84"/>
      <c r="ROR56" s="84"/>
      <c r="ROS56" s="84"/>
      <c r="ROT56" s="84"/>
      <c r="ROU56" s="84"/>
      <c r="ROV56" s="84"/>
      <c r="ROW56" s="84"/>
      <c r="ROX56" s="84"/>
      <c r="ROY56" s="84"/>
      <c r="ROZ56" s="84"/>
      <c r="RPA56" s="84"/>
      <c r="RPB56" s="84"/>
      <c r="RPC56" s="84"/>
      <c r="RPD56" s="84"/>
      <c r="RPE56" s="84"/>
      <c r="RPF56" s="84"/>
      <c r="RPG56" s="84"/>
      <c r="RPH56" s="84"/>
      <c r="RPI56" s="84"/>
      <c r="RPJ56" s="84"/>
      <c r="RPK56" s="84"/>
      <c r="RPL56" s="84"/>
      <c r="RPM56" s="84"/>
      <c r="RPN56" s="84"/>
      <c r="RPO56" s="84"/>
      <c r="RPP56" s="84"/>
      <c r="RPQ56" s="84"/>
      <c r="RPR56" s="84"/>
      <c r="RPS56" s="84"/>
      <c r="RPT56" s="84"/>
      <c r="RPU56" s="84"/>
      <c r="RPV56" s="84"/>
      <c r="RPW56" s="84"/>
      <c r="RPX56" s="84"/>
      <c r="RPY56" s="84"/>
      <c r="RPZ56" s="84"/>
      <c r="RQA56" s="84"/>
      <c r="RQB56" s="84"/>
      <c r="RQC56" s="84"/>
      <c r="RQD56" s="84"/>
      <c r="RQE56" s="84"/>
      <c r="RQF56" s="84"/>
      <c r="RQG56" s="84"/>
      <c r="RQH56" s="84"/>
      <c r="RQI56" s="84"/>
      <c r="RQJ56" s="84"/>
      <c r="RQK56" s="84"/>
      <c r="RQL56" s="84"/>
      <c r="RQM56" s="84"/>
      <c r="RQN56" s="84"/>
      <c r="RQO56" s="84"/>
      <c r="RQP56" s="84"/>
      <c r="RQQ56" s="84"/>
      <c r="RQR56" s="84"/>
      <c r="RQS56" s="84"/>
      <c r="RQT56" s="84"/>
      <c r="RQU56" s="84"/>
      <c r="RQV56" s="84"/>
      <c r="RQW56" s="84"/>
      <c r="RQX56" s="84"/>
      <c r="RQY56" s="84"/>
      <c r="RQZ56" s="84"/>
      <c r="RRA56" s="84"/>
      <c r="RRB56" s="84"/>
      <c r="RRC56" s="84"/>
      <c r="RRD56" s="84"/>
      <c r="RRE56" s="84"/>
      <c r="RRF56" s="84"/>
      <c r="RRG56" s="84"/>
      <c r="RRH56" s="84"/>
      <c r="RRI56" s="84"/>
      <c r="RRJ56" s="84"/>
      <c r="RRK56" s="84"/>
      <c r="RRL56" s="84"/>
      <c r="RRM56" s="84"/>
      <c r="RRN56" s="84"/>
      <c r="RRO56" s="84"/>
      <c r="RRP56" s="84"/>
      <c r="RRQ56" s="84"/>
      <c r="RRR56" s="84"/>
      <c r="RRS56" s="84"/>
      <c r="RRT56" s="84"/>
      <c r="RRU56" s="84"/>
      <c r="RRV56" s="84"/>
      <c r="RRW56" s="84"/>
      <c r="RRX56" s="84"/>
      <c r="RRY56" s="84"/>
      <c r="RRZ56" s="84"/>
      <c r="RSA56" s="84"/>
      <c r="RSB56" s="84"/>
      <c r="RSC56" s="84"/>
      <c r="RSD56" s="84"/>
      <c r="RSE56" s="84"/>
      <c r="RSF56" s="84"/>
      <c r="RSG56" s="84"/>
      <c r="RSH56" s="84"/>
      <c r="RSI56" s="84"/>
      <c r="RSJ56" s="84"/>
      <c r="RSK56" s="84"/>
      <c r="RSL56" s="84"/>
      <c r="RSM56" s="84"/>
      <c r="RSN56" s="84"/>
      <c r="RSO56" s="84"/>
      <c r="RSP56" s="84"/>
      <c r="RSQ56" s="84"/>
      <c r="RSR56" s="84"/>
      <c r="RSS56" s="84"/>
      <c r="RST56" s="84"/>
      <c r="RSU56" s="84"/>
      <c r="RSV56" s="84"/>
      <c r="RSW56" s="84"/>
      <c r="RSX56" s="84"/>
      <c r="RSY56" s="84"/>
      <c r="RSZ56" s="84"/>
      <c r="RTA56" s="84"/>
      <c r="RTB56" s="84"/>
      <c r="RTC56" s="84"/>
      <c r="RTD56" s="84"/>
      <c r="RTE56" s="84"/>
      <c r="RTF56" s="84"/>
      <c r="RTG56" s="84"/>
      <c r="RTH56" s="84"/>
      <c r="RTI56" s="84"/>
      <c r="RTJ56" s="84"/>
      <c r="RTK56" s="84"/>
      <c r="RTL56" s="84"/>
      <c r="RTM56" s="84"/>
      <c r="RTN56" s="84"/>
      <c r="RTO56" s="84"/>
      <c r="RTP56" s="84"/>
      <c r="RTQ56" s="84"/>
      <c r="RTR56" s="84"/>
      <c r="RTS56" s="84"/>
      <c r="RTT56" s="84"/>
      <c r="RTU56" s="84"/>
      <c r="RTV56" s="84"/>
      <c r="RTW56" s="84"/>
      <c r="RTX56" s="84"/>
      <c r="RTY56" s="84"/>
      <c r="RTZ56" s="84"/>
      <c r="RUA56" s="84"/>
      <c r="RUB56" s="84"/>
      <c r="RUC56" s="84"/>
      <c r="RUD56" s="84"/>
      <c r="RUE56" s="84"/>
      <c r="RUF56" s="84"/>
      <c r="RUG56" s="84"/>
      <c r="RUH56" s="84"/>
      <c r="RUI56" s="84"/>
      <c r="RUJ56" s="84"/>
      <c r="RUK56" s="84"/>
      <c r="RUL56" s="84"/>
      <c r="RUM56" s="84"/>
      <c r="RUN56" s="84"/>
      <c r="RUO56" s="84"/>
      <c r="RUP56" s="84"/>
      <c r="RUQ56" s="84"/>
      <c r="RUR56" s="84"/>
      <c r="RUS56" s="84"/>
      <c r="RUT56" s="84"/>
      <c r="RUU56" s="84"/>
      <c r="RUV56" s="84"/>
      <c r="RUW56" s="84"/>
      <c r="RUX56" s="84"/>
      <c r="RUY56" s="84"/>
      <c r="RUZ56" s="84"/>
      <c r="RVA56" s="84"/>
      <c r="RVB56" s="84"/>
      <c r="RVC56" s="84"/>
      <c r="RVD56" s="84"/>
      <c r="RVE56" s="84"/>
      <c r="RVF56" s="84"/>
      <c r="RVG56" s="84"/>
      <c r="RVH56" s="84"/>
      <c r="RVI56" s="84"/>
      <c r="RVJ56" s="84"/>
      <c r="RVK56" s="84"/>
      <c r="RVL56" s="84"/>
      <c r="RVM56" s="84"/>
      <c r="RVN56" s="84"/>
      <c r="RVO56" s="84"/>
      <c r="RVP56" s="84"/>
      <c r="RVQ56" s="84"/>
      <c r="RVR56" s="84"/>
      <c r="RVS56" s="84"/>
      <c r="RVT56" s="84"/>
      <c r="RVU56" s="84"/>
      <c r="RVV56" s="84"/>
      <c r="RVW56" s="84"/>
      <c r="RVX56" s="84"/>
      <c r="RVY56" s="84"/>
      <c r="RVZ56" s="84"/>
      <c r="RWA56" s="84"/>
      <c r="RWB56" s="84"/>
      <c r="RWC56" s="84"/>
      <c r="RWD56" s="84"/>
      <c r="RWE56" s="84"/>
      <c r="RWF56" s="84"/>
      <c r="RWG56" s="84"/>
      <c r="RWH56" s="84"/>
      <c r="RWI56" s="84"/>
      <c r="RWJ56" s="84"/>
      <c r="RWK56" s="84"/>
      <c r="RWL56" s="84"/>
      <c r="RWM56" s="84"/>
      <c r="RWN56" s="84"/>
      <c r="RWO56" s="84"/>
      <c r="RWP56" s="84"/>
      <c r="RWQ56" s="84"/>
      <c r="RWR56" s="84"/>
      <c r="RWS56" s="84"/>
      <c r="RWT56" s="84"/>
      <c r="RWU56" s="84"/>
      <c r="RWV56" s="84"/>
      <c r="RWW56" s="84"/>
      <c r="RWX56" s="84"/>
      <c r="RWY56" s="84"/>
      <c r="RWZ56" s="84"/>
      <c r="RXA56" s="84"/>
      <c r="RXB56" s="84"/>
      <c r="RXC56" s="84"/>
      <c r="RXD56" s="84"/>
      <c r="RXE56" s="84"/>
      <c r="RXF56" s="84"/>
      <c r="RXG56" s="84"/>
      <c r="RXH56" s="84"/>
      <c r="RXI56" s="84"/>
      <c r="RXJ56" s="84"/>
      <c r="RXK56" s="84"/>
      <c r="RXL56" s="84"/>
      <c r="RXM56" s="84"/>
      <c r="RXN56" s="84"/>
      <c r="RXO56" s="84"/>
      <c r="RXP56" s="84"/>
      <c r="RXQ56" s="84"/>
      <c r="RXR56" s="84"/>
      <c r="RXS56" s="84"/>
      <c r="RXT56" s="84"/>
      <c r="RXU56" s="84"/>
      <c r="RXV56" s="84"/>
      <c r="RXW56" s="84"/>
      <c r="RXX56" s="84"/>
      <c r="RXY56" s="84"/>
      <c r="RXZ56" s="84"/>
      <c r="RYA56" s="84"/>
      <c r="RYB56" s="84"/>
      <c r="RYC56" s="84"/>
      <c r="RYD56" s="84"/>
      <c r="RYE56" s="84"/>
      <c r="RYF56" s="84"/>
      <c r="RYG56" s="84"/>
      <c r="RYH56" s="84"/>
      <c r="RYI56" s="84"/>
      <c r="RYJ56" s="84"/>
      <c r="RYK56" s="84"/>
      <c r="RYL56" s="84"/>
      <c r="RYM56" s="84"/>
      <c r="RYN56" s="84"/>
      <c r="RYO56" s="84"/>
      <c r="RYP56" s="84"/>
      <c r="RYQ56" s="84"/>
      <c r="RYR56" s="84"/>
      <c r="RYS56" s="84"/>
      <c r="RYT56" s="84"/>
      <c r="RYU56" s="84"/>
      <c r="RYV56" s="84"/>
      <c r="RYW56" s="84"/>
      <c r="RYX56" s="84"/>
      <c r="RYY56" s="84"/>
      <c r="RYZ56" s="84"/>
      <c r="RZA56" s="84"/>
      <c r="RZB56" s="84"/>
      <c r="RZC56" s="84"/>
      <c r="RZD56" s="84"/>
      <c r="RZE56" s="84"/>
      <c r="RZF56" s="84"/>
      <c r="RZG56" s="84"/>
      <c r="RZH56" s="84"/>
      <c r="RZI56" s="84"/>
      <c r="RZJ56" s="84"/>
      <c r="RZK56" s="84"/>
      <c r="RZL56" s="84"/>
      <c r="RZM56" s="84"/>
      <c r="RZN56" s="84"/>
      <c r="RZO56" s="84"/>
      <c r="RZP56" s="84"/>
      <c r="RZQ56" s="84"/>
      <c r="RZR56" s="84"/>
      <c r="RZS56" s="84"/>
      <c r="RZT56" s="84"/>
      <c r="RZU56" s="84"/>
      <c r="RZV56" s="84"/>
      <c r="RZW56" s="84"/>
      <c r="RZX56" s="84"/>
      <c r="RZY56" s="84"/>
      <c r="RZZ56" s="84"/>
      <c r="SAA56" s="84"/>
      <c r="SAB56" s="84"/>
      <c r="SAC56" s="84"/>
      <c r="SAD56" s="84"/>
      <c r="SAE56" s="84"/>
      <c r="SAF56" s="84"/>
      <c r="SAG56" s="84"/>
      <c r="SAH56" s="84"/>
      <c r="SAI56" s="84"/>
      <c r="SAJ56" s="84"/>
      <c r="SAK56" s="84"/>
      <c r="SAL56" s="84"/>
      <c r="SAM56" s="84"/>
      <c r="SAN56" s="84"/>
      <c r="SAO56" s="84"/>
      <c r="SAP56" s="84"/>
      <c r="SAQ56" s="84"/>
      <c r="SAR56" s="84"/>
      <c r="SAS56" s="84"/>
      <c r="SAT56" s="84"/>
      <c r="SAU56" s="84"/>
      <c r="SAV56" s="84"/>
      <c r="SAW56" s="84"/>
      <c r="SAX56" s="84"/>
      <c r="SAY56" s="84"/>
      <c r="SAZ56" s="84"/>
      <c r="SBA56" s="84"/>
      <c r="SBB56" s="84"/>
      <c r="SBC56" s="84"/>
      <c r="SBD56" s="84"/>
      <c r="SBE56" s="84"/>
      <c r="SBF56" s="84"/>
      <c r="SBG56" s="84"/>
      <c r="SBH56" s="84"/>
      <c r="SBI56" s="84"/>
      <c r="SBJ56" s="84"/>
      <c r="SBK56" s="84"/>
      <c r="SBL56" s="84"/>
      <c r="SBM56" s="84"/>
      <c r="SBN56" s="84"/>
      <c r="SBO56" s="84"/>
      <c r="SBP56" s="84"/>
      <c r="SBQ56" s="84"/>
      <c r="SBR56" s="84"/>
      <c r="SBS56" s="84"/>
      <c r="SBT56" s="84"/>
      <c r="SBU56" s="84"/>
      <c r="SBV56" s="84"/>
      <c r="SBW56" s="84"/>
      <c r="SBX56" s="84"/>
      <c r="SBY56" s="84"/>
      <c r="SBZ56" s="84"/>
      <c r="SCA56" s="84"/>
      <c r="SCB56" s="84"/>
      <c r="SCC56" s="84"/>
      <c r="SCD56" s="84"/>
      <c r="SCE56" s="84"/>
      <c r="SCF56" s="84"/>
      <c r="SCG56" s="84"/>
      <c r="SCH56" s="84"/>
      <c r="SCI56" s="84"/>
      <c r="SCJ56" s="84"/>
      <c r="SCK56" s="84"/>
      <c r="SCL56" s="84"/>
      <c r="SCM56" s="84"/>
      <c r="SCN56" s="84"/>
      <c r="SCO56" s="84"/>
      <c r="SCP56" s="84"/>
      <c r="SCQ56" s="84"/>
      <c r="SCR56" s="84"/>
      <c r="SCS56" s="84"/>
      <c r="SCT56" s="84"/>
      <c r="SCU56" s="84"/>
      <c r="SCV56" s="84"/>
      <c r="SCW56" s="84"/>
      <c r="SCX56" s="84"/>
      <c r="SCY56" s="84"/>
      <c r="SCZ56" s="84"/>
      <c r="SDA56" s="84"/>
      <c r="SDB56" s="84"/>
      <c r="SDC56" s="84"/>
      <c r="SDD56" s="84"/>
      <c r="SDE56" s="84"/>
      <c r="SDF56" s="84"/>
      <c r="SDG56" s="84"/>
      <c r="SDH56" s="84"/>
      <c r="SDI56" s="84"/>
      <c r="SDJ56" s="84"/>
      <c r="SDK56" s="84"/>
      <c r="SDL56" s="84"/>
      <c r="SDM56" s="84"/>
      <c r="SDN56" s="84"/>
      <c r="SDO56" s="84"/>
      <c r="SDP56" s="84"/>
      <c r="SDQ56" s="84"/>
      <c r="SDR56" s="84"/>
      <c r="SDS56" s="84"/>
      <c r="SDT56" s="84"/>
      <c r="SDU56" s="84"/>
      <c r="SDV56" s="84"/>
      <c r="SDW56" s="84"/>
      <c r="SDX56" s="84"/>
      <c r="SDY56" s="84"/>
      <c r="SDZ56" s="84"/>
      <c r="SEA56" s="84"/>
      <c r="SEB56" s="84"/>
      <c r="SEC56" s="84"/>
      <c r="SED56" s="84"/>
      <c r="SEE56" s="84"/>
      <c r="SEF56" s="84"/>
      <c r="SEG56" s="84"/>
      <c r="SEH56" s="84"/>
      <c r="SEI56" s="84"/>
      <c r="SEJ56" s="84"/>
      <c r="SEK56" s="84"/>
      <c r="SEL56" s="84"/>
      <c r="SEM56" s="84"/>
      <c r="SEN56" s="84"/>
      <c r="SEO56" s="84"/>
      <c r="SEP56" s="84"/>
      <c r="SEQ56" s="84"/>
      <c r="SER56" s="84"/>
      <c r="SES56" s="84"/>
      <c r="SET56" s="84"/>
      <c r="SEU56" s="84"/>
      <c r="SEV56" s="84"/>
      <c r="SEW56" s="84"/>
      <c r="SEX56" s="84"/>
      <c r="SEY56" s="84"/>
      <c r="SEZ56" s="84"/>
      <c r="SFA56" s="84"/>
      <c r="SFB56" s="84"/>
      <c r="SFC56" s="84"/>
      <c r="SFD56" s="84"/>
      <c r="SFE56" s="84"/>
      <c r="SFF56" s="84"/>
      <c r="SFG56" s="84"/>
      <c r="SFH56" s="84"/>
      <c r="SFI56" s="84"/>
      <c r="SFJ56" s="84"/>
      <c r="SFK56" s="84"/>
      <c r="SFL56" s="84"/>
      <c r="SFM56" s="84"/>
      <c r="SFN56" s="84"/>
      <c r="SFO56" s="84"/>
      <c r="SFP56" s="84"/>
      <c r="SFQ56" s="84"/>
      <c r="SFR56" s="84"/>
      <c r="SFS56" s="84"/>
      <c r="SFT56" s="84"/>
      <c r="SFU56" s="84"/>
      <c r="SFV56" s="84"/>
      <c r="SFW56" s="84"/>
      <c r="SFX56" s="84"/>
      <c r="SFY56" s="84"/>
      <c r="SFZ56" s="84"/>
      <c r="SGA56" s="84"/>
      <c r="SGB56" s="84"/>
      <c r="SGC56" s="84"/>
      <c r="SGD56" s="84"/>
      <c r="SGE56" s="84"/>
      <c r="SGF56" s="84"/>
      <c r="SGG56" s="84"/>
      <c r="SGH56" s="84"/>
      <c r="SGI56" s="84"/>
      <c r="SGJ56" s="84"/>
      <c r="SGK56" s="84"/>
      <c r="SGL56" s="84"/>
      <c r="SGM56" s="84"/>
      <c r="SGN56" s="84"/>
      <c r="SGO56" s="84"/>
      <c r="SGP56" s="84"/>
      <c r="SGQ56" s="84"/>
      <c r="SGR56" s="84"/>
      <c r="SGS56" s="84"/>
      <c r="SGT56" s="84"/>
      <c r="SGU56" s="84"/>
      <c r="SGV56" s="84"/>
      <c r="SGW56" s="84"/>
      <c r="SGX56" s="84"/>
      <c r="SGY56" s="84"/>
      <c r="SGZ56" s="84"/>
      <c r="SHA56" s="84"/>
      <c r="SHB56" s="84"/>
      <c r="SHC56" s="84"/>
      <c r="SHD56" s="84"/>
      <c r="SHE56" s="84"/>
      <c r="SHF56" s="84"/>
      <c r="SHG56" s="84"/>
      <c r="SHH56" s="84"/>
      <c r="SHI56" s="84"/>
      <c r="SHJ56" s="84"/>
      <c r="SHK56" s="84"/>
      <c r="SHL56" s="84"/>
      <c r="SHM56" s="84"/>
      <c r="SHN56" s="84"/>
      <c r="SHO56" s="84"/>
      <c r="SHP56" s="84"/>
      <c r="SHQ56" s="84"/>
      <c r="SHR56" s="84"/>
      <c r="SHS56" s="84"/>
      <c r="SHT56" s="84"/>
      <c r="SHU56" s="84"/>
      <c r="SHV56" s="84"/>
      <c r="SHW56" s="84"/>
      <c r="SHX56" s="84"/>
      <c r="SHY56" s="84"/>
      <c r="SHZ56" s="84"/>
      <c r="SIA56" s="84"/>
      <c r="SIB56" s="84"/>
      <c r="SIC56" s="84"/>
      <c r="SID56" s="84"/>
      <c r="SIE56" s="84"/>
      <c r="SIF56" s="84"/>
      <c r="SIG56" s="84"/>
      <c r="SIH56" s="84"/>
      <c r="SII56" s="84"/>
      <c r="SIJ56" s="84"/>
      <c r="SIK56" s="84"/>
      <c r="SIL56" s="84"/>
      <c r="SIM56" s="84"/>
      <c r="SIN56" s="84"/>
      <c r="SIO56" s="84"/>
      <c r="SIP56" s="84"/>
      <c r="SIQ56" s="84"/>
      <c r="SIR56" s="84"/>
      <c r="SIS56" s="84"/>
      <c r="SIT56" s="84"/>
      <c r="SIU56" s="84"/>
      <c r="SIV56" s="84"/>
      <c r="SIW56" s="84"/>
      <c r="SIX56" s="84"/>
      <c r="SIY56" s="84"/>
      <c r="SIZ56" s="84"/>
      <c r="SJA56" s="84"/>
      <c r="SJB56" s="84"/>
      <c r="SJC56" s="84"/>
      <c r="SJD56" s="84"/>
      <c r="SJE56" s="84"/>
      <c r="SJF56" s="84"/>
      <c r="SJG56" s="84"/>
      <c r="SJH56" s="84"/>
      <c r="SJI56" s="84"/>
      <c r="SJJ56" s="84"/>
      <c r="SJK56" s="84"/>
      <c r="SJL56" s="84"/>
      <c r="SJM56" s="84"/>
      <c r="SJN56" s="84"/>
      <c r="SJO56" s="84"/>
      <c r="SJP56" s="84"/>
      <c r="SJQ56" s="84"/>
      <c r="SJR56" s="84"/>
      <c r="SJS56" s="84"/>
      <c r="SJT56" s="84"/>
      <c r="SJU56" s="84"/>
      <c r="SJV56" s="84"/>
      <c r="SJW56" s="84"/>
      <c r="SJX56" s="84"/>
      <c r="SJY56" s="84"/>
      <c r="SJZ56" s="84"/>
      <c r="SKA56" s="84"/>
      <c r="SKB56" s="84"/>
      <c r="SKC56" s="84"/>
      <c r="SKD56" s="84"/>
      <c r="SKE56" s="84"/>
      <c r="SKF56" s="84"/>
      <c r="SKG56" s="84"/>
      <c r="SKH56" s="84"/>
      <c r="SKI56" s="84"/>
      <c r="SKJ56" s="84"/>
      <c r="SKK56" s="84"/>
      <c r="SKL56" s="84"/>
      <c r="SKM56" s="84"/>
      <c r="SKN56" s="84"/>
      <c r="SKO56" s="84"/>
      <c r="SKP56" s="84"/>
      <c r="SKQ56" s="84"/>
      <c r="SKR56" s="84"/>
      <c r="SKS56" s="84"/>
      <c r="SKT56" s="84"/>
      <c r="SKU56" s="84"/>
      <c r="SKV56" s="84"/>
      <c r="SKW56" s="84"/>
      <c r="SKX56" s="84"/>
      <c r="SKY56" s="84"/>
      <c r="SKZ56" s="84"/>
      <c r="SLA56" s="84"/>
      <c r="SLB56" s="84"/>
      <c r="SLC56" s="84"/>
      <c r="SLD56" s="84"/>
      <c r="SLE56" s="84"/>
      <c r="SLF56" s="84"/>
      <c r="SLG56" s="84"/>
      <c r="SLH56" s="84"/>
      <c r="SLI56" s="84"/>
      <c r="SLJ56" s="84"/>
      <c r="SLK56" s="84"/>
      <c r="SLL56" s="84"/>
      <c r="SLM56" s="84"/>
      <c r="SLN56" s="84"/>
      <c r="SLO56" s="84"/>
      <c r="SLP56" s="84"/>
      <c r="SLQ56" s="84"/>
      <c r="SLR56" s="84"/>
      <c r="SLS56" s="84"/>
      <c r="SLT56" s="84"/>
      <c r="SLU56" s="84"/>
      <c r="SLV56" s="84"/>
      <c r="SLW56" s="84"/>
      <c r="SLX56" s="84"/>
      <c r="SLY56" s="84"/>
      <c r="SLZ56" s="84"/>
      <c r="SMA56" s="84"/>
      <c r="SMB56" s="84"/>
      <c r="SMC56" s="84"/>
      <c r="SMD56" s="84"/>
      <c r="SME56" s="84"/>
      <c r="SMF56" s="84"/>
      <c r="SMG56" s="84"/>
      <c r="SMH56" s="84"/>
      <c r="SMI56" s="84"/>
      <c r="SMJ56" s="84"/>
      <c r="SMK56" s="84"/>
      <c r="SML56" s="84"/>
      <c r="SMM56" s="84"/>
      <c r="SMN56" s="84"/>
      <c r="SMO56" s="84"/>
      <c r="SMP56" s="84"/>
      <c r="SMQ56" s="84"/>
      <c r="SMR56" s="84"/>
      <c r="SMS56" s="84"/>
      <c r="SMT56" s="84"/>
      <c r="SMU56" s="84"/>
      <c r="SMV56" s="84"/>
      <c r="SMW56" s="84"/>
      <c r="SMX56" s="84"/>
      <c r="SMY56" s="84"/>
      <c r="SMZ56" s="84"/>
      <c r="SNA56" s="84"/>
      <c r="SNB56" s="84"/>
      <c r="SNC56" s="84"/>
      <c r="SND56" s="84"/>
      <c r="SNE56" s="84"/>
      <c r="SNF56" s="84"/>
      <c r="SNG56" s="84"/>
      <c r="SNH56" s="84"/>
      <c r="SNI56" s="84"/>
      <c r="SNJ56" s="84"/>
      <c r="SNK56" s="84"/>
      <c r="SNL56" s="84"/>
      <c r="SNM56" s="84"/>
      <c r="SNN56" s="84"/>
      <c r="SNO56" s="84"/>
      <c r="SNP56" s="84"/>
      <c r="SNQ56" s="84"/>
      <c r="SNR56" s="84"/>
      <c r="SNS56" s="84"/>
      <c r="SNT56" s="84"/>
      <c r="SNU56" s="84"/>
      <c r="SNV56" s="84"/>
      <c r="SNW56" s="84"/>
      <c r="SNX56" s="84"/>
      <c r="SNY56" s="84"/>
      <c r="SNZ56" s="84"/>
      <c r="SOA56" s="84"/>
      <c r="SOB56" s="84"/>
      <c r="SOC56" s="84"/>
      <c r="SOD56" s="84"/>
      <c r="SOE56" s="84"/>
      <c r="SOF56" s="84"/>
      <c r="SOG56" s="84"/>
      <c r="SOH56" s="84"/>
      <c r="SOI56" s="84"/>
      <c r="SOJ56" s="84"/>
      <c r="SOK56" s="84"/>
      <c r="SOL56" s="84"/>
      <c r="SOM56" s="84"/>
      <c r="SON56" s="84"/>
      <c r="SOO56" s="84"/>
      <c r="SOP56" s="84"/>
      <c r="SOQ56" s="84"/>
      <c r="SOR56" s="84"/>
      <c r="SOS56" s="84"/>
      <c r="SOT56" s="84"/>
      <c r="SOU56" s="84"/>
      <c r="SOV56" s="84"/>
      <c r="SOW56" s="84"/>
      <c r="SOX56" s="84"/>
      <c r="SOY56" s="84"/>
      <c r="SOZ56" s="84"/>
      <c r="SPA56" s="84"/>
      <c r="SPB56" s="84"/>
      <c r="SPC56" s="84"/>
      <c r="SPD56" s="84"/>
      <c r="SPE56" s="84"/>
      <c r="SPF56" s="84"/>
      <c r="SPG56" s="84"/>
      <c r="SPH56" s="84"/>
      <c r="SPI56" s="84"/>
      <c r="SPJ56" s="84"/>
      <c r="SPK56" s="84"/>
      <c r="SPL56" s="84"/>
      <c r="SPM56" s="84"/>
      <c r="SPN56" s="84"/>
      <c r="SPO56" s="84"/>
      <c r="SPP56" s="84"/>
      <c r="SPQ56" s="84"/>
      <c r="SPR56" s="84"/>
      <c r="SPS56" s="84"/>
      <c r="SPT56" s="84"/>
      <c r="SPU56" s="84"/>
      <c r="SPV56" s="84"/>
      <c r="SPW56" s="84"/>
      <c r="SPX56" s="84"/>
      <c r="SPY56" s="84"/>
      <c r="SPZ56" s="84"/>
      <c r="SQA56" s="84"/>
      <c r="SQB56" s="84"/>
      <c r="SQC56" s="84"/>
      <c r="SQD56" s="84"/>
      <c r="SQE56" s="84"/>
      <c r="SQF56" s="84"/>
      <c r="SQG56" s="84"/>
      <c r="SQH56" s="84"/>
      <c r="SQI56" s="84"/>
      <c r="SQJ56" s="84"/>
      <c r="SQK56" s="84"/>
      <c r="SQL56" s="84"/>
      <c r="SQM56" s="84"/>
      <c r="SQN56" s="84"/>
      <c r="SQO56" s="84"/>
      <c r="SQP56" s="84"/>
      <c r="SQQ56" s="84"/>
      <c r="SQR56" s="84"/>
      <c r="SQS56" s="84"/>
      <c r="SQT56" s="84"/>
      <c r="SQU56" s="84"/>
      <c r="SQV56" s="84"/>
      <c r="SQW56" s="84"/>
      <c r="SQX56" s="84"/>
      <c r="SQY56" s="84"/>
      <c r="SQZ56" s="84"/>
      <c r="SRA56" s="84"/>
      <c r="SRB56" s="84"/>
      <c r="SRC56" s="84"/>
      <c r="SRD56" s="84"/>
      <c r="SRE56" s="84"/>
      <c r="SRF56" s="84"/>
      <c r="SRG56" s="84"/>
      <c r="SRH56" s="84"/>
      <c r="SRI56" s="84"/>
      <c r="SRJ56" s="84"/>
      <c r="SRK56" s="84"/>
      <c r="SRL56" s="84"/>
      <c r="SRM56" s="84"/>
      <c r="SRN56" s="84"/>
      <c r="SRO56" s="84"/>
      <c r="SRP56" s="84"/>
      <c r="SRQ56" s="84"/>
      <c r="SRR56" s="84"/>
      <c r="SRS56" s="84"/>
      <c r="SRT56" s="84"/>
      <c r="SRU56" s="84"/>
      <c r="SRV56" s="84"/>
      <c r="SRW56" s="84"/>
      <c r="SRX56" s="84"/>
      <c r="SRY56" s="84"/>
      <c r="SRZ56" s="84"/>
      <c r="SSA56" s="84"/>
      <c r="SSB56" s="84"/>
      <c r="SSC56" s="84"/>
      <c r="SSD56" s="84"/>
      <c r="SSE56" s="84"/>
      <c r="SSF56" s="84"/>
      <c r="SSG56" s="84"/>
      <c r="SSH56" s="84"/>
      <c r="SSI56" s="84"/>
      <c r="SSJ56" s="84"/>
      <c r="SSK56" s="84"/>
      <c r="SSL56" s="84"/>
      <c r="SSM56" s="84"/>
      <c r="SSN56" s="84"/>
      <c r="SSO56" s="84"/>
      <c r="SSP56" s="84"/>
      <c r="SSQ56" s="84"/>
      <c r="SSR56" s="84"/>
      <c r="SSS56" s="84"/>
      <c r="SST56" s="84"/>
      <c r="SSU56" s="84"/>
      <c r="SSV56" s="84"/>
      <c r="SSW56" s="84"/>
      <c r="SSX56" s="84"/>
      <c r="SSY56" s="84"/>
      <c r="SSZ56" s="84"/>
      <c r="STA56" s="84"/>
      <c r="STB56" s="84"/>
      <c r="STC56" s="84"/>
      <c r="STD56" s="84"/>
      <c r="STE56" s="84"/>
      <c r="STF56" s="84"/>
      <c r="STG56" s="84"/>
      <c r="STH56" s="84"/>
      <c r="STI56" s="84"/>
      <c r="STJ56" s="84"/>
      <c r="STK56" s="84"/>
      <c r="STL56" s="84"/>
      <c r="STM56" s="84"/>
      <c r="STN56" s="84"/>
      <c r="STO56" s="84"/>
      <c r="STP56" s="84"/>
      <c r="STQ56" s="84"/>
      <c r="STR56" s="84"/>
      <c r="STS56" s="84"/>
      <c r="STT56" s="84"/>
      <c r="STU56" s="84"/>
      <c r="STV56" s="84"/>
      <c r="STW56" s="84"/>
      <c r="STX56" s="84"/>
      <c r="STY56" s="84"/>
      <c r="STZ56" s="84"/>
      <c r="SUA56" s="84"/>
      <c r="SUB56" s="84"/>
      <c r="SUC56" s="84"/>
      <c r="SUD56" s="84"/>
      <c r="SUE56" s="84"/>
      <c r="SUF56" s="84"/>
      <c r="SUG56" s="84"/>
      <c r="SUH56" s="84"/>
      <c r="SUI56" s="84"/>
      <c r="SUJ56" s="84"/>
      <c r="SUK56" s="84"/>
      <c r="SUL56" s="84"/>
      <c r="SUM56" s="84"/>
      <c r="SUN56" s="84"/>
      <c r="SUO56" s="84"/>
      <c r="SUP56" s="84"/>
      <c r="SUQ56" s="84"/>
      <c r="SUR56" s="84"/>
      <c r="SUS56" s="84"/>
      <c r="SUT56" s="84"/>
      <c r="SUU56" s="84"/>
      <c r="SUV56" s="84"/>
      <c r="SUW56" s="84"/>
      <c r="SUX56" s="84"/>
      <c r="SUY56" s="84"/>
      <c r="SUZ56" s="84"/>
      <c r="SVA56" s="84"/>
      <c r="SVB56" s="84"/>
      <c r="SVC56" s="84"/>
      <c r="SVD56" s="84"/>
      <c r="SVE56" s="84"/>
      <c r="SVF56" s="84"/>
      <c r="SVG56" s="84"/>
      <c r="SVH56" s="84"/>
      <c r="SVI56" s="84"/>
      <c r="SVJ56" s="84"/>
      <c r="SVK56" s="84"/>
      <c r="SVL56" s="84"/>
      <c r="SVM56" s="84"/>
      <c r="SVN56" s="84"/>
      <c r="SVO56" s="84"/>
      <c r="SVP56" s="84"/>
      <c r="SVQ56" s="84"/>
      <c r="SVR56" s="84"/>
      <c r="SVS56" s="84"/>
      <c r="SVT56" s="84"/>
      <c r="SVU56" s="84"/>
      <c r="SVV56" s="84"/>
      <c r="SVW56" s="84"/>
      <c r="SVX56" s="84"/>
      <c r="SVY56" s="84"/>
      <c r="SVZ56" s="84"/>
      <c r="SWA56" s="84"/>
      <c r="SWB56" s="84"/>
      <c r="SWC56" s="84"/>
      <c r="SWD56" s="84"/>
      <c r="SWE56" s="84"/>
      <c r="SWF56" s="84"/>
      <c r="SWG56" s="84"/>
      <c r="SWH56" s="84"/>
      <c r="SWI56" s="84"/>
      <c r="SWJ56" s="84"/>
      <c r="SWK56" s="84"/>
      <c r="SWL56" s="84"/>
      <c r="SWM56" s="84"/>
      <c r="SWN56" s="84"/>
      <c r="SWO56" s="84"/>
      <c r="SWP56" s="84"/>
      <c r="SWQ56" s="84"/>
      <c r="SWR56" s="84"/>
      <c r="SWS56" s="84"/>
      <c r="SWT56" s="84"/>
      <c r="SWU56" s="84"/>
      <c r="SWV56" s="84"/>
      <c r="SWW56" s="84"/>
      <c r="SWX56" s="84"/>
      <c r="SWY56" s="84"/>
      <c r="SWZ56" s="84"/>
      <c r="SXA56" s="84"/>
      <c r="SXB56" s="84"/>
      <c r="SXC56" s="84"/>
      <c r="SXD56" s="84"/>
      <c r="SXE56" s="84"/>
      <c r="SXF56" s="84"/>
      <c r="SXG56" s="84"/>
      <c r="SXH56" s="84"/>
      <c r="SXI56" s="84"/>
      <c r="SXJ56" s="84"/>
      <c r="SXK56" s="84"/>
      <c r="SXL56" s="84"/>
      <c r="SXM56" s="84"/>
      <c r="SXN56" s="84"/>
      <c r="SXO56" s="84"/>
      <c r="SXP56" s="84"/>
      <c r="SXQ56" s="84"/>
      <c r="SXR56" s="84"/>
      <c r="SXS56" s="84"/>
      <c r="SXT56" s="84"/>
      <c r="SXU56" s="84"/>
      <c r="SXV56" s="84"/>
      <c r="SXW56" s="84"/>
      <c r="SXX56" s="84"/>
      <c r="SXY56" s="84"/>
      <c r="SXZ56" s="84"/>
      <c r="SYA56" s="84"/>
      <c r="SYB56" s="84"/>
      <c r="SYC56" s="84"/>
      <c r="SYD56" s="84"/>
      <c r="SYE56" s="84"/>
      <c r="SYF56" s="84"/>
      <c r="SYG56" s="84"/>
      <c r="SYH56" s="84"/>
      <c r="SYI56" s="84"/>
      <c r="SYJ56" s="84"/>
      <c r="SYK56" s="84"/>
      <c r="SYL56" s="84"/>
      <c r="SYM56" s="84"/>
      <c r="SYN56" s="84"/>
      <c r="SYO56" s="84"/>
      <c r="SYP56" s="84"/>
      <c r="SYQ56" s="84"/>
      <c r="SYR56" s="84"/>
      <c r="SYS56" s="84"/>
      <c r="SYT56" s="84"/>
      <c r="SYU56" s="84"/>
      <c r="SYV56" s="84"/>
      <c r="SYW56" s="84"/>
      <c r="SYX56" s="84"/>
      <c r="SYY56" s="84"/>
      <c r="SYZ56" s="84"/>
      <c r="SZA56" s="84"/>
      <c r="SZB56" s="84"/>
      <c r="SZC56" s="84"/>
      <c r="SZD56" s="84"/>
      <c r="SZE56" s="84"/>
      <c r="SZF56" s="84"/>
      <c r="SZG56" s="84"/>
      <c r="SZH56" s="84"/>
      <c r="SZI56" s="84"/>
      <c r="SZJ56" s="84"/>
      <c r="SZK56" s="84"/>
      <c r="SZL56" s="84"/>
      <c r="SZM56" s="84"/>
      <c r="SZN56" s="84"/>
      <c r="SZO56" s="84"/>
      <c r="SZP56" s="84"/>
      <c r="SZQ56" s="84"/>
      <c r="SZR56" s="84"/>
      <c r="SZS56" s="84"/>
      <c r="SZT56" s="84"/>
      <c r="SZU56" s="84"/>
      <c r="SZV56" s="84"/>
      <c r="SZW56" s="84"/>
      <c r="SZX56" s="84"/>
      <c r="SZY56" s="84"/>
      <c r="SZZ56" s="84"/>
      <c r="TAA56" s="84"/>
      <c r="TAB56" s="84"/>
      <c r="TAC56" s="84"/>
      <c r="TAD56" s="84"/>
      <c r="TAE56" s="84"/>
      <c r="TAF56" s="84"/>
      <c r="TAG56" s="84"/>
      <c r="TAH56" s="84"/>
      <c r="TAI56" s="84"/>
      <c r="TAJ56" s="84"/>
      <c r="TAK56" s="84"/>
      <c r="TAL56" s="84"/>
      <c r="TAM56" s="84"/>
      <c r="TAN56" s="84"/>
      <c r="TAO56" s="84"/>
      <c r="TAP56" s="84"/>
      <c r="TAQ56" s="84"/>
      <c r="TAR56" s="84"/>
      <c r="TAS56" s="84"/>
      <c r="TAT56" s="84"/>
      <c r="TAU56" s="84"/>
      <c r="TAV56" s="84"/>
      <c r="TAW56" s="84"/>
      <c r="TAX56" s="84"/>
      <c r="TAY56" s="84"/>
      <c r="TAZ56" s="84"/>
      <c r="TBA56" s="84"/>
      <c r="TBB56" s="84"/>
      <c r="TBC56" s="84"/>
      <c r="TBD56" s="84"/>
      <c r="TBE56" s="84"/>
      <c r="TBF56" s="84"/>
      <c r="TBG56" s="84"/>
      <c r="TBH56" s="84"/>
      <c r="TBI56" s="84"/>
      <c r="TBJ56" s="84"/>
      <c r="TBK56" s="84"/>
      <c r="TBL56" s="84"/>
      <c r="TBM56" s="84"/>
      <c r="TBN56" s="84"/>
      <c r="TBO56" s="84"/>
      <c r="TBP56" s="84"/>
      <c r="TBQ56" s="84"/>
      <c r="TBR56" s="84"/>
      <c r="TBS56" s="84"/>
      <c r="TBT56" s="84"/>
      <c r="TBU56" s="84"/>
      <c r="TBV56" s="84"/>
      <c r="TBW56" s="84"/>
      <c r="TBX56" s="84"/>
      <c r="TBY56" s="84"/>
      <c r="TBZ56" s="84"/>
      <c r="TCA56" s="84"/>
      <c r="TCB56" s="84"/>
      <c r="TCC56" s="84"/>
      <c r="TCD56" s="84"/>
      <c r="TCE56" s="84"/>
      <c r="TCF56" s="84"/>
      <c r="TCG56" s="84"/>
      <c r="TCH56" s="84"/>
      <c r="TCI56" s="84"/>
      <c r="TCJ56" s="84"/>
      <c r="TCK56" s="84"/>
      <c r="TCL56" s="84"/>
      <c r="TCM56" s="84"/>
      <c r="TCN56" s="84"/>
      <c r="TCO56" s="84"/>
      <c r="TCP56" s="84"/>
      <c r="TCQ56" s="84"/>
      <c r="TCR56" s="84"/>
      <c r="TCS56" s="84"/>
      <c r="TCT56" s="84"/>
      <c r="TCU56" s="84"/>
      <c r="TCV56" s="84"/>
      <c r="TCW56" s="84"/>
      <c r="TCX56" s="84"/>
      <c r="TCY56" s="84"/>
      <c r="TCZ56" s="84"/>
      <c r="TDA56" s="84"/>
      <c r="TDB56" s="84"/>
      <c r="TDC56" s="84"/>
      <c r="TDD56" s="84"/>
      <c r="TDE56" s="84"/>
      <c r="TDF56" s="84"/>
      <c r="TDG56" s="84"/>
      <c r="TDH56" s="84"/>
      <c r="TDI56" s="84"/>
      <c r="TDJ56" s="84"/>
      <c r="TDK56" s="84"/>
      <c r="TDL56" s="84"/>
      <c r="TDM56" s="84"/>
      <c r="TDN56" s="84"/>
      <c r="TDO56" s="84"/>
      <c r="TDP56" s="84"/>
      <c r="TDQ56" s="84"/>
      <c r="TDR56" s="84"/>
      <c r="TDS56" s="84"/>
      <c r="TDT56" s="84"/>
      <c r="TDU56" s="84"/>
      <c r="TDV56" s="84"/>
      <c r="TDW56" s="84"/>
      <c r="TDX56" s="84"/>
      <c r="TDY56" s="84"/>
      <c r="TDZ56" s="84"/>
      <c r="TEA56" s="84"/>
      <c r="TEB56" s="84"/>
      <c r="TEC56" s="84"/>
      <c r="TED56" s="84"/>
      <c r="TEE56" s="84"/>
      <c r="TEF56" s="84"/>
      <c r="TEG56" s="84"/>
      <c r="TEH56" s="84"/>
      <c r="TEI56" s="84"/>
      <c r="TEJ56" s="84"/>
      <c r="TEK56" s="84"/>
      <c r="TEL56" s="84"/>
      <c r="TEM56" s="84"/>
      <c r="TEN56" s="84"/>
      <c r="TEO56" s="84"/>
      <c r="TEP56" s="84"/>
      <c r="TEQ56" s="84"/>
      <c r="TER56" s="84"/>
      <c r="TES56" s="84"/>
      <c r="TET56" s="84"/>
      <c r="TEU56" s="84"/>
      <c r="TEV56" s="84"/>
      <c r="TEW56" s="84"/>
      <c r="TEX56" s="84"/>
      <c r="TEY56" s="84"/>
      <c r="TEZ56" s="84"/>
      <c r="TFA56" s="84"/>
      <c r="TFB56" s="84"/>
      <c r="TFC56" s="84"/>
      <c r="TFD56" s="84"/>
      <c r="TFE56" s="84"/>
      <c r="TFF56" s="84"/>
      <c r="TFG56" s="84"/>
      <c r="TFH56" s="84"/>
      <c r="TFI56" s="84"/>
      <c r="TFJ56" s="84"/>
      <c r="TFK56" s="84"/>
      <c r="TFL56" s="84"/>
      <c r="TFM56" s="84"/>
      <c r="TFN56" s="84"/>
      <c r="TFO56" s="84"/>
      <c r="TFP56" s="84"/>
      <c r="TFQ56" s="84"/>
      <c r="TFR56" s="84"/>
      <c r="TFS56" s="84"/>
      <c r="TFT56" s="84"/>
      <c r="TFU56" s="84"/>
      <c r="TFV56" s="84"/>
      <c r="TFW56" s="84"/>
      <c r="TFX56" s="84"/>
      <c r="TFY56" s="84"/>
      <c r="TFZ56" s="84"/>
      <c r="TGA56" s="84"/>
      <c r="TGB56" s="84"/>
      <c r="TGC56" s="84"/>
      <c r="TGD56" s="84"/>
      <c r="TGE56" s="84"/>
      <c r="TGF56" s="84"/>
      <c r="TGG56" s="84"/>
      <c r="TGH56" s="84"/>
      <c r="TGI56" s="84"/>
      <c r="TGJ56" s="84"/>
      <c r="TGK56" s="84"/>
      <c r="TGL56" s="84"/>
      <c r="TGM56" s="84"/>
      <c r="TGN56" s="84"/>
      <c r="TGO56" s="84"/>
      <c r="TGP56" s="84"/>
      <c r="TGQ56" s="84"/>
      <c r="TGR56" s="84"/>
      <c r="TGS56" s="84"/>
      <c r="TGT56" s="84"/>
      <c r="TGU56" s="84"/>
      <c r="TGV56" s="84"/>
      <c r="TGW56" s="84"/>
      <c r="TGX56" s="84"/>
      <c r="TGY56" s="84"/>
      <c r="TGZ56" s="84"/>
      <c r="THA56" s="84"/>
      <c r="THB56" s="84"/>
      <c r="THC56" s="84"/>
      <c r="THD56" s="84"/>
      <c r="THE56" s="84"/>
      <c r="THF56" s="84"/>
      <c r="THG56" s="84"/>
      <c r="THH56" s="84"/>
      <c r="THI56" s="84"/>
      <c r="THJ56" s="84"/>
      <c r="THK56" s="84"/>
      <c r="THL56" s="84"/>
      <c r="THM56" s="84"/>
      <c r="THN56" s="84"/>
      <c r="THO56" s="84"/>
      <c r="THP56" s="84"/>
      <c r="THQ56" s="84"/>
      <c r="THR56" s="84"/>
      <c r="THS56" s="84"/>
      <c r="THT56" s="84"/>
      <c r="THU56" s="84"/>
      <c r="THV56" s="84"/>
      <c r="THW56" s="84"/>
      <c r="THX56" s="84"/>
      <c r="THY56" s="84"/>
      <c r="THZ56" s="84"/>
      <c r="TIA56" s="84"/>
      <c r="TIB56" s="84"/>
      <c r="TIC56" s="84"/>
      <c r="TID56" s="84"/>
      <c r="TIE56" s="84"/>
      <c r="TIF56" s="84"/>
      <c r="TIG56" s="84"/>
      <c r="TIH56" s="84"/>
      <c r="TII56" s="84"/>
      <c r="TIJ56" s="84"/>
      <c r="TIK56" s="84"/>
      <c r="TIL56" s="84"/>
      <c r="TIM56" s="84"/>
      <c r="TIN56" s="84"/>
      <c r="TIO56" s="84"/>
      <c r="TIP56" s="84"/>
      <c r="TIQ56" s="84"/>
      <c r="TIR56" s="84"/>
      <c r="TIS56" s="84"/>
      <c r="TIT56" s="84"/>
      <c r="TIU56" s="84"/>
      <c r="TIV56" s="84"/>
      <c r="TIW56" s="84"/>
      <c r="TIX56" s="84"/>
      <c r="TIY56" s="84"/>
      <c r="TIZ56" s="84"/>
      <c r="TJA56" s="84"/>
      <c r="TJB56" s="84"/>
      <c r="TJC56" s="84"/>
      <c r="TJD56" s="84"/>
      <c r="TJE56" s="84"/>
      <c r="TJF56" s="84"/>
      <c r="TJG56" s="84"/>
      <c r="TJH56" s="84"/>
      <c r="TJI56" s="84"/>
      <c r="TJJ56" s="84"/>
      <c r="TJK56" s="84"/>
      <c r="TJL56" s="84"/>
      <c r="TJM56" s="84"/>
      <c r="TJN56" s="84"/>
      <c r="TJO56" s="84"/>
      <c r="TJP56" s="84"/>
      <c r="TJQ56" s="84"/>
      <c r="TJR56" s="84"/>
      <c r="TJS56" s="84"/>
      <c r="TJT56" s="84"/>
      <c r="TJU56" s="84"/>
      <c r="TJV56" s="84"/>
      <c r="TJW56" s="84"/>
      <c r="TJX56" s="84"/>
      <c r="TJY56" s="84"/>
      <c r="TJZ56" s="84"/>
      <c r="TKA56" s="84"/>
      <c r="TKB56" s="84"/>
      <c r="TKC56" s="84"/>
      <c r="TKD56" s="84"/>
      <c r="TKE56" s="84"/>
      <c r="TKF56" s="84"/>
      <c r="TKG56" s="84"/>
      <c r="TKH56" s="84"/>
      <c r="TKI56" s="84"/>
      <c r="TKJ56" s="84"/>
      <c r="TKK56" s="84"/>
      <c r="TKL56" s="84"/>
      <c r="TKM56" s="84"/>
      <c r="TKN56" s="84"/>
      <c r="TKO56" s="84"/>
      <c r="TKP56" s="84"/>
      <c r="TKQ56" s="84"/>
      <c r="TKR56" s="84"/>
      <c r="TKS56" s="84"/>
      <c r="TKT56" s="84"/>
      <c r="TKU56" s="84"/>
      <c r="TKV56" s="84"/>
      <c r="TKW56" s="84"/>
      <c r="TKX56" s="84"/>
      <c r="TKY56" s="84"/>
      <c r="TKZ56" s="84"/>
      <c r="TLA56" s="84"/>
      <c r="TLB56" s="84"/>
      <c r="TLC56" s="84"/>
      <c r="TLD56" s="84"/>
      <c r="TLE56" s="84"/>
      <c r="TLF56" s="84"/>
      <c r="TLG56" s="84"/>
      <c r="TLH56" s="84"/>
      <c r="TLI56" s="84"/>
      <c r="TLJ56" s="84"/>
      <c r="TLK56" s="84"/>
      <c r="TLL56" s="84"/>
      <c r="TLM56" s="84"/>
      <c r="TLN56" s="84"/>
      <c r="TLO56" s="84"/>
      <c r="TLP56" s="84"/>
      <c r="TLQ56" s="84"/>
      <c r="TLR56" s="84"/>
      <c r="TLS56" s="84"/>
      <c r="TLT56" s="84"/>
      <c r="TLU56" s="84"/>
      <c r="TLV56" s="84"/>
      <c r="TLW56" s="84"/>
      <c r="TLX56" s="84"/>
      <c r="TLY56" s="84"/>
      <c r="TLZ56" s="84"/>
      <c r="TMA56" s="84"/>
      <c r="TMB56" s="84"/>
      <c r="TMC56" s="84"/>
      <c r="TMD56" s="84"/>
      <c r="TME56" s="84"/>
      <c r="TMF56" s="84"/>
      <c r="TMG56" s="84"/>
      <c r="TMH56" s="84"/>
      <c r="TMI56" s="84"/>
      <c r="TMJ56" s="84"/>
      <c r="TMK56" s="84"/>
      <c r="TML56" s="84"/>
      <c r="TMM56" s="84"/>
      <c r="TMN56" s="84"/>
      <c r="TMO56" s="84"/>
      <c r="TMP56" s="84"/>
      <c r="TMQ56" s="84"/>
      <c r="TMR56" s="84"/>
      <c r="TMS56" s="84"/>
      <c r="TMT56" s="84"/>
      <c r="TMU56" s="84"/>
      <c r="TMV56" s="84"/>
      <c r="TMW56" s="84"/>
      <c r="TMX56" s="84"/>
      <c r="TMY56" s="84"/>
      <c r="TMZ56" s="84"/>
      <c r="TNA56" s="84"/>
      <c r="TNB56" s="84"/>
      <c r="TNC56" s="84"/>
      <c r="TND56" s="84"/>
      <c r="TNE56" s="84"/>
      <c r="TNF56" s="84"/>
      <c r="TNG56" s="84"/>
      <c r="TNH56" s="84"/>
      <c r="TNI56" s="84"/>
      <c r="TNJ56" s="84"/>
      <c r="TNK56" s="84"/>
      <c r="TNL56" s="84"/>
      <c r="TNM56" s="84"/>
      <c r="TNN56" s="84"/>
      <c r="TNO56" s="84"/>
      <c r="TNP56" s="84"/>
      <c r="TNQ56" s="84"/>
      <c r="TNR56" s="84"/>
      <c r="TNS56" s="84"/>
      <c r="TNT56" s="84"/>
      <c r="TNU56" s="84"/>
      <c r="TNV56" s="84"/>
      <c r="TNW56" s="84"/>
      <c r="TNX56" s="84"/>
      <c r="TNY56" s="84"/>
      <c r="TNZ56" s="84"/>
      <c r="TOA56" s="84"/>
      <c r="TOB56" s="84"/>
      <c r="TOC56" s="84"/>
      <c r="TOD56" s="84"/>
      <c r="TOE56" s="84"/>
      <c r="TOF56" s="84"/>
      <c r="TOG56" s="84"/>
      <c r="TOH56" s="84"/>
      <c r="TOI56" s="84"/>
      <c r="TOJ56" s="84"/>
      <c r="TOK56" s="84"/>
      <c r="TOL56" s="84"/>
      <c r="TOM56" s="84"/>
      <c r="TON56" s="84"/>
      <c r="TOO56" s="84"/>
      <c r="TOP56" s="84"/>
      <c r="TOQ56" s="84"/>
      <c r="TOR56" s="84"/>
      <c r="TOS56" s="84"/>
      <c r="TOT56" s="84"/>
      <c r="TOU56" s="84"/>
      <c r="TOV56" s="84"/>
      <c r="TOW56" s="84"/>
      <c r="TOX56" s="84"/>
      <c r="TOY56" s="84"/>
      <c r="TOZ56" s="84"/>
      <c r="TPA56" s="84"/>
      <c r="TPB56" s="84"/>
      <c r="TPC56" s="84"/>
      <c r="TPD56" s="84"/>
      <c r="TPE56" s="84"/>
      <c r="TPF56" s="84"/>
      <c r="TPG56" s="84"/>
      <c r="TPH56" s="84"/>
      <c r="TPI56" s="84"/>
      <c r="TPJ56" s="84"/>
      <c r="TPK56" s="84"/>
      <c r="TPL56" s="84"/>
      <c r="TPM56" s="84"/>
      <c r="TPN56" s="84"/>
      <c r="TPO56" s="84"/>
      <c r="TPP56" s="84"/>
      <c r="TPQ56" s="84"/>
      <c r="TPR56" s="84"/>
      <c r="TPS56" s="84"/>
      <c r="TPT56" s="84"/>
      <c r="TPU56" s="84"/>
      <c r="TPV56" s="84"/>
      <c r="TPW56" s="84"/>
      <c r="TPX56" s="84"/>
      <c r="TPY56" s="84"/>
      <c r="TPZ56" s="84"/>
      <c r="TQA56" s="84"/>
      <c r="TQB56" s="84"/>
      <c r="TQC56" s="84"/>
      <c r="TQD56" s="84"/>
      <c r="TQE56" s="84"/>
      <c r="TQF56" s="84"/>
      <c r="TQG56" s="84"/>
      <c r="TQH56" s="84"/>
      <c r="TQI56" s="84"/>
      <c r="TQJ56" s="84"/>
      <c r="TQK56" s="84"/>
      <c r="TQL56" s="84"/>
      <c r="TQM56" s="84"/>
      <c r="TQN56" s="84"/>
      <c r="TQO56" s="84"/>
      <c r="TQP56" s="84"/>
      <c r="TQQ56" s="84"/>
      <c r="TQR56" s="84"/>
      <c r="TQS56" s="84"/>
      <c r="TQT56" s="84"/>
      <c r="TQU56" s="84"/>
      <c r="TQV56" s="84"/>
      <c r="TQW56" s="84"/>
      <c r="TQX56" s="84"/>
      <c r="TQY56" s="84"/>
      <c r="TQZ56" s="84"/>
      <c r="TRA56" s="84"/>
      <c r="TRB56" s="84"/>
      <c r="TRC56" s="84"/>
      <c r="TRD56" s="84"/>
      <c r="TRE56" s="84"/>
      <c r="TRF56" s="84"/>
      <c r="TRG56" s="84"/>
      <c r="TRH56" s="84"/>
      <c r="TRI56" s="84"/>
      <c r="TRJ56" s="84"/>
      <c r="TRK56" s="84"/>
      <c r="TRL56" s="84"/>
      <c r="TRM56" s="84"/>
      <c r="TRN56" s="84"/>
      <c r="TRO56" s="84"/>
      <c r="TRP56" s="84"/>
      <c r="TRQ56" s="84"/>
      <c r="TRR56" s="84"/>
      <c r="TRS56" s="84"/>
      <c r="TRT56" s="84"/>
      <c r="TRU56" s="84"/>
      <c r="TRV56" s="84"/>
      <c r="TRW56" s="84"/>
      <c r="TRX56" s="84"/>
      <c r="TRY56" s="84"/>
      <c r="TRZ56" s="84"/>
      <c r="TSA56" s="84"/>
      <c r="TSB56" s="84"/>
      <c r="TSC56" s="84"/>
      <c r="TSD56" s="84"/>
      <c r="TSE56" s="84"/>
      <c r="TSF56" s="84"/>
      <c r="TSG56" s="84"/>
      <c r="TSH56" s="84"/>
      <c r="TSI56" s="84"/>
      <c r="TSJ56" s="84"/>
      <c r="TSK56" s="84"/>
      <c r="TSL56" s="84"/>
      <c r="TSM56" s="84"/>
      <c r="TSN56" s="84"/>
      <c r="TSO56" s="84"/>
      <c r="TSP56" s="84"/>
      <c r="TSQ56" s="84"/>
      <c r="TSR56" s="84"/>
      <c r="TSS56" s="84"/>
      <c r="TST56" s="84"/>
      <c r="TSU56" s="84"/>
      <c r="TSV56" s="84"/>
      <c r="TSW56" s="84"/>
      <c r="TSX56" s="84"/>
      <c r="TSY56" s="84"/>
      <c r="TSZ56" s="84"/>
      <c r="TTA56" s="84"/>
      <c r="TTB56" s="84"/>
      <c r="TTC56" s="84"/>
      <c r="TTD56" s="84"/>
      <c r="TTE56" s="84"/>
      <c r="TTF56" s="84"/>
      <c r="TTG56" s="84"/>
      <c r="TTH56" s="84"/>
      <c r="TTI56" s="84"/>
      <c r="TTJ56" s="84"/>
      <c r="TTK56" s="84"/>
      <c r="TTL56" s="84"/>
      <c r="TTM56" s="84"/>
      <c r="TTN56" s="84"/>
      <c r="TTO56" s="84"/>
      <c r="TTP56" s="84"/>
      <c r="TTQ56" s="84"/>
      <c r="TTR56" s="84"/>
      <c r="TTS56" s="84"/>
      <c r="TTT56" s="84"/>
      <c r="TTU56" s="84"/>
      <c r="TTV56" s="84"/>
      <c r="TTW56" s="84"/>
      <c r="TTX56" s="84"/>
      <c r="TTY56" s="84"/>
      <c r="TTZ56" s="84"/>
      <c r="TUA56" s="84"/>
      <c r="TUB56" s="84"/>
      <c r="TUC56" s="84"/>
      <c r="TUD56" s="84"/>
      <c r="TUE56" s="84"/>
      <c r="TUF56" s="84"/>
      <c r="TUG56" s="84"/>
      <c r="TUH56" s="84"/>
      <c r="TUI56" s="84"/>
      <c r="TUJ56" s="84"/>
      <c r="TUK56" s="84"/>
      <c r="TUL56" s="84"/>
      <c r="TUM56" s="84"/>
      <c r="TUN56" s="84"/>
      <c r="TUO56" s="84"/>
      <c r="TUP56" s="84"/>
      <c r="TUQ56" s="84"/>
      <c r="TUR56" s="84"/>
      <c r="TUS56" s="84"/>
      <c r="TUT56" s="84"/>
      <c r="TUU56" s="84"/>
      <c r="TUV56" s="84"/>
      <c r="TUW56" s="84"/>
      <c r="TUX56" s="84"/>
      <c r="TUY56" s="84"/>
      <c r="TUZ56" s="84"/>
      <c r="TVA56" s="84"/>
      <c r="TVB56" s="84"/>
      <c r="TVC56" s="84"/>
      <c r="TVD56" s="84"/>
      <c r="TVE56" s="84"/>
      <c r="TVF56" s="84"/>
      <c r="TVG56" s="84"/>
      <c r="TVH56" s="84"/>
      <c r="TVI56" s="84"/>
      <c r="TVJ56" s="84"/>
      <c r="TVK56" s="84"/>
      <c r="TVL56" s="84"/>
      <c r="TVM56" s="84"/>
      <c r="TVN56" s="84"/>
      <c r="TVO56" s="84"/>
      <c r="TVP56" s="84"/>
      <c r="TVQ56" s="84"/>
      <c r="TVR56" s="84"/>
      <c r="TVS56" s="84"/>
      <c r="TVT56" s="84"/>
      <c r="TVU56" s="84"/>
      <c r="TVV56" s="84"/>
      <c r="TVW56" s="84"/>
      <c r="TVX56" s="84"/>
      <c r="TVY56" s="84"/>
      <c r="TVZ56" s="84"/>
      <c r="TWA56" s="84"/>
      <c r="TWB56" s="84"/>
      <c r="TWC56" s="84"/>
      <c r="TWD56" s="84"/>
      <c r="TWE56" s="84"/>
      <c r="TWF56" s="84"/>
      <c r="TWG56" s="84"/>
      <c r="TWH56" s="84"/>
      <c r="TWI56" s="84"/>
      <c r="TWJ56" s="84"/>
      <c r="TWK56" s="84"/>
      <c r="TWL56" s="84"/>
      <c r="TWM56" s="84"/>
      <c r="TWN56" s="84"/>
      <c r="TWO56" s="84"/>
      <c r="TWP56" s="84"/>
      <c r="TWQ56" s="84"/>
      <c r="TWR56" s="84"/>
      <c r="TWS56" s="84"/>
      <c r="TWT56" s="84"/>
      <c r="TWU56" s="84"/>
      <c r="TWV56" s="84"/>
      <c r="TWW56" s="84"/>
      <c r="TWX56" s="84"/>
      <c r="TWY56" s="84"/>
      <c r="TWZ56" s="84"/>
      <c r="TXA56" s="84"/>
      <c r="TXB56" s="84"/>
      <c r="TXC56" s="84"/>
      <c r="TXD56" s="84"/>
      <c r="TXE56" s="84"/>
      <c r="TXF56" s="84"/>
      <c r="TXG56" s="84"/>
      <c r="TXH56" s="84"/>
      <c r="TXI56" s="84"/>
      <c r="TXJ56" s="84"/>
      <c r="TXK56" s="84"/>
      <c r="TXL56" s="84"/>
      <c r="TXM56" s="84"/>
      <c r="TXN56" s="84"/>
      <c r="TXO56" s="84"/>
      <c r="TXP56" s="84"/>
      <c r="TXQ56" s="84"/>
      <c r="TXR56" s="84"/>
      <c r="TXS56" s="84"/>
      <c r="TXT56" s="84"/>
      <c r="TXU56" s="84"/>
      <c r="TXV56" s="84"/>
      <c r="TXW56" s="84"/>
      <c r="TXX56" s="84"/>
      <c r="TXY56" s="84"/>
      <c r="TXZ56" s="84"/>
      <c r="TYA56" s="84"/>
      <c r="TYB56" s="84"/>
      <c r="TYC56" s="84"/>
      <c r="TYD56" s="84"/>
      <c r="TYE56" s="84"/>
      <c r="TYF56" s="84"/>
      <c r="TYG56" s="84"/>
      <c r="TYH56" s="84"/>
      <c r="TYI56" s="84"/>
      <c r="TYJ56" s="84"/>
      <c r="TYK56" s="84"/>
      <c r="TYL56" s="84"/>
      <c r="TYM56" s="84"/>
      <c r="TYN56" s="84"/>
      <c r="TYO56" s="84"/>
      <c r="TYP56" s="84"/>
      <c r="TYQ56" s="84"/>
      <c r="TYR56" s="84"/>
      <c r="TYS56" s="84"/>
      <c r="TYT56" s="84"/>
      <c r="TYU56" s="84"/>
      <c r="TYV56" s="84"/>
      <c r="TYW56" s="84"/>
      <c r="TYX56" s="84"/>
      <c r="TYY56" s="84"/>
      <c r="TYZ56" s="84"/>
      <c r="TZA56" s="84"/>
      <c r="TZB56" s="84"/>
      <c r="TZC56" s="84"/>
      <c r="TZD56" s="84"/>
      <c r="TZE56" s="84"/>
      <c r="TZF56" s="84"/>
      <c r="TZG56" s="84"/>
      <c r="TZH56" s="84"/>
      <c r="TZI56" s="84"/>
      <c r="TZJ56" s="84"/>
      <c r="TZK56" s="84"/>
      <c r="TZL56" s="84"/>
      <c r="TZM56" s="84"/>
      <c r="TZN56" s="84"/>
      <c r="TZO56" s="84"/>
      <c r="TZP56" s="84"/>
      <c r="TZQ56" s="84"/>
      <c r="TZR56" s="84"/>
      <c r="TZS56" s="84"/>
      <c r="TZT56" s="84"/>
      <c r="TZU56" s="84"/>
      <c r="TZV56" s="84"/>
      <c r="TZW56" s="84"/>
      <c r="TZX56" s="84"/>
      <c r="TZY56" s="84"/>
      <c r="TZZ56" s="84"/>
      <c r="UAA56" s="84"/>
      <c r="UAB56" s="84"/>
      <c r="UAC56" s="84"/>
      <c r="UAD56" s="84"/>
      <c r="UAE56" s="84"/>
      <c r="UAF56" s="84"/>
      <c r="UAG56" s="84"/>
      <c r="UAH56" s="84"/>
      <c r="UAI56" s="84"/>
      <c r="UAJ56" s="84"/>
      <c r="UAK56" s="84"/>
      <c r="UAL56" s="84"/>
      <c r="UAM56" s="84"/>
      <c r="UAN56" s="84"/>
      <c r="UAO56" s="84"/>
      <c r="UAP56" s="84"/>
      <c r="UAQ56" s="84"/>
      <c r="UAR56" s="84"/>
      <c r="UAS56" s="84"/>
      <c r="UAT56" s="84"/>
      <c r="UAU56" s="84"/>
      <c r="UAV56" s="84"/>
      <c r="UAW56" s="84"/>
      <c r="UAX56" s="84"/>
      <c r="UAY56" s="84"/>
      <c r="UAZ56" s="84"/>
      <c r="UBA56" s="84"/>
      <c r="UBB56" s="84"/>
      <c r="UBC56" s="84"/>
      <c r="UBD56" s="84"/>
      <c r="UBE56" s="84"/>
      <c r="UBF56" s="84"/>
      <c r="UBG56" s="84"/>
      <c r="UBH56" s="84"/>
      <c r="UBI56" s="84"/>
      <c r="UBJ56" s="84"/>
      <c r="UBK56" s="84"/>
      <c r="UBL56" s="84"/>
      <c r="UBM56" s="84"/>
      <c r="UBN56" s="84"/>
      <c r="UBO56" s="84"/>
      <c r="UBP56" s="84"/>
      <c r="UBQ56" s="84"/>
      <c r="UBR56" s="84"/>
      <c r="UBS56" s="84"/>
      <c r="UBT56" s="84"/>
      <c r="UBU56" s="84"/>
      <c r="UBV56" s="84"/>
      <c r="UBW56" s="84"/>
      <c r="UBX56" s="84"/>
      <c r="UBY56" s="84"/>
      <c r="UBZ56" s="84"/>
      <c r="UCA56" s="84"/>
      <c r="UCB56" s="84"/>
      <c r="UCC56" s="84"/>
      <c r="UCD56" s="84"/>
      <c r="UCE56" s="84"/>
      <c r="UCF56" s="84"/>
      <c r="UCG56" s="84"/>
      <c r="UCH56" s="84"/>
      <c r="UCI56" s="84"/>
      <c r="UCJ56" s="84"/>
      <c r="UCK56" s="84"/>
      <c r="UCL56" s="84"/>
      <c r="UCM56" s="84"/>
      <c r="UCN56" s="84"/>
      <c r="UCO56" s="84"/>
      <c r="UCP56" s="84"/>
      <c r="UCQ56" s="84"/>
      <c r="UCR56" s="84"/>
      <c r="UCS56" s="84"/>
      <c r="UCT56" s="84"/>
      <c r="UCU56" s="84"/>
      <c r="UCV56" s="84"/>
      <c r="UCW56" s="84"/>
      <c r="UCX56" s="84"/>
      <c r="UCY56" s="84"/>
      <c r="UCZ56" s="84"/>
      <c r="UDA56" s="84"/>
      <c r="UDB56" s="84"/>
      <c r="UDC56" s="84"/>
      <c r="UDD56" s="84"/>
      <c r="UDE56" s="84"/>
      <c r="UDF56" s="84"/>
      <c r="UDG56" s="84"/>
      <c r="UDH56" s="84"/>
      <c r="UDI56" s="84"/>
      <c r="UDJ56" s="84"/>
      <c r="UDK56" s="84"/>
      <c r="UDL56" s="84"/>
      <c r="UDM56" s="84"/>
      <c r="UDN56" s="84"/>
      <c r="UDO56" s="84"/>
      <c r="UDP56" s="84"/>
      <c r="UDQ56" s="84"/>
      <c r="UDR56" s="84"/>
      <c r="UDS56" s="84"/>
      <c r="UDT56" s="84"/>
      <c r="UDU56" s="84"/>
      <c r="UDV56" s="84"/>
      <c r="UDW56" s="84"/>
      <c r="UDX56" s="84"/>
      <c r="UDY56" s="84"/>
      <c r="UDZ56" s="84"/>
      <c r="UEA56" s="84"/>
      <c r="UEB56" s="84"/>
      <c r="UEC56" s="84"/>
      <c r="UED56" s="84"/>
      <c r="UEE56" s="84"/>
      <c r="UEF56" s="84"/>
      <c r="UEG56" s="84"/>
      <c r="UEH56" s="84"/>
      <c r="UEI56" s="84"/>
      <c r="UEJ56" s="84"/>
      <c r="UEK56" s="84"/>
      <c r="UEL56" s="84"/>
      <c r="UEM56" s="84"/>
      <c r="UEN56" s="84"/>
      <c r="UEO56" s="84"/>
      <c r="UEP56" s="84"/>
      <c r="UEQ56" s="84"/>
      <c r="UER56" s="84"/>
      <c r="UES56" s="84"/>
      <c r="UET56" s="84"/>
      <c r="UEU56" s="84"/>
      <c r="UEV56" s="84"/>
      <c r="UEW56" s="84"/>
      <c r="UEX56" s="84"/>
      <c r="UEY56" s="84"/>
      <c r="UEZ56" s="84"/>
      <c r="UFA56" s="84"/>
      <c r="UFB56" s="84"/>
      <c r="UFC56" s="84"/>
      <c r="UFD56" s="84"/>
      <c r="UFE56" s="84"/>
      <c r="UFF56" s="84"/>
      <c r="UFG56" s="84"/>
      <c r="UFH56" s="84"/>
      <c r="UFI56" s="84"/>
      <c r="UFJ56" s="84"/>
      <c r="UFK56" s="84"/>
      <c r="UFL56" s="84"/>
      <c r="UFM56" s="84"/>
      <c r="UFN56" s="84"/>
      <c r="UFO56" s="84"/>
      <c r="UFP56" s="84"/>
      <c r="UFQ56" s="84"/>
      <c r="UFR56" s="84"/>
      <c r="UFS56" s="84"/>
      <c r="UFT56" s="84"/>
      <c r="UFU56" s="84"/>
      <c r="UFV56" s="84"/>
      <c r="UFW56" s="84"/>
      <c r="UFX56" s="84"/>
      <c r="UFY56" s="84"/>
      <c r="UFZ56" s="84"/>
      <c r="UGA56" s="84"/>
      <c r="UGB56" s="84"/>
      <c r="UGC56" s="84"/>
      <c r="UGD56" s="84"/>
      <c r="UGE56" s="84"/>
      <c r="UGF56" s="84"/>
      <c r="UGG56" s="84"/>
      <c r="UGH56" s="84"/>
      <c r="UGI56" s="84"/>
      <c r="UGJ56" s="84"/>
      <c r="UGK56" s="84"/>
      <c r="UGL56" s="84"/>
      <c r="UGM56" s="84"/>
      <c r="UGN56" s="84"/>
      <c r="UGO56" s="84"/>
      <c r="UGP56" s="84"/>
      <c r="UGQ56" s="84"/>
      <c r="UGR56" s="84"/>
      <c r="UGS56" s="84"/>
      <c r="UGT56" s="84"/>
      <c r="UGU56" s="84"/>
      <c r="UGV56" s="84"/>
      <c r="UGW56" s="84"/>
      <c r="UGX56" s="84"/>
      <c r="UGY56" s="84"/>
      <c r="UGZ56" s="84"/>
      <c r="UHA56" s="84"/>
      <c r="UHB56" s="84"/>
      <c r="UHC56" s="84"/>
      <c r="UHD56" s="84"/>
      <c r="UHE56" s="84"/>
      <c r="UHF56" s="84"/>
      <c r="UHG56" s="84"/>
      <c r="UHH56" s="84"/>
      <c r="UHI56" s="84"/>
      <c r="UHJ56" s="84"/>
      <c r="UHK56" s="84"/>
      <c r="UHL56" s="84"/>
      <c r="UHM56" s="84"/>
      <c r="UHN56" s="84"/>
      <c r="UHO56" s="84"/>
      <c r="UHP56" s="84"/>
      <c r="UHQ56" s="84"/>
      <c r="UHR56" s="84"/>
      <c r="UHS56" s="84"/>
      <c r="UHT56" s="84"/>
      <c r="UHU56" s="84"/>
      <c r="UHV56" s="84"/>
      <c r="UHW56" s="84"/>
      <c r="UHX56" s="84"/>
      <c r="UHY56" s="84"/>
      <c r="UHZ56" s="84"/>
      <c r="UIA56" s="84"/>
      <c r="UIB56" s="84"/>
      <c r="UIC56" s="84"/>
      <c r="UID56" s="84"/>
      <c r="UIE56" s="84"/>
      <c r="UIF56" s="84"/>
      <c r="UIG56" s="84"/>
      <c r="UIH56" s="84"/>
      <c r="UII56" s="84"/>
      <c r="UIJ56" s="84"/>
      <c r="UIK56" s="84"/>
      <c r="UIL56" s="84"/>
      <c r="UIM56" s="84"/>
      <c r="UIN56" s="84"/>
      <c r="UIO56" s="84"/>
      <c r="UIP56" s="84"/>
      <c r="UIQ56" s="84"/>
      <c r="UIR56" s="84"/>
      <c r="UIS56" s="84"/>
      <c r="UIT56" s="84"/>
      <c r="UIU56" s="84"/>
      <c r="UIV56" s="84"/>
      <c r="UIW56" s="84"/>
      <c r="UIX56" s="84"/>
      <c r="UIY56" s="84"/>
      <c r="UIZ56" s="84"/>
      <c r="UJA56" s="84"/>
      <c r="UJB56" s="84"/>
      <c r="UJC56" s="84"/>
      <c r="UJD56" s="84"/>
      <c r="UJE56" s="84"/>
      <c r="UJF56" s="84"/>
      <c r="UJG56" s="84"/>
      <c r="UJH56" s="84"/>
      <c r="UJI56" s="84"/>
      <c r="UJJ56" s="84"/>
      <c r="UJK56" s="84"/>
      <c r="UJL56" s="84"/>
      <c r="UJM56" s="84"/>
      <c r="UJN56" s="84"/>
      <c r="UJO56" s="84"/>
      <c r="UJP56" s="84"/>
      <c r="UJQ56" s="84"/>
      <c r="UJR56" s="84"/>
      <c r="UJS56" s="84"/>
      <c r="UJT56" s="84"/>
      <c r="UJU56" s="84"/>
      <c r="UJV56" s="84"/>
      <c r="UJW56" s="84"/>
      <c r="UJX56" s="84"/>
      <c r="UJY56" s="84"/>
      <c r="UJZ56" s="84"/>
      <c r="UKA56" s="84"/>
      <c r="UKB56" s="84"/>
      <c r="UKC56" s="84"/>
      <c r="UKD56" s="84"/>
      <c r="UKE56" s="84"/>
      <c r="UKF56" s="84"/>
      <c r="UKG56" s="84"/>
      <c r="UKH56" s="84"/>
      <c r="UKI56" s="84"/>
      <c r="UKJ56" s="84"/>
      <c r="UKK56" s="84"/>
      <c r="UKL56" s="84"/>
      <c r="UKM56" s="84"/>
      <c r="UKN56" s="84"/>
      <c r="UKO56" s="84"/>
      <c r="UKP56" s="84"/>
      <c r="UKQ56" s="84"/>
      <c r="UKR56" s="84"/>
      <c r="UKS56" s="84"/>
      <c r="UKT56" s="84"/>
      <c r="UKU56" s="84"/>
      <c r="UKV56" s="84"/>
      <c r="UKW56" s="84"/>
      <c r="UKX56" s="84"/>
      <c r="UKY56" s="84"/>
      <c r="UKZ56" s="84"/>
      <c r="ULA56" s="84"/>
      <c r="ULB56" s="84"/>
      <c r="ULC56" s="84"/>
      <c r="ULD56" s="84"/>
      <c r="ULE56" s="84"/>
      <c r="ULF56" s="84"/>
      <c r="ULG56" s="84"/>
      <c r="ULH56" s="84"/>
      <c r="ULI56" s="84"/>
      <c r="ULJ56" s="84"/>
      <c r="ULK56" s="84"/>
      <c r="ULL56" s="84"/>
      <c r="ULM56" s="84"/>
      <c r="ULN56" s="84"/>
      <c r="ULO56" s="84"/>
      <c r="ULP56" s="84"/>
      <c r="ULQ56" s="84"/>
      <c r="ULR56" s="84"/>
      <c r="ULS56" s="84"/>
      <c r="ULT56" s="84"/>
      <c r="ULU56" s="84"/>
      <c r="ULV56" s="84"/>
      <c r="ULW56" s="84"/>
      <c r="ULX56" s="84"/>
      <c r="ULY56" s="84"/>
      <c r="ULZ56" s="84"/>
      <c r="UMA56" s="84"/>
      <c r="UMB56" s="84"/>
      <c r="UMC56" s="84"/>
      <c r="UMD56" s="84"/>
      <c r="UME56" s="84"/>
      <c r="UMF56" s="84"/>
      <c r="UMG56" s="84"/>
      <c r="UMH56" s="84"/>
      <c r="UMI56" s="84"/>
      <c r="UMJ56" s="84"/>
      <c r="UMK56" s="84"/>
      <c r="UML56" s="84"/>
      <c r="UMM56" s="84"/>
      <c r="UMN56" s="84"/>
      <c r="UMO56" s="84"/>
      <c r="UMP56" s="84"/>
      <c r="UMQ56" s="84"/>
      <c r="UMR56" s="84"/>
      <c r="UMS56" s="84"/>
      <c r="UMT56" s="84"/>
      <c r="UMU56" s="84"/>
      <c r="UMV56" s="84"/>
      <c r="UMW56" s="84"/>
      <c r="UMX56" s="84"/>
      <c r="UMY56" s="84"/>
      <c r="UMZ56" s="84"/>
      <c r="UNA56" s="84"/>
      <c r="UNB56" s="84"/>
      <c r="UNC56" s="84"/>
      <c r="UND56" s="84"/>
      <c r="UNE56" s="84"/>
      <c r="UNF56" s="84"/>
      <c r="UNG56" s="84"/>
      <c r="UNH56" s="84"/>
      <c r="UNI56" s="84"/>
      <c r="UNJ56" s="84"/>
      <c r="UNK56" s="84"/>
      <c r="UNL56" s="84"/>
      <c r="UNM56" s="84"/>
      <c r="UNN56" s="84"/>
      <c r="UNO56" s="84"/>
      <c r="UNP56" s="84"/>
      <c r="UNQ56" s="84"/>
      <c r="UNR56" s="84"/>
      <c r="UNS56" s="84"/>
      <c r="UNT56" s="84"/>
      <c r="UNU56" s="84"/>
      <c r="UNV56" s="84"/>
      <c r="UNW56" s="84"/>
      <c r="UNX56" s="84"/>
      <c r="UNY56" s="84"/>
      <c r="UNZ56" s="84"/>
      <c r="UOA56" s="84"/>
      <c r="UOB56" s="84"/>
      <c r="UOC56" s="84"/>
      <c r="UOD56" s="84"/>
      <c r="UOE56" s="84"/>
      <c r="UOF56" s="84"/>
      <c r="UOG56" s="84"/>
      <c r="UOH56" s="84"/>
      <c r="UOI56" s="84"/>
      <c r="UOJ56" s="84"/>
      <c r="UOK56" s="84"/>
      <c r="UOL56" s="84"/>
      <c r="UOM56" s="84"/>
      <c r="UON56" s="84"/>
      <c r="UOO56" s="84"/>
      <c r="UOP56" s="84"/>
      <c r="UOQ56" s="84"/>
      <c r="UOR56" s="84"/>
      <c r="UOS56" s="84"/>
      <c r="UOT56" s="84"/>
      <c r="UOU56" s="84"/>
      <c r="UOV56" s="84"/>
      <c r="UOW56" s="84"/>
      <c r="UOX56" s="84"/>
      <c r="UOY56" s="84"/>
      <c r="UOZ56" s="84"/>
      <c r="UPA56" s="84"/>
      <c r="UPB56" s="84"/>
      <c r="UPC56" s="84"/>
      <c r="UPD56" s="84"/>
      <c r="UPE56" s="84"/>
      <c r="UPF56" s="84"/>
      <c r="UPG56" s="84"/>
      <c r="UPH56" s="84"/>
      <c r="UPI56" s="84"/>
      <c r="UPJ56" s="84"/>
      <c r="UPK56" s="84"/>
      <c r="UPL56" s="84"/>
      <c r="UPM56" s="84"/>
      <c r="UPN56" s="84"/>
      <c r="UPO56" s="84"/>
      <c r="UPP56" s="84"/>
      <c r="UPQ56" s="84"/>
      <c r="UPR56" s="84"/>
      <c r="UPS56" s="84"/>
      <c r="UPT56" s="84"/>
      <c r="UPU56" s="84"/>
      <c r="UPV56" s="84"/>
      <c r="UPW56" s="84"/>
      <c r="UPX56" s="84"/>
      <c r="UPY56" s="84"/>
      <c r="UPZ56" s="84"/>
      <c r="UQA56" s="84"/>
      <c r="UQB56" s="84"/>
      <c r="UQC56" s="84"/>
      <c r="UQD56" s="84"/>
      <c r="UQE56" s="84"/>
      <c r="UQF56" s="84"/>
      <c r="UQG56" s="84"/>
      <c r="UQH56" s="84"/>
      <c r="UQI56" s="84"/>
      <c r="UQJ56" s="84"/>
      <c r="UQK56" s="84"/>
      <c r="UQL56" s="84"/>
      <c r="UQM56" s="84"/>
      <c r="UQN56" s="84"/>
      <c r="UQO56" s="84"/>
      <c r="UQP56" s="84"/>
      <c r="UQQ56" s="84"/>
      <c r="UQR56" s="84"/>
      <c r="UQS56" s="84"/>
      <c r="UQT56" s="84"/>
      <c r="UQU56" s="84"/>
      <c r="UQV56" s="84"/>
      <c r="UQW56" s="84"/>
      <c r="UQX56" s="84"/>
      <c r="UQY56" s="84"/>
      <c r="UQZ56" s="84"/>
      <c r="URA56" s="84"/>
      <c r="URB56" s="84"/>
      <c r="URC56" s="84"/>
      <c r="URD56" s="84"/>
      <c r="URE56" s="84"/>
      <c r="URF56" s="84"/>
      <c r="URG56" s="84"/>
      <c r="URH56" s="84"/>
      <c r="URI56" s="84"/>
      <c r="URJ56" s="84"/>
      <c r="URK56" s="84"/>
      <c r="URL56" s="84"/>
      <c r="URM56" s="84"/>
      <c r="URN56" s="84"/>
      <c r="URO56" s="84"/>
      <c r="URP56" s="84"/>
      <c r="URQ56" s="84"/>
      <c r="URR56" s="84"/>
      <c r="URS56" s="84"/>
      <c r="URT56" s="84"/>
      <c r="URU56" s="84"/>
      <c r="URV56" s="84"/>
      <c r="URW56" s="84"/>
      <c r="URX56" s="84"/>
      <c r="URY56" s="84"/>
      <c r="URZ56" s="84"/>
      <c r="USA56" s="84"/>
      <c r="USB56" s="84"/>
      <c r="USC56" s="84"/>
      <c r="USD56" s="84"/>
      <c r="USE56" s="84"/>
      <c r="USF56" s="84"/>
      <c r="USG56" s="84"/>
      <c r="USH56" s="84"/>
      <c r="USI56" s="84"/>
      <c r="USJ56" s="84"/>
      <c r="USK56" s="84"/>
      <c r="USL56" s="84"/>
      <c r="USM56" s="84"/>
      <c r="USN56" s="84"/>
      <c r="USO56" s="84"/>
      <c r="USP56" s="84"/>
      <c r="USQ56" s="84"/>
      <c r="USR56" s="84"/>
      <c r="USS56" s="84"/>
      <c r="UST56" s="84"/>
      <c r="USU56" s="84"/>
      <c r="USV56" s="84"/>
      <c r="USW56" s="84"/>
      <c r="USX56" s="84"/>
      <c r="USY56" s="84"/>
      <c r="USZ56" s="84"/>
      <c r="UTA56" s="84"/>
      <c r="UTB56" s="84"/>
      <c r="UTC56" s="84"/>
      <c r="UTD56" s="84"/>
      <c r="UTE56" s="84"/>
      <c r="UTF56" s="84"/>
      <c r="UTG56" s="84"/>
      <c r="UTH56" s="84"/>
      <c r="UTI56" s="84"/>
      <c r="UTJ56" s="84"/>
      <c r="UTK56" s="84"/>
      <c r="UTL56" s="84"/>
      <c r="UTM56" s="84"/>
      <c r="UTN56" s="84"/>
      <c r="UTO56" s="84"/>
      <c r="UTP56" s="84"/>
      <c r="UTQ56" s="84"/>
      <c r="UTR56" s="84"/>
      <c r="UTS56" s="84"/>
      <c r="UTT56" s="84"/>
      <c r="UTU56" s="84"/>
      <c r="UTV56" s="84"/>
      <c r="UTW56" s="84"/>
      <c r="UTX56" s="84"/>
      <c r="UTY56" s="84"/>
      <c r="UTZ56" s="84"/>
      <c r="UUA56" s="84"/>
      <c r="UUB56" s="84"/>
      <c r="UUC56" s="84"/>
      <c r="UUD56" s="84"/>
      <c r="UUE56" s="84"/>
      <c r="UUF56" s="84"/>
      <c r="UUG56" s="84"/>
      <c r="UUH56" s="84"/>
      <c r="UUI56" s="84"/>
      <c r="UUJ56" s="84"/>
      <c r="UUK56" s="84"/>
      <c r="UUL56" s="84"/>
      <c r="UUM56" s="84"/>
      <c r="UUN56" s="84"/>
      <c r="UUO56" s="84"/>
      <c r="UUP56" s="84"/>
      <c r="UUQ56" s="84"/>
      <c r="UUR56" s="84"/>
      <c r="UUS56" s="84"/>
      <c r="UUT56" s="84"/>
      <c r="UUU56" s="84"/>
      <c r="UUV56" s="84"/>
      <c r="UUW56" s="84"/>
      <c r="UUX56" s="84"/>
      <c r="UUY56" s="84"/>
      <c r="UUZ56" s="84"/>
      <c r="UVA56" s="84"/>
      <c r="UVB56" s="84"/>
      <c r="UVC56" s="84"/>
      <c r="UVD56" s="84"/>
      <c r="UVE56" s="84"/>
      <c r="UVF56" s="84"/>
      <c r="UVG56" s="84"/>
      <c r="UVH56" s="84"/>
      <c r="UVI56" s="84"/>
      <c r="UVJ56" s="84"/>
      <c r="UVK56" s="84"/>
      <c r="UVL56" s="84"/>
      <c r="UVM56" s="84"/>
      <c r="UVN56" s="84"/>
      <c r="UVO56" s="84"/>
      <c r="UVP56" s="84"/>
      <c r="UVQ56" s="84"/>
      <c r="UVR56" s="84"/>
      <c r="UVS56" s="84"/>
      <c r="UVT56" s="84"/>
      <c r="UVU56" s="84"/>
      <c r="UVV56" s="84"/>
      <c r="UVW56" s="84"/>
      <c r="UVX56" s="84"/>
      <c r="UVY56" s="84"/>
      <c r="UVZ56" s="84"/>
      <c r="UWA56" s="84"/>
      <c r="UWB56" s="84"/>
      <c r="UWC56" s="84"/>
      <c r="UWD56" s="84"/>
      <c r="UWE56" s="84"/>
      <c r="UWF56" s="84"/>
      <c r="UWG56" s="84"/>
      <c r="UWH56" s="84"/>
      <c r="UWI56" s="84"/>
      <c r="UWJ56" s="84"/>
      <c r="UWK56" s="84"/>
      <c r="UWL56" s="84"/>
      <c r="UWM56" s="84"/>
      <c r="UWN56" s="84"/>
      <c r="UWO56" s="84"/>
      <c r="UWP56" s="84"/>
      <c r="UWQ56" s="84"/>
      <c r="UWR56" s="84"/>
      <c r="UWS56" s="84"/>
      <c r="UWT56" s="84"/>
      <c r="UWU56" s="84"/>
      <c r="UWV56" s="84"/>
      <c r="UWW56" s="84"/>
      <c r="UWX56" s="84"/>
      <c r="UWY56" s="84"/>
      <c r="UWZ56" s="84"/>
      <c r="UXA56" s="84"/>
      <c r="UXB56" s="84"/>
      <c r="UXC56" s="84"/>
      <c r="UXD56" s="84"/>
      <c r="UXE56" s="84"/>
      <c r="UXF56" s="84"/>
      <c r="UXG56" s="84"/>
      <c r="UXH56" s="84"/>
      <c r="UXI56" s="84"/>
      <c r="UXJ56" s="84"/>
      <c r="UXK56" s="84"/>
      <c r="UXL56" s="84"/>
      <c r="UXM56" s="84"/>
      <c r="UXN56" s="84"/>
      <c r="UXO56" s="84"/>
      <c r="UXP56" s="84"/>
      <c r="UXQ56" s="84"/>
      <c r="UXR56" s="84"/>
      <c r="UXS56" s="84"/>
      <c r="UXT56" s="84"/>
      <c r="UXU56" s="84"/>
      <c r="UXV56" s="84"/>
      <c r="UXW56" s="84"/>
      <c r="UXX56" s="84"/>
      <c r="UXY56" s="84"/>
      <c r="UXZ56" s="84"/>
      <c r="UYA56" s="84"/>
      <c r="UYB56" s="84"/>
      <c r="UYC56" s="84"/>
      <c r="UYD56" s="84"/>
      <c r="UYE56" s="84"/>
      <c r="UYF56" s="84"/>
      <c r="UYG56" s="84"/>
      <c r="UYH56" s="84"/>
      <c r="UYI56" s="84"/>
      <c r="UYJ56" s="84"/>
      <c r="UYK56" s="84"/>
      <c r="UYL56" s="84"/>
      <c r="UYM56" s="84"/>
      <c r="UYN56" s="84"/>
      <c r="UYO56" s="84"/>
      <c r="UYP56" s="84"/>
      <c r="UYQ56" s="84"/>
      <c r="UYR56" s="84"/>
      <c r="UYS56" s="84"/>
      <c r="UYT56" s="84"/>
      <c r="UYU56" s="84"/>
      <c r="UYV56" s="84"/>
      <c r="UYW56" s="84"/>
      <c r="UYX56" s="84"/>
      <c r="UYY56" s="84"/>
      <c r="UYZ56" s="84"/>
      <c r="UZA56" s="84"/>
      <c r="UZB56" s="84"/>
      <c r="UZC56" s="84"/>
      <c r="UZD56" s="84"/>
      <c r="UZE56" s="84"/>
      <c r="UZF56" s="84"/>
      <c r="UZG56" s="84"/>
      <c r="UZH56" s="84"/>
      <c r="UZI56" s="84"/>
      <c r="UZJ56" s="84"/>
      <c r="UZK56" s="84"/>
      <c r="UZL56" s="84"/>
      <c r="UZM56" s="84"/>
      <c r="UZN56" s="84"/>
      <c r="UZO56" s="84"/>
      <c r="UZP56" s="84"/>
      <c r="UZQ56" s="84"/>
      <c r="UZR56" s="84"/>
      <c r="UZS56" s="84"/>
      <c r="UZT56" s="84"/>
      <c r="UZU56" s="84"/>
      <c r="UZV56" s="84"/>
      <c r="UZW56" s="84"/>
      <c r="UZX56" s="84"/>
      <c r="UZY56" s="84"/>
      <c r="UZZ56" s="84"/>
      <c r="VAA56" s="84"/>
      <c r="VAB56" s="84"/>
      <c r="VAC56" s="84"/>
      <c r="VAD56" s="84"/>
      <c r="VAE56" s="84"/>
      <c r="VAF56" s="84"/>
      <c r="VAG56" s="84"/>
      <c r="VAH56" s="84"/>
      <c r="VAI56" s="84"/>
      <c r="VAJ56" s="84"/>
      <c r="VAK56" s="84"/>
      <c r="VAL56" s="84"/>
      <c r="VAM56" s="84"/>
      <c r="VAN56" s="84"/>
      <c r="VAO56" s="84"/>
      <c r="VAP56" s="84"/>
      <c r="VAQ56" s="84"/>
      <c r="VAR56" s="84"/>
      <c r="VAS56" s="84"/>
      <c r="VAT56" s="84"/>
      <c r="VAU56" s="84"/>
      <c r="VAV56" s="84"/>
      <c r="VAW56" s="84"/>
      <c r="VAX56" s="84"/>
      <c r="VAY56" s="84"/>
      <c r="VAZ56" s="84"/>
      <c r="VBA56" s="84"/>
      <c r="VBB56" s="84"/>
      <c r="VBC56" s="84"/>
      <c r="VBD56" s="84"/>
      <c r="VBE56" s="84"/>
      <c r="VBF56" s="84"/>
      <c r="VBG56" s="84"/>
      <c r="VBH56" s="84"/>
      <c r="VBI56" s="84"/>
      <c r="VBJ56" s="84"/>
      <c r="VBK56" s="84"/>
      <c r="VBL56" s="84"/>
      <c r="VBM56" s="84"/>
      <c r="VBN56" s="84"/>
      <c r="VBO56" s="84"/>
      <c r="VBP56" s="84"/>
      <c r="VBQ56" s="84"/>
      <c r="VBR56" s="84"/>
      <c r="VBS56" s="84"/>
      <c r="VBT56" s="84"/>
      <c r="VBU56" s="84"/>
      <c r="VBV56" s="84"/>
      <c r="VBW56" s="84"/>
      <c r="VBX56" s="84"/>
      <c r="VBY56" s="84"/>
      <c r="VBZ56" s="84"/>
      <c r="VCA56" s="84"/>
      <c r="VCB56" s="84"/>
      <c r="VCC56" s="84"/>
      <c r="VCD56" s="84"/>
      <c r="VCE56" s="84"/>
      <c r="VCF56" s="84"/>
      <c r="VCG56" s="84"/>
      <c r="VCH56" s="84"/>
      <c r="VCI56" s="84"/>
      <c r="VCJ56" s="84"/>
      <c r="VCK56" s="84"/>
      <c r="VCL56" s="84"/>
      <c r="VCM56" s="84"/>
      <c r="VCN56" s="84"/>
      <c r="VCO56" s="84"/>
      <c r="VCP56" s="84"/>
      <c r="VCQ56" s="84"/>
      <c r="VCR56" s="84"/>
      <c r="VCS56" s="84"/>
      <c r="VCT56" s="84"/>
      <c r="VCU56" s="84"/>
      <c r="VCV56" s="84"/>
      <c r="VCW56" s="84"/>
      <c r="VCX56" s="84"/>
      <c r="VCY56" s="84"/>
      <c r="VCZ56" s="84"/>
      <c r="VDA56" s="84"/>
      <c r="VDB56" s="84"/>
      <c r="VDC56" s="84"/>
      <c r="VDD56" s="84"/>
      <c r="VDE56" s="84"/>
      <c r="VDF56" s="84"/>
      <c r="VDG56" s="84"/>
      <c r="VDH56" s="84"/>
      <c r="VDI56" s="84"/>
      <c r="VDJ56" s="84"/>
      <c r="VDK56" s="84"/>
      <c r="VDL56" s="84"/>
      <c r="VDM56" s="84"/>
      <c r="VDN56" s="84"/>
      <c r="VDO56" s="84"/>
      <c r="VDP56" s="84"/>
      <c r="VDQ56" s="84"/>
      <c r="VDR56" s="84"/>
      <c r="VDS56" s="84"/>
      <c r="VDT56" s="84"/>
      <c r="VDU56" s="84"/>
      <c r="VDV56" s="84"/>
      <c r="VDW56" s="84"/>
      <c r="VDX56" s="84"/>
      <c r="VDY56" s="84"/>
      <c r="VDZ56" s="84"/>
      <c r="VEA56" s="84"/>
      <c r="VEB56" s="84"/>
      <c r="VEC56" s="84"/>
      <c r="VED56" s="84"/>
      <c r="VEE56" s="84"/>
      <c r="VEF56" s="84"/>
      <c r="VEG56" s="84"/>
      <c r="VEH56" s="84"/>
      <c r="VEI56" s="84"/>
      <c r="VEJ56" s="84"/>
      <c r="VEK56" s="84"/>
      <c r="VEL56" s="84"/>
      <c r="VEM56" s="84"/>
      <c r="VEN56" s="84"/>
      <c r="VEO56" s="84"/>
      <c r="VEP56" s="84"/>
      <c r="VEQ56" s="84"/>
      <c r="VER56" s="84"/>
      <c r="VES56" s="84"/>
      <c r="VET56" s="84"/>
      <c r="VEU56" s="84"/>
      <c r="VEV56" s="84"/>
      <c r="VEW56" s="84"/>
      <c r="VEX56" s="84"/>
      <c r="VEY56" s="84"/>
      <c r="VEZ56" s="84"/>
      <c r="VFA56" s="84"/>
      <c r="VFB56" s="84"/>
      <c r="VFC56" s="84"/>
      <c r="VFD56" s="84"/>
      <c r="VFE56" s="84"/>
      <c r="VFF56" s="84"/>
      <c r="VFG56" s="84"/>
      <c r="VFH56" s="84"/>
      <c r="VFI56" s="84"/>
      <c r="VFJ56" s="84"/>
      <c r="VFK56" s="84"/>
      <c r="VFL56" s="84"/>
      <c r="VFM56" s="84"/>
      <c r="VFN56" s="84"/>
      <c r="VFO56" s="84"/>
      <c r="VFP56" s="84"/>
      <c r="VFQ56" s="84"/>
      <c r="VFR56" s="84"/>
      <c r="VFS56" s="84"/>
      <c r="VFT56" s="84"/>
      <c r="VFU56" s="84"/>
      <c r="VFV56" s="84"/>
      <c r="VFW56" s="84"/>
      <c r="VFX56" s="84"/>
      <c r="VFY56" s="84"/>
      <c r="VFZ56" s="84"/>
      <c r="VGA56" s="84"/>
      <c r="VGB56" s="84"/>
      <c r="VGC56" s="84"/>
      <c r="VGD56" s="84"/>
      <c r="VGE56" s="84"/>
      <c r="VGF56" s="84"/>
      <c r="VGG56" s="84"/>
      <c r="VGH56" s="84"/>
      <c r="VGI56" s="84"/>
      <c r="VGJ56" s="84"/>
      <c r="VGK56" s="84"/>
      <c r="VGL56" s="84"/>
      <c r="VGM56" s="84"/>
      <c r="VGN56" s="84"/>
      <c r="VGO56" s="84"/>
      <c r="VGP56" s="84"/>
      <c r="VGQ56" s="84"/>
      <c r="VGR56" s="84"/>
      <c r="VGS56" s="84"/>
      <c r="VGT56" s="84"/>
      <c r="VGU56" s="84"/>
      <c r="VGV56" s="84"/>
      <c r="VGW56" s="84"/>
      <c r="VGX56" s="84"/>
      <c r="VGY56" s="84"/>
      <c r="VGZ56" s="84"/>
      <c r="VHA56" s="84"/>
      <c r="VHB56" s="84"/>
      <c r="VHC56" s="84"/>
      <c r="VHD56" s="84"/>
      <c r="VHE56" s="84"/>
      <c r="VHF56" s="84"/>
      <c r="VHG56" s="84"/>
      <c r="VHH56" s="84"/>
      <c r="VHI56" s="84"/>
      <c r="VHJ56" s="84"/>
      <c r="VHK56" s="84"/>
      <c r="VHL56" s="84"/>
      <c r="VHM56" s="84"/>
      <c r="VHN56" s="84"/>
      <c r="VHO56" s="84"/>
      <c r="VHP56" s="84"/>
      <c r="VHQ56" s="84"/>
      <c r="VHR56" s="84"/>
      <c r="VHS56" s="84"/>
      <c r="VHT56" s="84"/>
      <c r="VHU56" s="84"/>
      <c r="VHV56" s="84"/>
      <c r="VHW56" s="84"/>
      <c r="VHX56" s="84"/>
      <c r="VHY56" s="84"/>
      <c r="VHZ56" s="84"/>
      <c r="VIA56" s="84"/>
      <c r="VIB56" s="84"/>
      <c r="VIC56" s="84"/>
      <c r="VID56" s="84"/>
      <c r="VIE56" s="84"/>
      <c r="VIF56" s="84"/>
      <c r="VIG56" s="84"/>
      <c r="VIH56" s="84"/>
      <c r="VII56" s="84"/>
      <c r="VIJ56" s="84"/>
      <c r="VIK56" s="84"/>
      <c r="VIL56" s="84"/>
      <c r="VIM56" s="84"/>
      <c r="VIN56" s="84"/>
      <c r="VIO56" s="84"/>
      <c r="VIP56" s="84"/>
      <c r="VIQ56" s="84"/>
      <c r="VIR56" s="84"/>
      <c r="VIS56" s="84"/>
      <c r="VIT56" s="84"/>
      <c r="VIU56" s="84"/>
      <c r="VIV56" s="84"/>
      <c r="VIW56" s="84"/>
      <c r="VIX56" s="84"/>
      <c r="VIY56" s="84"/>
      <c r="VIZ56" s="84"/>
      <c r="VJA56" s="84"/>
      <c r="VJB56" s="84"/>
      <c r="VJC56" s="84"/>
      <c r="VJD56" s="84"/>
      <c r="VJE56" s="84"/>
      <c r="VJF56" s="84"/>
      <c r="VJG56" s="84"/>
      <c r="VJH56" s="84"/>
      <c r="VJI56" s="84"/>
      <c r="VJJ56" s="84"/>
      <c r="VJK56" s="84"/>
      <c r="VJL56" s="84"/>
      <c r="VJM56" s="84"/>
      <c r="VJN56" s="84"/>
      <c r="VJO56" s="84"/>
      <c r="VJP56" s="84"/>
      <c r="VJQ56" s="84"/>
      <c r="VJR56" s="84"/>
      <c r="VJS56" s="84"/>
      <c r="VJT56" s="84"/>
      <c r="VJU56" s="84"/>
      <c r="VJV56" s="84"/>
      <c r="VJW56" s="84"/>
      <c r="VJX56" s="84"/>
      <c r="VJY56" s="84"/>
      <c r="VJZ56" s="84"/>
      <c r="VKA56" s="84"/>
      <c r="VKB56" s="84"/>
      <c r="VKC56" s="84"/>
      <c r="VKD56" s="84"/>
      <c r="VKE56" s="84"/>
      <c r="VKF56" s="84"/>
      <c r="VKG56" s="84"/>
      <c r="VKH56" s="84"/>
      <c r="VKI56" s="84"/>
      <c r="VKJ56" s="84"/>
      <c r="VKK56" s="84"/>
      <c r="VKL56" s="84"/>
      <c r="VKM56" s="84"/>
      <c r="VKN56" s="84"/>
      <c r="VKO56" s="84"/>
      <c r="VKP56" s="84"/>
      <c r="VKQ56" s="84"/>
      <c r="VKR56" s="84"/>
      <c r="VKS56" s="84"/>
      <c r="VKT56" s="84"/>
      <c r="VKU56" s="84"/>
      <c r="VKV56" s="84"/>
      <c r="VKW56" s="84"/>
      <c r="VKX56" s="84"/>
      <c r="VKY56" s="84"/>
      <c r="VKZ56" s="84"/>
      <c r="VLA56" s="84"/>
      <c r="VLB56" s="84"/>
      <c r="VLC56" s="84"/>
      <c r="VLD56" s="84"/>
      <c r="VLE56" s="84"/>
      <c r="VLF56" s="84"/>
      <c r="VLG56" s="84"/>
      <c r="VLH56" s="84"/>
      <c r="VLI56" s="84"/>
      <c r="VLJ56" s="84"/>
      <c r="VLK56" s="84"/>
      <c r="VLL56" s="84"/>
      <c r="VLM56" s="84"/>
      <c r="VLN56" s="84"/>
      <c r="VLO56" s="84"/>
      <c r="VLP56" s="84"/>
      <c r="VLQ56" s="84"/>
      <c r="VLR56" s="84"/>
      <c r="VLS56" s="84"/>
      <c r="VLT56" s="84"/>
      <c r="VLU56" s="84"/>
      <c r="VLV56" s="84"/>
      <c r="VLW56" s="84"/>
      <c r="VLX56" s="84"/>
      <c r="VLY56" s="84"/>
      <c r="VLZ56" s="84"/>
      <c r="VMA56" s="84"/>
      <c r="VMB56" s="84"/>
      <c r="VMC56" s="84"/>
      <c r="VMD56" s="84"/>
      <c r="VME56" s="84"/>
      <c r="VMF56" s="84"/>
      <c r="VMG56" s="84"/>
      <c r="VMH56" s="84"/>
      <c r="VMI56" s="84"/>
      <c r="VMJ56" s="84"/>
      <c r="VMK56" s="84"/>
      <c r="VML56" s="84"/>
      <c r="VMM56" s="84"/>
      <c r="VMN56" s="84"/>
      <c r="VMO56" s="84"/>
      <c r="VMP56" s="84"/>
      <c r="VMQ56" s="84"/>
      <c r="VMR56" s="84"/>
      <c r="VMS56" s="84"/>
      <c r="VMT56" s="84"/>
      <c r="VMU56" s="84"/>
      <c r="VMV56" s="84"/>
      <c r="VMW56" s="84"/>
      <c r="VMX56" s="84"/>
      <c r="VMY56" s="84"/>
      <c r="VMZ56" s="84"/>
      <c r="VNA56" s="84"/>
      <c r="VNB56" s="84"/>
      <c r="VNC56" s="84"/>
      <c r="VND56" s="84"/>
      <c r="VNE56" s="84"/>
      <c r="VNF56" s="84"/>
      <c r="VNG56" s="84"/>
      <c r="VNH56" s="84"/>
      <c r="VNI56" s="84"/>
      <c r="VNJ56" s="84"/>
      <c r="VNK56" s="84"/>
      <c r="VNL56" s="84"/>
      <c r="VNM56" s="84"/>
      <c r="VNN56" s="84"/>
      <c r="VNO56" s="84"/>
      <c r="VNP56" s="84"/>
      <c r="VNQ56" s="84"/>
      <c r="VNR56" s="84"/>
      <c r="VNS56" s="84"/>
      <c r="VNT56" s="84"/>
      <c r="VNU56" s="84"/>
      <c r="VNV56" s="84"/>
      <c r="VNW56" s="84"/>
      <c r="VNX56" s="84"/>
      <c r="VNY56" s="84"/>
      <c r="VNZ56" s="84"/>
      <c r="VOA56" s="84"/>
      <c r="VOB56" s="84"/>
      <c r="VOC56" s="84"/>
      <c r="VOD56" s="84"/>
      <c r="VOE56" s="84"/>
      <c r="VOF56" s="84"/>
      <c r="VOG56" s="84"/>
      <c r="VOH56" s="84"/>
      <c r="VOI56" s="84"/>
      <c r="VOJ56" s="84"/>
      <c r="VOK56" s="84"/>
      <c r="VOL56" s="84"/>
      <c r="VOM56" s="84"/>
      <c r="VON56" s="84"/>
      <c r="VOO56" s="84"/>
      <c r="VOP56" s="84"/>
      <c r="VOQ56" s="84"/>
      <c r="VOR56" s="84"/>
      <c r="VOS56" s="84"/>
      <c r="VOT56" s="84"/>
      <c r="VOU56" s="84"/>
      <c r="VOV56" s="84"/>
      <c r="VOW56" s="84"/>
      <c r="VOX56" s="84"/>
      <c r="VOY56" s="84"/>
      <c r="VOZ56" s="84"/>
      <c r="VPA56" s="84"/>
      <c r="VPB56" s="84"/>
      <c r="VPC56" s="84"/>
      <c r="VPD56" s="84"/>
      <c r="VPE56" s="84"/>
      <c r="VPF56" s="84"/>
      <c r="VPG56" s="84"/>
      <c r="VPH56" s="84"/>
      <c r="VPI56" s="84"/>
      <c r="VPJ56" s="84"/>
      <c r="VPK56" s="84"/>
      <c r="VPL56" s="84"/>
      <c r="VPM56" s="84"/>
      <c r="VPN56" s="84"/>
      <c r="VPO56" s="84"/>
      <c r="VPP56" s="84"/>
      <c r="VPQ56" s="84"/>
      <c r="VPR56" s="84"/>
      <c r="VPS56" s="84"/>
      <c r="VPT56" s="84"/>
      <c r="VPU56" s="84"/>
      <c r="VPV56" s="84"/>
      <c r="VPW56" s="84"/>
      <c r="VPX56" s="84"/>
      <c r="VPY56" s="84"/>
      <c r="VPZ56" s="84"/>
      <c r="VQA56" s="84"/>
      <c r="VQB56" s="84"/>
      <c r="VQC56" s="84"/>
      <c r="VQD56" s="84"/>
      <c r="VQE56" s="84"/>
      <c r="VQF56" s="84"/>
      <c r="VQG56" s="84"/>
      <c r="VQH56" s="84"/>
      <c r="VQI56" s="84"/>
      <c r="VQJ56" s="84"/>
      <c r="VQK56" s="84"/>
      <c r="VQL56" s="84"/>
      <c r="VQM56" s="84"/>
      <c r="VQN56" s="84"/>
      <c r="VQO56" s="84"/>
      <c r="VQP56" s="84"/>
      <c r="VQQ56" s="84"/>
      <c r="VQR56" s="84"/>
      <c r="VQS56" s="84"/>
      <c r="VQT56" s="84"/>
      <c r="VQU56" s="84"/>
      <c r="VQV56" s="84"/>
      <c r="VQW56" s="84"/>
      <c r="VQX56" s="84"/>
      <c r="VQY56" s="84"/>
      <c r="VQZ56" s="84"/>
      <c r="VRA56" s="84"/>
      <c r="VRB56" s="84"/>
      <c r="VRC56" s="84"/>
      <c r="VRD56" s="84"/>
      <c r="VRE56" s="84"/>
      <c r="VRF56" s="84"/>
      <c r="VRG56" s="84"/>
      <c r="VRH56" s="84"/>
      <c r="VRI56" s="84"/>
      <c r="VRJ56" s="84"/>
      <c r="VRK56" s="84"/>
      <c r="VRL56" s="84"/>
      <c r="VRM56" s="84"/>
      <c r="VRN56" s="84"/>
      <c r="VRO56" s="84"/>
      <c r="VRP56" s="84"/>
      <c r="VRQ56" s="84"/>
      <c r="VRR56" s="84"/>
      <c r="VRS56" s="84"/>
      <c r="VRT56" s="84"/>
      <c r="VRU56" s="84"/>
      <c r="VRV56" s="84"/>
      <c r="VRW56" s="84"/>
      <c r="VRX56" s="84"/>
      <c r="VRY56" s="84"/>
      <c r="VRZ56" s="84"/>
      <c r="VSA56" s="84"/>
      <c r="VSB56" s="84"/>
      <c r="VSC56" s="84"/>
      <c r="VSD56" s="84"/>
      <c r="VSE56" s="84"/>
      <c r="VSF56" s="84"/>
      <c r="VSG56" s="84"/>
      <c r="VSH56" s="84"/>
      <c r="VSI56" s="84"/>
      <c r="VSJ56" s="84"/>
      <c r="VSK56" s="84"/>
      <c r="VSL56" s="84"/>
      <c r="VSM56" s="84"/>
      <c r="VSN56" s="84"/>
      <c r="VSO56" s="84"/>
      <c r="VSP56" s="84"/>
      <c r="VSQ56" s="84"/>
      <c r="VSR56" s="84"/>
      <c r="VSS56" s="84"/>
      <c r="VST56" s="84"/>
      <c r="VSU56" s="84"/>
      <c r="VSV56" s="84"/>
      <c r="VSW56" s="84"/>
      <c r="VSX56" s="84"/>
      <c r="VSY56" s="84"/>
      <c r="VSZ56" s="84"/>
      <c r="VTA56" s="84"/>
      <c r="VTB56" s="84"/>
      <c r="VTC56" s="84"/>
      <c r="VTD56" s="84"/>
      <c r="VTE56" s="84"/>
      <c r="VTF56" s="84"/>
      <c r="VTG56" s="84"/>
      <c r="VTH56" s="84"/>
      <c r="VTI56" s="84"/>
      <c r="VTJ56" s="84"/>
      <c r="VTK56" s="84"/>
      <c r="VTL56" s="84"/>
      <c r="VTM56" s="84"/>
      <c r="VTN56" s="84"/>
      <c r="VTO56" s="84"/>
      <c r="VTP56" s="84"/>
      <c r="VTQ56" s="84"/>
      <c r="VTR56" s="84"/>
      <c r="VTS56" s="84"/>
      <c r="VTT56" s="84"/>
      <c r="VTU56" s="84"/>
      <c r="VTV56" s="84"/>
      <c r="VTW56" s="84"/>
      <c r="VTX56" s="84"/>
      <c r="VTY56" s="84"/>
      <c r="VTZ56" s="84"/>
      <c r="VUA56" s="84"/>
      <c r="VUB56" s="84"/>
      <c r="VUC56" s="84"/>
      <c r="VUD56" s="84"/>
      <c r="VUE56" s="84"/>
      <c r="VUF56" s="84"/>
      <c r="VUG56" s="84"/>
      <c r="VUH56" s="84"/>
      <c r="VUI56" s="84"/>
      <c r="VUJ56" s="84"/>
      <c r="VUK56" s="84"/>
      <c r="VUL56" s="84"/>
      <c r="VUM56" s="84"/>
      <c r="VUN56" s="84"/>
      <c r="VUO56" s="84"/>
      <c r="VUP56" s="84"/>
      <c r="VUQ56" s="84"/>
      <c r="VUR56" s="84"/>
      <c r="VUS56" s="84"/>
      <c r="VUT56" s="84"/>
      <c r="VUU56" s="84"/>
      <c r="VUV56" s="84"/>
      <c r="VUW56" s="84"/>
      <c r="VUX56" s="84"/>
      <c r="VUY56" s="84"/>
      <c r="VUZ56" s="84"/>
      <c r="VVA56" s="84"/>
      <c r="VVB56" s="84"/>
      <c r="VVC56" s="84"/>
      <c r="VVD56" s="84"/>
      <c r="VVE56" s="84"/>
      <c r="VVF56" s="84"/>
      <c r="VVG56" s="84"/>
      <c r="VVH56" s="84"/>
      <c r="VVI56" s="84"/>
      <c r="VVJ56" s="84"/>
      <c r="VVK56" s="84"/>
      <c r="VVL56" s="84"/>
      <c r="VVM56" s="84"/>
      <c r="VVN56" s="84"/>
      <c r="VVO56" s="84"/>
      <c r="VVP56" s="84"/>
      <c r="VVQ56" s="84"/>
      <c r="VVR56" s="84"/>
      <c r="VVS56" s="84"/>
      <c r="VVT56" s="84"/>
      <c r="VVU56" s="84"/>
      <c r="VVV56" s="84"/>
      <c r="VVW56" s="84"/>
      <c r="VVX56" s="84"/>
      <c r="VVY56" s="84"/>
      <c r="VVZ56" s="84"/>
      <c r="VWA56" s="84"/>
      <c r="VWB56" s="84"/>
      <c r="VWC56" s="84"/>
      <c r="VWD56" s="84"/>
      <c r="VWE56" s="84"/>
      <c r="VWF56" s="84"/>
      <c r="VWG56" s="84"/>
      <c r="VWH56" s="84"/>
      <c r="VWI56" s="84"/>
      <c r="VWJ56" s="84"/>
      <c r="VWK56" s="84"/>
      <c r="VWL56" s="84"/>
      <c r="VWM56" s="84"/>
      <c r="VWN56" s="84"/>
      <c r="VWO56" s="84"/>
      <c r="VWP56" s="84"/>
      <c r="VWQ56" s="84"/>
      <c r="VWR56" s="84"/>
      <c r="VWS56" s="84"/>
      <c r="VWT56" s="84"/>
      <c r="VWU56" s="84"/>
      <c r="VWV56" s="84"/>
      <c r="VWW56" s="84"/>
      <c r="VWX56" s="84"/>
      <c r="VWY56" s="84"/>
      <c r="VWZ56" s="84"/>
      <c r="VXA56" s="84"/>
      <c r="VXB56" s="84"/>
      <c r="VXC56" s="84"/>
      <c r="VXD56" s="84"/>
      <c r="VXE56" s="84"/>
      <c r="VXF56" s="84"/>
      <c r="VXG56" s="84"/>
      <c r="VXH56" s="84"/>
      <c r="VXI56" s="84"/>
      <c r="VXJ56" s="84"/>
      <c r="VXK56" s="84"/>
      <c r="VXL56" s="84"/>
      <c r="VXM56" s="84"/>
      <c r="VXN56" s="84"/>
      <c r="VXO56" s="84"/>
      <c r="VXP56" s="84"/>
      <c r="VXQ56" s="84"/>
      <c r="VXR56" s="84"/>
      <c r="VXS56" s="84"/>
      <c r="VXT56" s="84"/>
      <c r="VXU56" s="84"/>
      <c r="VXV56" s="84"/>
      <c r="VXW56" s="84"/>
      <c r="VXX56" s="84"/>
      <c r="VXY56" s="84"/>
      <c r="VXZ56" s="84"/>
      <c r="VYA56" s="84"/>
      <c r="VYB56" s="84"/>
      <c r="VYC56" s="84"/>
      <c r="VYD56" s="84"/>
      <c r="VYE56" s="84"/>
      <c r="VYF56" s="84"/>
      <c r="VYG56" s="84"/>
      <c r="VYH56" s="84"/>
      <c r="VYI56" s="84"/>
      <c r="VYJ56" s="84"/>
      <c r="VYK56" s="84"/>
      <c r="VYL56" s="84"/>
      <c r="VYM56" s="84"/>
      <c r="VYN56" s="84"/>
      <c r="VYO56" s="84"/>
      <c r="VYP56" s="84"/>
      <c r="VYQ56" s="84"/>
      <c r="VYR56" s="84"/>
      <c r="VYS56" s="84"/>
      <c r="VYT56" s="84"/>
      <c r="VYU56" s="84"/>
      <c r="VYV56" s="84"/>
      <c r="VYW56" s="84"/>
      <c r="VYX56" s="84"/>
      <c r="VYY56" s="84"/>
      <c r="VYZ56" s="84"/>
      <c r="VZA56" s="84"/>
      <c r="VZB56" s="84"/>
      <c r="VZC56" s="84"/>
      <c r="VZD56" s="84"/>
      <c r="VZE56" s="84"/>
      <c r="VZF56" s="84"/>
      <c r="VZG56" s="84"/>
      <c r="VZH56" s="84"/>
      <c r="VZI56" s="84"/>
      <c r="VZJ56" s="84"/>
      <c r="VZK56" s="84"/>
      <c r="VZL56" s="84"/>
      <c r="VZM56" s="84"/>
      <c r="VZN56" s="84"/>
      <c r="VZO56" s="84"/>
      <c r="VZP56" s="84"/>
      <c r="VZQ56" s="84"/>
      <c r="VZR56" s="84"/>
      <c r="VZS56" s="84"/>
      <c r="VZT56" s="84"/>
      <c r="VZU56" s="84"/>
      <c r="VZV56" s="84"/>
      <c r="VZW56" s="84"/>
      <c r="VZX56" s="84"/>
      <c r="VZY56" s="84"/>
      <c r="VZZ56" s="84"/>
      <c r="WAA56" s="84"/>
      <c r="WAB56" s="84"/>
      <c r="WAC56" s="84"/>
      <c r="WAD56" s="84"/>
      <c r="WAE56" s="84"/>
      <c r="WAF56" s="84"/>
      <c r="WAG56" s="84"/>
      <c r="WAH56" s="84"/>
      <c r="WAI56" s="84"/>
      <c r="WAJ56" s="84"/>
      <c r="WAK56" s="84"/>
      <c r="WAL56" s="84"/>
      <c r="WAM56" s="84"/>
      <c r="WAN56" s="84"/>
      <c r="WAO56" s="84"/>
      <c r="WAP56" s="84"/>
      <c r="WAQ56" s="84"/>
      <c r="WAR56" s="84"/>
      <c r="WAS56" s="84"/>
      <c r="WAT56" s="84"/>
      <c r="WAU56" s="84"/>
      <c r="WAV56" s="84"/>
      <c r="WAW56" s="84"/>
      <c r="WAX56" s="84"/>
      <c r="WAY56" s="84"/>
      <c r="WAZ56" s="84"/>
      <c r="WBA56" s="84"/>
      <c r="WBB56" s="84"/>
      <c r="WBC56" s="84"/>
      <c r="WBD56" s="84"/>
      <c r="WBE56" s="84"/>
      <c r="WBF56" s="84"/>
      <c r="WBG56" s="84"/>
      <c r="WBH56" s="84"/>
      <c r="WBI56" s="84"/>
      <c r="WBJ56" s="84"/>
      <c r="WBK56" s="84"/>
      <c r="WBL56" s="84"/>
      <c r="WBM56" s="84"/>
      <c r="WBN56" s="84"/>
      <c r="WBO56" s="84"/>
      <c r="WBP56" s="84"/>
      <c r="WBQ56" s="84"/>
      <c r="WBR56" s="84"/>
      <c r="WBS56" s="84"/>
      <c r="WBT56" s="84"/>
      <c r="WBU56" s="84"/>
      <c r="WBV56" s="84"/>
      <c r="WBW56" s="84"/>
      <c r="WBX56" s="84"/>
      <c r="WBY56" s="84"/>
      <c r="WBZ56" s="84"/>
      <c r="WCA56" s="84"/>
      <c r="WCB56" s="84"/>
      <c r="WCC56" s="84"/>
      <c r="WCD56" s="84"/>
      <c r="WCE56" s="84"/>
      <c r="WCF56" s="84"/>
      <c r="WCG56" s="84"/>
      <c r="WCH56" s="84"/>
      <c r="WCI56" s="84"/>
      <c r="WCJ56" s="84"/>
      <c r="WCK56" s="84"/>
      <c r="WCL56" s="84"/>
      <c r="WCM56" s="84"/>
      <c r="WCN56" s="84"/>
      <c r="WCO56" s="84"/>
      <c r="WCP56" s="84"/>
      <c r="WCQ56" s="84"/>
      <c r="WCR56" s="84"/>
      <c r="WCS56" s="84"/>
      <c r="WCT56" s="84"/>
      <c r="WCU56" s="84"/>
      <c r="WCV56" s="84"/>
      <c r="WCW56" s="84"/>
      <c r="WCX56" s="84"/>
      <c r="WCY56" s="84"/>
      <c r="WCZ56" s="84"/>
      <c r="WDA56" s="84"/>
      <c r="WDB56" s="84"/>
      <c r="WDC56" s="84"/>
      <c r="WDD56" s="84"/>
      <c r="WDE56" s="84"/>
      <c r="WDF56" s="84"/>
      <c r="WDG56" s="84"/>
      <c r="WDH56" s="84"/>
      <c r="WDI56" s="84"/>
      <c r="WDJ56" s="84"/>
      <c r="WDK56" s="84"/>
      <c r="WDL56" s="84"/>
      <c r="WDM56" s="84"/>
      <c r="WDN56" s="84"/>
      <c r="WDO56" s="84"/>
      <c r="WDP56" s="84"/>
      <c r="WDQ56" s="84"/>
      <c r="WDR56" s="84"/>
      <c r="WDS56" s="84"/>
      <c r="WDT56" s="84"/>
      <c r="WDU56" s="84"/>
      <c r="WDV56" s="84"/>
      <c r="WDW56" s="84"/>
      <c r="WDX56" s="84"/>
      <c r="WDY56" s="84"/>
      <c r="WDZ56" s="84"/>
      <c r="WEA56" s="84"/>
      <c r="WEB56" s="84"/>
      <c r="WEC56" s="84"/>
      <c r="WED56" s="84"/>
      <c r="WEE56" s="84"/>
      <c r="WEF56" s="84"/>
      <c r="WEG56" s="84"/>
      <c r="WEH56" s="84"/>
      <c r="WEI56" s="84"/>
      <c r="WEJ56" s="84"/>
      <c r="WEK56" s="84"/>
      <c r="WEL56" s="84"/>
      <c r="WEM56" s="84"/>
      <c r="WEN56" s="84"/>
      <c r="WEO56" s="84"/>
      <c r="WEP56" s="84"/>
      <c r="WEQ56" s="84"/>
      <c r="WER56" s="84"/>
      <c r="WES56" s="84"/>
      <c r="WET56" s="84"/>
      <c r="WEU56" s="84"/>
      <c r="WEV56" s="84"/>
      <c r="WEW56" s="84"/>
      <c r="WEX56" s="84"/>
      <c r="WEY56" s="84"/>
      <c r="WEZ56" s="84"/>
      <c r="WFA56" s="84"/>
      <c r="WFB56" s="84"/>
      <c r="WFC56" s="84"/>
      <c r="WFD56" s="84"/>
      <c r="WFE56" s="84"/>
      <c r="WFF56" s="84"/>
      <c r="WFG56" s="84"/>
      <c r="WFH56" s="84"/>
      <c r="WFI56" s="84"/>
      <c r="WFJ56" s="84"/>
      <c r="WFK56" s="84"/>
      <c r="WFL56" s="84"/>
      <c r="WFM56" s="84"/>
      <c r="WFN56" s="84"/>
      <c r="WFO56" s="84"/>
      <c r="WFP56" s="84"/>
      <c r="WFQ56" s="84"/>
      <c r="WFR56" s="84"/>
      <c r="WFS56" s="84"/>
      <c r="WFT56" s="84"/>
      <c r="WFU56" s="84"/>
      <c r="WFV56" s="84"/>
      <c r="WFW56" s="84"/>
      <c r="WFX56" s="84"/>
      <c r="WFY56" s="84"/>
      <c r="WFZ56" s="84"/>
      <c r="WGA56" s="84"/>
      <c r="WGB56" s="84"/>
      <c r="WGC56" s="84"/>
      <c r="WGD56" s="84"/>
      <c r="WGE56" s="84"/>
      <c r="WGF56" s="84"/>
      <c r="WGG56" s="84"/>
      <c r="WGH56" s="84"/>
      <c r="WGI56" s="84"/>
      <c r="WGJ56" s="84"/>
      <c r="WGK56" s="84"/>
      <c r="WGL56" s="84"/>
      <c r="WGM56" s="84"/>
      <c r="WGN56" s="84"/>
      <c r="WGO56" s="84"/>
      <c r="WGP56" s="84"/>
      <c r="WGQ56" s="84"/>
      <c r="WGR56" s="84"/>
      <c r="WGS56" s="84"/>
      <c r="WGT56" s="84"/>
      <c r="WGU56" s="84"/>
      <c r="WGV56" s="84"/>
      <c r="WGW56" s="84"/>
      <c r="WGX56" s="84"/>
      <c r="WGY56" s="84"/>
      <c r="WGZ56" s="84"/>
      <c r="WHA56" s="84"/>
      <c r="WHB56" s="84"/>
      <c r="WHC56" s="84"/>
      <c r="WHD56" s="84"/>
      <c r="WHE56" s="84"/>
      <c r="WHF56" s="84"/>
      <c r="WHG56" s="84"/>
      <c r="WHH56" s="84"/>
      <c r="WHI56" s="84"/>
      <c r="WHJ56" s="84"/>
      <c r="WHK56" s="84"/>
      <c r="WHL56" s="84"/>
      <c r="WHM56" s="84"/>
      <c r="WHN56" s="84"/>
      <c r="WHO56" s="84"/>
      <c r="WHP56" s="84"/>
      <c r="WHQ56" s="84"/>
      <c r="WHR56" s="84"/>
      <c r="WHS56" s="84"/>
      <c r="WHT56" s="84"/>
      <c r="WHU56" s="84"/>
      <c r="WHV56" s="84"/>
      <c r="WHW56" s="84"/>
      <c r="WHX56" s="84"/>
      <c r="WHY56" s="84"/>
      <c r="WHZ56" s="84"/>
      <c r="WIA56" s="84"/>
      <c r="WIB56" s="84"/>
      <c r="WIC56" s="84"/>
      <c r="WID56" s="84"/>
      <c r="WIE56" s="84"/>
      <c r="WIF56" s="84"/>
      <c r="WIG56" s="84"/>
      <c r="WIH56" s="84"/>
      <c r="WII56" s="84"/>
      <c r="WIJ56" s="84"/>
      <c r="WIK56" s="84"/>
      <c r="WIL56" s="84"/>
      <c r="WIM56" s="84"/>
      <c r="WIN56" s="84"/>
      <c r="WIO56" s="84"/>
      <c r="WIP56" s="84"/>
      <c r="WIQ56" s="84"/>
      <c r="WIR56" s="84"/>
      <c r="WIS56" s="84"/>
      <c r="WIT56" s="84"/>
      <c r="WIU56" s="84"/>
      <c r="WIV56" s="84"/>
      <c r="WIW56" s="84"/>
      <c r="WIX56" s="84"/>
      <c r="WIY56" s="84"/>
      <c r="WIZ56" s="84"/>
      <c r="WJA56" s="84"/>
      <c r="WJB56" s="84"/>
      <c r="WJC56" s="84"/>
      <c r="WJD56" s="84"/>
      <c r="WJE56" s="84"/>
      <c r="WJF56" s="84"/>
      <c r="WJG56" s="84"/>
      <c r="WJH56" s="84"/>
      <c r="WJI56" s="84"/>
      <c r="WJJ56" s="84"/>
      <c r="WJK56" s="84"/>
      <c r="WJL56" s="84"/>
      <c r="WJM56" s="84"/>
      <c r="WJN56" s="84"/>
      <c r="WJO56" s="84"/>
      <c r="WJP56" s="84"/>
      <c r="WJQ56" s="84"/>
      <c r="WJR56" s="84"/>
      <c r="WJS56" s="84"/>
      <c r="WJT56" s="84"/>
      <c r="WJU56" s="84"/>
      <c r="WJV56" s="84"/>
      <c r="WJW56" s="84"/>
      <c r="WJX56" s="84"/>
      <c r="WJY56" s="84"/>
      <c r="WJZ56" s="84"/>
      <c r="WKA56" s="84"/>
      <c r="WKB56" s="84"/>
      <c r="WKC56" s="84"/>
      <c r="WKD56" s="84"/>
      <c r="WKE56" s="84"/>
      <c r="WKF56" s="84"/>
      <c r="WKG56" s="84"/>
      <c r="WKH56" s="84"/>
      <c r="WKI56" s="84"/>
      <c r="WKJ56" s="84"/>
      <c r="WKK56" s="84"/>
      <c r="WKL56" s="84"/>
      <c r="WKM56" s="84"/>
      <c r="WKN56" s="84"/>
      <c r="WKO56" s="84"/>
      <c r="WKP56" s="84"/>
      <c r="WKQ56" s="84"/>
      <c r="WKR56" s="84"/>
      <c r="WKS56" s="84"/>
      <c r="WKT56" s="84"/>
      <c r="WKU56" s="84"/>
      <c r="WKV56" s="84"/>
      <c r="WKW56" s="84"/>
      <c r="WKX56" s="84"/>
      <c r="WKY56" s="84"/>
      <c r="WKZ56" s="84"/>
      <c r="WLA56" s="84"/>
      <c r="WLB56" s="84"/>
      <c r="WLC56" s="84"/>
      <c r="WLD56" s="84"/>
      <c r="WLE56" s="84"/>
      <c r="WLF56" s="84"/>
      <c r="WLG56" s="84"/>
      <c r="WLH56" s="84"/>
      <c r="WLI56" s="84"/>
      <c r="WLJ56" s="84"/>
      <c r="WLK56" s="84"/>
      <c r="WLL56" s="84"/>
      <c r="WLM56" s="84"/>
      <c r="WLN56" s="84"/>
      <c r="WLO56" s="84"/>
      <c r="WLP56" s="84"/>
      <c r="WLQ56" s="84"/>
      <c r="WLR56" s="84"/>
      <c r="WLS56" s="84"/>
      <c r="WLT56" s="84"/>
      <c r="WLU56" s="84"/>
      <c r="WLV56" s="84"/>
      <c r="WLW56" s="84"/>
      <c r="WLX56" s="84"/>
      <c r="WLY56" s="84"/>
      <c r="WLZ56" s="84"/>
      <c r="WMA56" s="84"/>
      <c r="WMB56" s="84"/>
      <c r="WMC56" s="84"/>
      <c r="WMD56" s="84"/>
      <c r="WME56" s="84"/>
      <c r="WMF56" s="84"/>
      <c r="WMG56" s="84"/>
      <c r="WMH56" s="84"/>
      <c r="WMI56" s="84"/>
      <c r="WMJ56" s="84"/>
      <c r="WMK56" s="84"/>
      <c r="WML56" s="84"/>
      <c r="WMM56" s="84"/>
      <c r="WMN56" s="84"/>
      <c r="WMO56" s="84"/>
      <c r="WMP56" s="84"/>
      <c r="WMQ56" s="84"/>
      <c r="WMR56" s="84"/>
      <c r="WMS56" s="84"/>
      <c r="WMT56" s="84"/>
      <c r="WMU56" s="84"/>
      <c r="WMV56" s="84"/>
      <c r="WMW56" s="84"/>
      <c r="WMX56" s="84"/>
      <c r="WMY56" s="84"/>
      <c r="WMZ56" s="84"/>
      <c r="WNA56" s="84"/>
      <c r="WNB56" s="84"/>
      <c r="WNC56" s="84"/>
      <c r="WND56" s="84"/>
      <c r="WNE56" s="84"/>
      <c r="WNF56" s="84"/>
      <c r="WNG56" s="84"/>
      <c r="WNH56" s="84"/>
      <c r="WNI56" s="84"/>
      <c r="WNJ56" s="84"/>
      <c r="WNK56" s="84"/>
      <c r="WNL56" s="84"/>
      <c r="WNM56" s="84"/>
      <c r="WNN56" s="84"/>
      <c r="WNO56" s="84"/>
      <c r="WNP56" s="84"/>
      <c r="WNQ56" s="84"/>
      <c r="WNR56" s="84"/>
      <c r="WNS56" s="84"/>
      <c r="WNT56" s="84"/>
      <c r="WNU56" s="84"/>
      <c r="WNV56" s="84"/>
      <c r="WNW56" s="84"/>
      <c r="WNX56" s="84"/>
      <c r="WNY56" s="84"/>
      <c r="WNZ56" s="84"/>
      <c r="WOA56" s="84"/>
      <c r="WOB56" s="84"/>
      <c r="WOC56" s="84"/>
      <c r="WOD56" s="84"/>
      <c r="WOE56" s="84"/>
      <c r="WOF56" s="84"/>
      <c r="WOG56" s="84"/>
      <c r="WOH56" s="84"/>
      <c r="WOI56" s="84"/>
      <c r="WOJ56" s="84"/>
      <c r="WOK56" s="84"/>
      <c r="WOL56" s="84"/>
      <c r="WOM56" s="84"/>
      <c r="WON56" s="84"/>
      <c r="WOO56" s="84"/>
      <c r="WOP56" s="84"/>
      <c r="WOQ56" s="84"/>
      <c r="WOR56" s="84"/>
      <c r="WOS56" s="84"/>
      <c r="WOT56" s="84"/>
      <c r="WOU56" s="84"/>
      <c r="WOV56" s="84"/>
      <c r="WOW56" s="84"/>
      <c r="WOX56" s="84"/>
      <c r="WOY56" s="84"/>
      <c r="WOZ56" s="84"/>
      <c r="WPA56" s="84"/>
      <c r="WPB56" s="84"/>
      <c r="WPC56" s="84"/>
      <c r="WPD56" s="84"/>
      <c r="WPE56" s="84"/>
      <c r="WPF56" s="84"/>
      <c r="WPG56" s="84"/>
      <c r="WPH56" s="84"/>
      <c r="WPI56" s="84"/>
      <c r="WPJ56" s="84"/>
      <c r="WPK56" s="84"/>
      <c r="WPL56" s="84"/>
      <c r="WPM56" s="84"/>
      <c r="WPN56" s="84"/>
      <c r="WPO56" s="84"/>
      <c r="WPP56" s="84"/>
      <c r="WPQ56" s="84"/>
      <c r="WPR56" s="84"/>
      <c r="WPS56" s="84"/>
      <c r="WPT56" s="84"/>
      <c r="WPU56" s="84"/>
      <c r="WPV56" s="84"/>
      <c r="WPW56" s="84"/>
      <c r="WPX56" s="84"/>
      <c r="WPY56" s="84"/>
      <c r="WPZ56" s="84"/>
      <c r="WQA56" s="84"/>
      <c r="WQB56" s="84"/>
      <c r="WQC56" s="84"/>
      <c r="WQD56" s="84"/>
      <c r="WQE56" s="84"/>
      <c r="WQF56" s="84"/>
      <c r="WQG56" s="84"/>
      <c r="WQH56" s="84"/>
      <c r="WQI56" s="84"/>
      <c r="WQJ56" s="84"/>
      <c r="WQK56" s="84"/>
      <c r="WQL56" s="84"/>
      <c r="WQM56" s="84"/>
      <c r="WQN56" s="84"/>
      <c r="WQO56" s="84"/>
      <c r="WQP56" s="84"/>
      <c r="WQQ56" s="84"/>
      <c r="WQR56" s="84"/>
      <c r="WQS56" s="84"/>
      <c r="WQT56" s="84"/>
      <c r="WQU56" s="84"/>
      <c r="WQV56" s="84"/>
      <c r="WQW56" s="84"/>
      <c r="WQX56" s="84"/>
      <c r="WQY56" s="84"/>
      <c r="WQZ56" s="84"/>
      <c r="WRA56" s="84"/>
      <c r="WRB56" s="84"/>
      <c r="WRC56" s="84"/>
      <c r="WRD56" s="84"/>
      <c r="WRE56" s="84"/>
      <c r="WRF56" s="84"/>
      <c r="WRG56" s="84"/>
      <c r="WRH56" s="84"/>
      <c r="WRI56" s="84"/>
      <c r="WRJ56" s="84"/>
      <c r="WRK56" s="84"/>
      <c r="WRL56" s="84"/>
      <c r="WRM56" s="84"/>
      <c r="WRN56" s="84"/>
      <c r="WRO56" s="84"/>
      <c r="WRP56" s="84"/>
      <c r="WRQ56" s="84"/>
      <c r="WRR56" s="84"/>
      <c r="WRS56" s="84"/>
      <c r="WRT56" s="84"/>
      <c r="WRU56" s="84"/>
      <c r="WRV56" s="84"/>
      <c r="WRW56" s="84"/>
      <c r="WRX56" s="84"/>
      <c r="WRY56" s="84"/>
      <c r="WRZ56" s="84"/>
      <c r="WSA56" s="84"/>
      <c r="WSB56" s="84"/>
      <c r="WSC56" s="84"/>
      <c r="WSD56" s="84"/>
      <c r="WSE56" s="84"/>
      <c r="WSF56" s="84"/>
      <c r="WSG56" s="84"/>
      <c r="WSH56" s="84"/>
      <c r="WSI56" s="84"/>
      <c r="WSJ56" s="84"/>
      <c r="WSK56" s="84"/>
      <c r="WSL56" s="84"/>
      <c r="WSM56" s="84"/>
      <c r="WSN56" s="84"/>
      <c r="WSO56" s="84"/>
      <c r="WSP56" s="84"/>
      <c r="WSQ56" s="84"/>
      <c r="WSR56" s="84"/>
      <c r="WSS56" s="84"/>
      <c r="WST56" s="84"/>
      <c r="WSU56" s="84"/>
      <c r="WSV56" s="84"/>
      <c r="WSW56" s="84"/>
      <c r="WSX56" s="84"/>
      <c r="WSY56" s="84"/>
      <c r="WSZ56" s="84"/>
      <c r="WTA56" s="84"/>
      <c r="WTB56" s="84"/>
      <c r="WTC56" s="84"/>
      <c r="WTD56" s="84"/>
      <c r="WTE56" s="84"/>
      <c r="WTF56" s="84"/>
      <c r="WTG56" s="84"/>
      <c r="WTH56" s="84"/>
      <c r="WTI56" s="84"/>
      <c r="WTJ56" s="84"/>
      <c r="WTK56" s="84"/>
      <c r="WTL56" s="84"/>
      <c r="WTM56" s="84"/>
      <c r="WTN56" s="84"/>
      <c r="WTO56" s="84"/>
      <c r="WTP56" s="84"/>
      <c r="WTQ56" s="84"/>
      <c r="WTR56" s="84"/>
      <c r="WTS56" s="84"/>
      <c r="WTT56" s="84"/>
      <c r="WTU56" s="84"/>
      <c r="WTV56" s="84"/>
      <c r="WTW56" s="84"/>
      <c r="WTX56" s="84"/>
      <c r="WTY56" s="84"/>
      <c r="WTZ56" s="84"/>
      <c r="WUA56" s="84"/>
      <c r="WUB56" s="84"/>
      <c r="WUC56" s="84"/>
      <c r="WUD56" s="84"/>
      <c r="WUE56" s="84"/>
      <c r="WUF56" s="84"/>
      <c r="WUG56" s="84"/>
      <c r="WUH56" s="84"/>
      <c r="WUI56" s="84"/>
      <c r="WUJ56" s="84"/>
      <c r="WUK56" s="84"/>
      <c r="WUL56" s="84"/>
      <c r="WUM56" s="84"/>
      <c r="WUN56" s="84"/>
      <c r="WUO56" s="84"/>
      <c r="WUP56" s="84"/>
      <c r="WUQ56" s="84"/>
      <c r="WUR56" s="84"/>
      <c r="WUS56" s="84"/>
      <c r="WUT56" s="84"/>
      <c r="WUU56" s="84"/>
      <c r="WUV56" s="84"/>
      <c r="WUW56" s="84"/>
      <c r="WUX56" s="84"/>
      <c r="WUY56" s="84"/>
      <c r="WUZ56" s="84"/>
      <c r="WVA56" s="84"/>
      <c r="WVB56" s="84"/>
      <c r="WVC56" s="84"/>
      <c r="WVD56" s="84"/>
      <c r="WVE56" s="84"/>
      <c r="WVF56" s="84"/>
      <c r="WVG56" s="84"/>
      <c r="WVH56" s="84"/>
      <c r="WVI56" s="84"/>
      <c r="WVJ56" s="84"/>
      <c r="WVK56" s="84"/>
      <c r="WVL56" s="84"/>
      <c r="WVM56" s="84"/>
      <c r="WVN56" s="84"/>
      <c r="WVO56" s="84"/>
      <c r="WVP56" s="84"/>
      <c r="WVQ56" s="84"/>
      <c r="WVR56" s="84"/>
      <c r="WVS56" s="84"/>
      <c r="WVT56" s="84"/>
      <c r="WVU56" s="84"/>
      <c r="WVV56" s="84"/>
      <c r="WVW56" s="84"/>
      <c r="WVX56" s="84"/>
      <c r="WVY56" s="84"/>
      <c r="WVZ56" s="84"/>
      <c r="WWA56" s="84"/>
      <c r="WWB56" s="84"/>
      <c r="WWC56" s="84"/>
      <c r="WWD56" s="84"/>
      <c r="WWE56" s="84"/>
      <c r="WWF56" s="84"/>
      <c r="WWG56" s="84"/>
      <c r="WWH56" s="84"/>
      <c r="WWI56" s="84"/>
      <c r="WWJ56" s="84"/>
      <c r="WWK56" s="84"/>
      <c r="WWL56" s="84"/>
      <c r="WWM56" s="84"/>
      <c r="WWN56" s="84"/>
      <c r="WWO56" s="84"/>
      <c r="WWP56" s="84"/>
      <c r="WWQ56" s="84"/>
      <c r="WWR56" s="84"/>
      <c r="WWS56" s="84"/>
      <c r="WWT56" s="84"/>
      <c r="WWU56" s="84"/>
      <c r="WWV56" s="84"/>
      <c r="WWW56" s="84"/>
      <c r="WWX56" s="84"/>
      <c r="WWY56" s="84"/>
      <c r="WWZ56" s="84"/>
      <c r="WXA56" s="84"/>
      <c r="WXB56" s="84"/>
      <c r="WXC56" s="84"/>
      <c r="WXD56" s="84"/>
      <c r="WXE56" s="84"/>
      <c r="WXF56" s="84"/>
      <c r="WXG56" s="84"/>
      <c r="WXH56" s="84"/>
      <c r="WXI56" s="84"/>
      <c r="WXJ56" s="84"/>
      <c r="WXK56" s="84"/>
      <c r="WXL56" s="84"/>
      <c r="WXM56" s="84"/>
      <c r="WXN56" s="84"/>
      <c r="WXO56" s="84"/>
      <c r="WXP56" s="84"/>
      <c r="WXQ56" s="84"/>
      <c r="WXR56" s="84"/>
      <c r="WXS56" s="84"/>
      <c r="WXT56" s="84"/>
      <c r="WXU56" s="84"/>
      <c r="WXV56" s="84"/>
      <c r="WXW56" s="84"/>
      <c r="WXX56" s="84"/>
      <c r="WXY56" s="84"/>
      <c r="WXZ56" s="84"/>
      <c r="WYA56" s="84"/>
      <c r="WYB56" s="84"/>
      <c r="WYC56" s="84"/>
      <c r="WYD56" s="84"/>
      <c r="WYE56" s="84"/>
      <c r="WYF56" s="84"/>
      <c r="WYG56" s="84"/>
      <c r="WYH56" s="84"/>
      <c r="WYI56" s="84"/>
      <c r="WYJ56" s="84"/>
      <c r="WYK56" s="84"/>
      <c r="WYL56" s="84"/>
      <c r="WYM56" s="84"/>
      <c r="WYN56" s="84"/>
      <c r="WYO56" s="84"/>
      <c r="WYP56" s="84"/>
      <c r="WYQ56" s="84"/>
      <c r="WYR56" s="84"/>
      <c r="WYS56" s="84"/>
      <c r="WYT56" s="84"/>
      <c r="WYU56" s="84"/>
      <c r="WYV56" s="84"/>
      <c r="WYW56" s="84"/>
      <c r="WYX56" s="84"/>
      <c r="WYY56" s="84"/>
      <c r="WYZ56" s="84"/>
      <c r="WZA56" s="84"/>
      <c r="WZB56" s="84"/>
      <c r="WZC56" s="84"/>
      <c r="WZD56" s="84"/>
      <c r="WZE56" s="84"/>
      <c r="WZF56" s="84"/>
      <c r="WZG56" s="84"/>
      <c r="WZH56" s="84"/>
      <c r="WZI56" s="84"/>
      <c r="WZJ56" s="84"/>
      <c r="WZK56" s="84"/>
      <c r="WZL56" s="84"/>
      <c r="WZM56" s="84"/>
      <c r="WZN56" s="84"/>
      <c r="WZO56" s="84"/>
      <c r="WZP56" s="84"/>
      <c r="WZQ56" s="84"/>
      <c r="WZR56" s="84"/>
      <c r="WZS56" s="84"/>
      <c r="WZT56" s="84"/>
      <c r="WZU56" s="84"/>
      <c r="WZV56" s="84"/>
      <c r="WZW56" s="84"/>
      <c r="WZX56" s="84"/>
      <c r="WZY56" s="84"/>
      <c r="WZZ56" s="84"/>
      <c r="XAA56" s="84"/>
      <c r="XAB56" s="84"/>
      <c r="XAC56" s="84"/>
      <c r="XAD56" s="84"/>
      <c r="XAE56" s="84"/>
      <c r="XAF56" s="84"/>
      <c r="XAG56" s="84"/>
      <c r="XAH56" s="84"/>
      <c r="XAI56" s="84"/>
      <c r="XAJ56" s="84"/>
      <c r="XAK56" s="84"/>
      <c r="XAL56" s="84"/>
      <c r="XAM56" s="84"/>
      <c r="XAN56" s="84"/>
      <c r="XAO56" s="84"/>
      <c r="XAP56" s="84"/>
      <c r="XAQ56" s="84"/>
      <c r="XAR56" s="84"/>
      <c r="XAS56" s="84"/>
      <c r="XAT56" s="84"/>
      <c r="XAU56" s="84"/>
      <c r="XAV56" s="84"/>
      <c r="XAW56" s="84"/>
      <c r="XAX56" s="84"/>
      <c r="XAY56" s="84"/>
      <c r="XAZ56" s="84"/>
      <c r="XBA56" s="84"/>
      <c r="XBB56" s="84"/>
      <c r="XBC56" s="84"/>
      <c r="XBD56" s="84"/>
      <c r="XBE56" s="84"/>
      <c r="XBF56" s="84"/>
      <c r="XBG56" s="84"/>
      <c r="XBH56" s="84"/>
      <c r="XBI56" s="84"/>
      <c r="XBJ56" s="84"/>
      <c r="XBK56" s="84"/>
      <c r="XBL56" s="84"/>
      <c r="XBM56" s="84"/>
      <c r="XBN56" s="84"/>
      <c r="XBO56" s="84"/>
      <c r="XBP56" s="84"/>
      <c r="XBQ56" s="84"/>
      <c r="XBR56" s="84"/>
      <c r="XBS56" s="84"/>
      <c r="XBT56" s="84"/>
      <c r="XBU56" s="84"/>
      <c r="XBV56" s="84"/>
      <c r="XBW56" s="84"/>
      <c r="XBX56" s="84"/>
      <c r="XBY56" s="84"/>
      <c r="XBZ56" s="84"/>
      <c r="XCA56" s="84"/>
      <c r="XCB56" s="84"/>
      <c r="XCC56" s="84"/>
      <c r="XCD56" s="84"/>
      <c r="XCE56" s="84"/>
      <c r="XCF56" s="84"/>
      <c r="XCG56" s="84"/>
      <c r="XCH56" s="84"/>
      <c r="XCI56" s="84"/>
      <c r="XCJ56" s="84"/>
      <c r="XCK56" s="84"/>
      <c r="XCL56" s="84"/>
      <c r="XCM56" s="84"/>
      <c r="XCN56" s="84"/>
      <c r="XCO56" s="84"/>
      <c r="XCP56" s="84"/>
      <c r="XCQ56" s="84"/>
      <c r="XCR56" s="84"/>
      <c r="XCS56" s="84"/>
      <c r="XCT56" s="84"/>
      <c r="XCU56" s="84"/>
      <c r="XCV56" s="84"/>
      <c r="XCW56" s="84"/>
      <c r="XCX56" s="84"/>
      <c r="XCY56" s="84"/>
      <c r="XCZ56" s="84"/>
      <c r="XDA56" s="84"/>
      <c r="XDB56" s="84"/>
      <c r="XDC56" s="84"/>
      <c r="XDD56" s="84"/>
      <c r="XDE56" s="84"/>
      <c r="XDF56" s="84"/>
      <c r="XDG56" s="84"/>
      <c r="XDH56" s="84"/>
      <c r="XDI56" s="84"/>
      <c r="XDJ56" s="84"/>
      <c r="XDK56" s="84"/>
      <c r="XDL56" s="84"/>
      <c r="XDM56" s="84"/>
      <c r="XDN56" s="84"/>
      <c r="XDO56" s="84"/>
      <c r="XDP56" s="84"/>
      <c r="XDQ56" s="84"/>
      <c r="XDR56" s="84"/>
      <c r="XDS56" s="84"/>
      <c r="XDT56" s="84"/>
      <c r="XDU56" s="84"/>
      <c r="XDV56" s="84"/>
      <c r="XDW56" s="84"/>
      <c r="XDX56" s="84"/>
      <c r="XDY56" s="84"/>
      <c r="XDZ56" s="84"/>
      <c r="XEA56" s="84"/>
      <c r="XEB56" s="84"/>
      <c r="XEC56" s="84"/>
      <c r="XED56" s="84"/>
      <c r="XEE56" s="84"/>
      <c r="XEF56" s="84"/>
      <c r="XEG56" s="84"/>
      <c r="XEH56" s="84"/>
      <c r="XEI56" s="84"/>
      <c r="XEJ56" s="84"/>
      <c r="XEK56" s="84"/>
      <c r="XEL56" s="84"/>
      <c r="XEM56" s="84"/>
      <c r="XEN56" s="84"/>
      <c r="XEO56" s="84"/>
      <c r="XEP56" s="84"/>
      <c r="XEQ56" s="84"/>
      <c r="XER56" s="84"/>
      <c r="XES56" s="84"/>
      <c r="XET56" s="84"/>
      <c r="XEU56" s="84"/>
      <c r="XEV56" s="84"/>
      <c r="XEW56" s="84"/>
      <c r="XEX56" s="84"/>
      <c r="XEY56" s="84"/>
      <c r="XEZ56" s="84"/>
    </row>
    <row r="57" spans="1:16380" ht="60" x14ac:dyDescent="0.25">
      <c r="B57" s="105">
        <v>60185</v>
      </c>
      <c r="C57" s="119" t="s">
        <v>187</v>
      </c>
      <c r="D57" s="107" t="s">
        <v>26</v>
      </c>
      <c r="E57" s="188">
        <v>2015</v>
      </c>
      <c r="F57" s="106" t="s">
        <v>143</v>
      </c>
      <c r="G57" s="106" t="s">
        <v>164</v>
      </c>
      <c r="H57" s="300">
        <v>1</v>
      </c>
      <c r="I57" s="108">
        <v>42401</v>
      </c>
      <c r="J57" s="108">
        <v>42428</v>
      </c>
      <c r="K57" s="295">
        <f t="shared" si="4"/>
        <v>0.96630098005227938</v>
      </c>
      <c r="L57" s="108">
        <v>42401</v>
      </c>
      <c r="M57" s="108">
        <v>42428</v>
      </c>
      <c r="N57" s="264">
        <f t="shared" ca="1" si="0"/>
        <v>44224</v>
      </c>
      <c r="O57" s="276">
        <f t="shared" ca="1" si="2"/>
        <v>1796</v>
      </c>
      <c r="P57" s="109">
        <v>743866.44</v>
      </c>
      <c r="Q57" s="109">
        <v>718798.87</v>
      </c>
      <c r="R57" s="90">
        <f t="shared" si="1"/>
        <v>25067.569999999949</v>
      </c>
      <c r="S57" s="172" t="s">
        <v>60</v>
      </c>
      <c r="T57" s="118"/>
      <c r="U57" s="105"/>
      <c r="V57" s="105" t="s">
        <v>62</v>
      </c>
      <c r="W57" s="105"/>
      <c r="X57" s="105" t="s">
        <v>64</v>
      </c>
      <c r="Y57" s="261" t="s">
        <v>78</v>
      </c>
      <c r="Z57" s="83"/>
      <c r="AA57" s="83"/>
      <c r="AB57" s="277" t="s">
        <v>65</v>
      </c>
      <c r="AC57" s="304" t="s">
        <v>60</v>
      </c>
    </row>
    <row r="58" spans="1:16380" ht="60" x14ac:dyDescent="0.25">
      <c r="B58" s="105">
        <v>60186</v>
      </c>
      <c r="C58" s="119" t="s">
        <v>188</v>
      </c>
      <c r="D58" s="107" t="s">
        <v>26</v>
      </c>
      <c r="E58" s="188">
        <v>2015</v>
      </c>
      <c r="F58" s="106" t="s">
        <v>143</v>
      </c>
      <c r="G58" s="106" t="s">
        <v>189</v>
      </c>
      <c r="H58" s="300">
        <v>1</v>
      </c>
      <c r="I58" s="108">
        <v>42496</v>
      </c>
      <c r="J58" s="108">
        <v>42523</v>
      </c>
      <c r="K58" s="295">
        <f t="shared" si="4"/>
        <v>0.90081818865266028</v>
      </c>
      <c r="L58" s="108">
        <v>42496</v>
      </c>
      <c r="M58" s="108">
        <v>42523</v>
      </c>
      <c r="N58" s="264">
        <f t="shared" ca="1" si="0"/>
        <v>44224</v>
      </c>
      <c r="O58" s="276">
        <f t="shared" ca="1" si="2"/>
        <v>1701</v>
      </c>
      <c r="P58" s="109">
        <v>216549.08</v>
      </c>
      <c r="Q58" s="109">
        <v>195071.35</v>
      </c>
      <c r="R58" s="90">
        <f t="shared" si="1"/>
        <v>21477.729999999981</v>
      </c>
      <c r="S58" s="172" t="s">
        <v>60</v>
      </c>
      <c r="T58" s="118"/>
      <c r="U58" s="105"/>
      <c r="V58" s="105" t="s">
        <v>62</v>
      </c>
      <c r="W58" s="105"/>
      <c r="X58" s="105" t="s">
        <v>67</v>
      </c>
      <c r="Y58" s="83"/>
      <c r="Z58" s="83"/>
      <c r="AA58" s="83"/>
      <c r="AB58" s="277" t="s">
        <v>116</v>
      </c>
      <c r="AC58" s="304" t="s">
        <v>60</v>
      </c>
    </row>
    <row r="59" spans="1:16380" ht="60" x14ac:dyDescent="0.25">
      <c r="B59" s="105">
        <v>60187</v>
      </c>
      <c r="C59" s="119" t="s">
        <v>190</v>
      </c>
      <c r="D59" s="107" t="s">
        <v>26</v>
      </c>
      <c r="E59" s="188">
        <v>2015</v>
      </c>
      <c r="F59" s="106" t="s">
        <v>143</v>
      </c>
      <c r="G59" s="106" t="s">
        <v>182</v>
      </c>
      <c r="H59" s="300">
        <v>1</v>
      </c>
      <c r="I59" s="108">
        <v>42384</v>
      </c>
      <c r="J59" s="108">
        <v>42397</v>
      </c>
      <c r="K59" s="295">
        <f t="shared" si="4"/>
        <v>0.96071942500000007</v>
      </c>
      <c r="L59" s="108">
        <v>42384</v>
      </c>
      <c r="M59" s="108">
        <v>42397</v>
      </c>
      <c r="N59" s="264">
        <f t="shared" ca="1" si="0"/>
        <v>44224</v>
      </c>
      <c r="O59" s="276">
        <f t="shared" ca="1" si="2"/>
        <v>1827</v>
      </c>
      <c r="P59" s="109">
        <v>400000</v>
      </c>
      <c r="Q59" s="109">
        <f>353885.63+30402.14</f>
        <v>384287.77</v>
      </c>
      <c r="R59" s="90">
        <f t="shared" si="1"/>
        <v>15712.229999999981</v>
      </c>
      <c r="S59" s="172" t="s">
        <v>60</v>
      </c>
      <c r="T59" s="118"/>
      <c r="U59" s="105"/>
      <c r="V59" s="105" t="s">
        <v>62</v>
      </c>
      <c r="W59" s="105"/>
      <c r="X59" s="105" t="s">
        <v>64</v>
      </c>
      <c r="Y59" s="83" t="s">
        <v>78</v>
      </c>
      <c r="Z59" s="83"/>
      <c r="AA59" s="83"/>
      <c r="AB59" s="277" t="s">
        <v>65</v>
      </c>
      <c r="AC59" s="304" t="s">
        <v>60</v>
      </c>
    </row>
    <row r="60" spans="1:16380" ht="72" x14ac:dyDescent="0.25">
      <c r="B60" s="105">
        <v>60188</v>
      </c>
      <c r="C60" s="119" t="s">
        <v>191</v>
      </c>
      <c r="D60" s="107" t="s">
        <v>26</v>
      </c>
      <c r="E60" s="188">
        <v>2015</v>
      </c>
      <c r="F60" s="106" t="s">
        <v>143</v>
      </c>
      <c r="G60" s="106" t="s">
        <v>192</v>
      </c>
      <c r="H60" s="300">
        <v>1</v>
      </c>
      <c r="I60" s="108">
        <v>42382</v>
      </c>
      <c r="J60" s="108">
        <v>42437</v>
      </c>
      <c r="K60" s="295">
        <f t="shared" si="4"/>
        <v>0.98783277338092301</v>
      </c>
      <c r="L60" s="108">
        <v>42382</v>
      </c>
      <c r="M60" s="108">
        <v>42437</v>
      </c>
      <c r="N60" s="264">
        <f t="shared" ca="1" si="0"/>
        <v>44224</v>
      </c>
      <c r="O60" s="276">
        <f t="shared" ca="1" si="2"/>
        <v>1787</v>
      </c>
      <c r="P60" s="109">
        <v>1242938.96</v>
      </c>
      <c r="Q60" s="109">
        <f>348405.76+100296.65+413339.16+273211.17+92563.1</f>
        <v>1227815.8400000001</v>
      </c>
      <c r="R60" s="90">
        <f t="shared" si="1"/>
        <v>15123.119999999879</v>
      </c>
      <c r="S60" s="172" t="s">
        <v>60</v>
      </c>
      <c r="T60" s="118"/>
      <c r="U60" s="105"/>
      <c r="V60" s="105" t="s">
        <v>62</v>
      </c>
      <c r="W60" s="105"/>
      <c r="X60" s="105" t="s">
        <v>64</v>
      </c>
      <c r="Y60" s="83" t="s">
        <v>78</v>
      </c>
      <c r="Z60" s="83" t="s">
        <v>110</v>
      </c>
      <c r="AA60" s="83"/>
      <c r="AB60" s="277" t="s">
        <v>90</v>
      </c>
      <c r="AC60" s="304" t="s">
        <v>60</v>
      </c>
    </row>
    <row r="61" spans="1:16380" ht="60" x14ac:dyDescent="0.25">
      <c r="B61" s="105">
        <v>60189</v>
      </c>
      <c r="C61" s="119" t="s">
        <v>193</v>
      </c>
      <c r="D61" s="107" t="s">
        <v>26</v>
      </c>
      <c r="E61" s="188">
        <v>2015</v>
      </c>
      <c r="F61" s="106" t="s">
        <v>143</v>
      </c>
      <c r="G61" s="106"/>
      <c r="H61" s="300">
        <v>0.96</v>
      </c>
      <c r="I61" s="108">
        <v>42471</v>
      </c>
      <c r="J61" s="108">
        <v>42526</v>
      </c>
      <c r="K61" s="295">
        <f t="shared" si="4"/>
        <v>0.76057724000000004</v>
      </c>
      <c r="L61" s="108">
        <v>42471</v>
      </c>
      <c r="M61" s="108">
        <v>42526</v>
      </c>
      <c r="N61" s="264">
        <f t="shared" ca="1" si="0"/>
        <v>44224</v>
      </c>
      <c r="O61" s="276">
        <f t="shared" ca="1" si="2"/>
        <v>1698</v>
      </c>
      <c r="P61" s="109">
        <v>250000</v>
      </c>
      <c r="Q61" s="109">
        <v>190144.31</v>
      </c>
      <c r="R61" s="90">
        <f t="shared" si="1"/>
        <v>59855.69</v>
      </c>
      <c r="S61" s="172" t="s">
        <v>60</v>
      </c>
      <c r="T61" s="118"/>
      <c r="U61" s="105"/>
      <c r="V61" s="105" t="s">
        <v>62</v>
      </c>
      <c r="W61" s="105"/>
      <c r="X61" s="105" t="s">
        <v>67</v>
      </c>
      <c r="Y61" s="83"/>
      <c r="Z61" s="83" t="s">
        <v>110</v>
      </c>
      <c r="AA61" s="83"/>
      <c r="AB61" s="277" t="s">
        <v>65</v>
      </c>
      <c r="AC61" s="304" t="s">
        <v>60</v>
      </c>
    </row>
    <row r="62" spans="1:16380" ht="36" x14ac:dyDescent="0.25">
      <c r="B62" s="105">
        <v>60190</v>
      </c>
      <c r="C62" s="119" t="s">
        <v>194</v>
      </c>
      <c r="D62" s="107" t="s">
        <v>26</v>
      </c>
      <c r="E62" s="188">
        <v>2015</v>
      </c>
      <c r="F62" s="106" t="s">
        <v>143</v>
      </c>
      <c r="G62" s="106" t="s">
        <v>195</v>
      </c>
      <c r="H62" s="300">
        <v>1</v>
      </c>
      <c r="I62" s="108">
        <v>42368</v>
      </c>
      <c r="J62" s="108">
        <v>42388</v>
      </c>
      <c r="K62" s="295">
        <f t="shared" si="4"/>
        <v>1</v>
      </c>
      <c r="L62" s="108">
        <v>42368</v>
      </c>
      <c r="M62" s="108">
        <v>42388</v>
      </c>
      <c r="N62" s="264">
        <f t="shared" ca="1" si="0"/>
        <v>44224</v>
      </c>
      <c r="O62" s="276">
        <f t="shared" ca="1" si="2"/>
        <v>1836</v>
      </c>
      <c r="P62" s="109">
        <f>367905+24041.43</f>
        <v>391946.43</v>
      </c>
      <c r="Q62" s="109">
        <f>367905+24041.43</f>
        <v>391946.43</v>
      </c>
      <c r="R62" s="90">
        <f t="shared" si="1"/>
        <v>0</v>
      </c>
      <c r="S62" s="172" t="s">
        <v>60</v>
      </c>
      <c r="T62" s="118"/>
      <c r="U62" s="105"/>
      <c r="V62" s="105" t="s">
        <v>62</v>
      </c>
      <c r="W62" s="105"/>
      <c r="X62" s="105" t="s">
        <v>196</v>
      </c>
      <c r="Y62" s="83"/>
      <c r="Z62" s="83"/>
      <c r="AA62" s="83"/>
      <c r="AB62" s="277" t="s">
        <v>131</v>
      </c>
      <c r="AC62" s="304" t="s">
        <v>60</v>
      </c>
    </row>
    <row r="63" spans="1:16380" ht="48" x14ac:dyDescent="0.25">
      <c r="B63" s="105">
        <v>60191</v>
      </c>
      <c r="C63" s="119" t="s">
        <v>197</v>
      </c>
      <c r="D63" s="107" t="s">
        <v>26</v>
      </c>
      <c r="E63" s="188">
        <v>2015</v>
      </c>
      <c r="F63" s="106" t="s">
        <v>143</v>
      </c>
      <c r="G63" s="106" t="s">
        <v>100</v>
      </c>
      <c r="H63" s="300">
        <v>1</v>
      </c>
      <c r="I63" s="108">
        <v>42382</v>
      </c>
      <c r="J63" s="108">
        <v>42437</v>
      </c>
      <c r="K63" s="295">
        <f t="shared" si="4"/>
        <v>0.7358424733333333</v>
      </c>
      <c r="L63" s="108">
        <v>42382</v>
      </c>
      <c r="M63" s="108">
        <v>42437</v>
      </c>
      <c r="N63" s="264">
        <f t="shared" ca="1" si="0"/>
        <v>44224</v>
      </c>
      <c r="O63" s="276">
        <f t="shared" ca="1" si="2"/>
        <v>1787</v>
      </c>
      <c r="P63" s="109">
        <v>1500000</v>
      </c>
      <c r="Q63" s="109">
        <v>1103763.71</v>
      </c>
      <c r="R63" s="90">
        <f t="shared" si="1"/>
        <v>396236.29000000004</v>
      </c>
      <c r="S63" s="172" t="s">
        <v>60</v>
      </c>
      <c r="T63" s="118"/>
      <c r="U63" s="105"/>
      <c r="V63" s="105" t="s">
        <v>62</v>
      </c>
      <c r="W63" s="105"/>
      <c r="X63" s="105" t="s">
        <v>64</v>
      </c>
      <c r="Y63" s="83" t="s">
        <v>78</v>
      </c>
      <c r="Z63" s="83"/>
      <c r="AA63" s="83"/>
      <c r="AB63" s="277" t="s">
        <v>90</v>
      </c>
      <c r="AC63" s="304" t="s">
        <v>60</v>
      </c>
    </row>
    <row r="64" spans="1:16380" ht="48" x14ac:dyDescent="0.25">
      <c r="B64" s="105">
        <v>60192</v>
      </c>
      <c r="C64" s="119" t="s">
        <v>198</v>
      </c>
      <c r="D64" s="107" t="s">
        <v>26</v>
      </c>
      <c r="E64" s="188">
        <v>2015</v>
      </c>
      <c r="F64" s="106" t="s">
        <v>143</v>
      </c>
      <c r="G64" s="106" t="s">
        <v>199</v>
      </c>
      <c r="H64" s="300">
        <v>1</v>
      </c>
      <c r="I64" s="108">
        <v>42415</v>
      </c>
      <c r="J64" s="108">
        <v>42442</v>
      </c>
      <c r="K64" s="295">
        <f t="shared" si="4"/>
        <v>0.99837641456430515</v>
      </c>
      <c r="L64" s="108">
        <v>42415</v>
      </c>
      <c r="M64" s="108">
        <v>42442</v>
      </c>
      <c r="N64" s="264">
        <f t="shared" ca="1" si="0"/>
        <v>44224</v>
      </c>
      <c r="O64" s="276">
        <f t="shared" ca="1" si="2"/>
        <v>1782</v>
      </c>
      <c r="P64" s="109">
        <v>190393.43</v>
      </c>
      <c r="Q64" s="109">
        <f>93772.05+96312.26</f>
        <v>190084.31</v>
      </c>
      <c r="R64" s="90">
        <f t="shared" si="1"/>
        <v>309.11999999999534</v>
      </c>
      <c r="S64" s="172" t="s">
        <v>60</v>
      </c>
      <c r="T64" s="118"/>
      <c r="U64" s="105"/>
      <c r="V64" s="105" t="s">
        <v>62</v>
      </c>
      <c r="W64" s="105"/>
      <c r="X64" s="105" t="s">
        <v>64</v>
      </c>
      <c r="Y64" s="83" t="s">
        <v>78</v>
      </c>
      <c r="Z64" s="83"/>
      <c r="AA64" s="83"/>
      <c r="AB64" s="277" t="s">
        <v>65</v>
      </c>
      <c r="AC64" s="304" t="s">
        <v>60</v>
      </c>
    </row>
    <row r="65" spans="2:35" ht="60" x14ac:dyDescent="0.25">
      <c r="B65" s="105">
        <v>60193</v>
      </c>
      <c r="C65" s="119" t="s">
        <v>200</v>
      </c>
      <c r="D65" s="107" t="s">
        <v>26</v>
      </c>
      <c r="E65" s="188">
        <v>2015</v>
      </c>
      <c r="F65" s="106" t="s">
        <v>143</v>
      </c>
      <c r="G65" s="106" t="s">
        <v>164</v>
      </c>
      <c r="H65" s="300">
        <v>1</v>
      </c>
      <c r="I65" s="108">
        <v>42401</v>
      </c>
      <c r="J65" s="108">
        <v>42414</v>
      </c>
      <c r="K65" s="295">
        <f t="shared" si="4"/>
        <v>1</v>
      </c>
      <c r="L65" s="108">
        <v>42401</v>
      </c>
      <c r="M65" s="108">
        <v>42414</v>
      </c>
      <c r="N65" s="264">
        <f t="shared" ca="1" si="0"/>
        <v>44224</v>
      </c>
      <c r="O65" s="276">
        <f t="shared" ca="1" si="2"/>
        <v>1810</v>
      </c>
      <c r="P65" s="109">
        <v>374468.2</v>
      </c>
      <c r="Q65" s="109">
        <v>374468.2</v>
      </c>
      <c r="R65" s="90">
        <f t="shared" si="1"/>
        <v>0</v>
      </c>
      <c r="S65" s="172" t="s">
        <v>60</v>
      </c>
      <c r="T65" s="118"/>
      <c r="U65" s="105"/>
      <c r="V65" s="105" t="s">
        <v>62</v>
      </c>
      <c r="W65" s="105"/>
      <c r="X65" s="105" t="s">
        <v>67</v>
      </c>
      <c r="Y65" s="83"/>
      <c r="Z65" s="83" t="s">
        <v>110</v>
      </c>
      <c r="AA65" s="83"/>
      <c r="AB65" s="277" t="s">
        <v>90</v>
      </c>
      <c r="AC65" s="293" t="s">
        <v>60</v>
      </c>
    </row>
    <row r="66" spans="2:35" ht="72" x14ac:dyDescent="0.25">
      <c r="B66" s="105">
        <v>60194</v>
      </c>
      <c r="C66" s="119" t="s">
        <v>201</v>
      </c>
      <c r="D66" s="107" t="s">
        <v>26</v>
      </c>
      <c r="E66" s="188">
        <v>2015</v>
      </c>
      <c r="F66" s="106" t="s">
        <v>143</v>
      </c>
      <c r="G66" s="106" t="s">
        <v>202</v>
      </c>
      <c r="H66" s="300">
        <v>1</v>
      </c>
      <c r="I66" s="108">
        <v>42384</v>
      </c>
      <c r="J66" s="108">
        <v>42411</v>
      </c>
      <c r="K66" s="295">
        <f t="shared" si="4"/>
        <v>0.48768978110220756</v>
      </c>
      <c r="L66" s="108">
        <v>42384</v>
      </c>
      <c r="M66" s="108">
        <v>42411</v>
      </c>
      <c r="N66" s="264">
        <f t="shared" ca="1" si="0"/>
        <v>44224</v>
      </c>
      <c r="O66" s="276">
        <f t="shared" ca="1" si="2"/>
        <v>1813</v>
      </c>
      <c r="P66" s="109">
        <v>1576469.53</v>
      </c>
      <c r="Q66" s="109">
        <f>488120.63+280707.45</f>
        <v>768828.08000000007</v>
      </c>
      <c r="R66" s="90">
        <f t="shared" si="1"/>
        <v>807641.45</v>
      </c>
      <c r="S66" s="172" t="s">
        <v>60</v>
      </c>
      <c r="T66" s="118"/>
      <c r="U66" s="105"/>
      <c r="V66" s="105" t="s">
        <v>62</v>
      </c>
      <c r="W66" s="105"/>
      <c r="X66" s="105" t="s">
        <v>67</v>
      </c>
      <c r="Y66" s="83"/>
      <c r="Z66" s="83"/>
      <c r="AA66" s="83"/>
      <c r="AB66" s="277" t="s">
        <v>116</v>
      </c>
      <c r="AC66" s="304" t="s">
        <v>60</v>
      </c>
    </row>
    <row r="67" spans="2:35" ht="72" x14ac:dyDescent="0.25">
      <c r="B67" s="105">
        <v>60195</v>
      </c>
      <c r="C67" s="119" t="s">
        <v>203</v>
      </c>
      <c r="D67" s="107" t="s">
        <v>15</v>
      </c>
      <c r="E67" s="188">
        <v>2015</v>
      </c>
      <c r="F67" s="106" t="s">
        <v>143</v>
      </c>
      <c r="G67" s="106" t="s">
        <v>204</v>
      </c>
      <c r="H67" s="300">
        <v>1</v>
      </c>
      <c r="I67" s="108">
        <v>42496</v>
      </c>
      <c r="J67" s="108">
        <v>42579</v>
      </c>
      <c r="K67" s="295">
        <f t="shared" si="4"/>
        <v>1</v>
      </c>
      <c r="L67" s="108">
        <v>42496</v>
      </c>
      <c r="M67" s="108">
        <v>42579</v>
      </c>
      <c r="N67" s="264">
        <f t="shared" ca="1" si="0"/>
        <v>44224</v>
      </c>
      <c r="O67" s="276">
        <f t="shared" ca="1" si="2"/>
        <v>1645</v>
      </c>
      <c r="P67" s="109">
        <v>1235756.47</v>
      </c>
      <c r="Q67" s="109">
        <v>1235756.47</v>
      </c>
      <c r="R67" s="90">
        <f t="shared" si="1"/>
        <v>0</v>
      </c>
      <c r="S67" s="172" t="s">
        <v>60</v>
      </c>
      <c r="T67" s="118"/>
      <c r="U67" s="105"/>
      <c r="V67" s="105" t="s">
        <v>62</v>
      </c>
      <c r="W67" s="105"/>
      <c r="X67" s="105" t="s">
        <v>64</v>
      </c>
      <c r="Y67" s="83"/>
      <c r="Z67" s="83" t="s">
        <v>110</v>
      </c>
      <c r="AA67" s="83"/>
      <c r="AB67" s="277" t="s">
        <v>116</v>
      </c>
      <c r="AC67" s="293" t="s">
        <v>60</v>
      </c>
    </row>
    <row r="68" spans="2:35" ht="72" x14ac:dyDescent="0.25">
      <c r="B68" s="105">
        <v>60195</v>
      </c>
      <c r="C68" s="119" t="s">
        <v>203</v>
      </c>
      <c r="D68" s="107" t="s">
        <v>26</v>
      </c>
      <c r="E68" s="188">
        <v>2015</v>
      </c>
      <c r="F68" s="106" t="s">
        <v>143</v>
      </c>
      <c r="G68" s="106" t="s">
        <v>204</v>
      </c>
      <c r="H68" s="300">
        <v>0.5</v>
      </c>
      <c r="I68" s="108">
        <v>42496</v>
      </c>
      <c r="J68" s="108">
        <v>42579</v>
      </c>
      <c r="K68" s="295">
        <v>0.78652043623865997</v>
      </c>
      <c r="L68" s="108">
        <v>42496</v>
      </c>
      <c r="M68" s="108">
        <v>42579</v>
      </c>
      <c r="N68" s="264">
        <f t="shared" ca="1" si="0"/>
        <v>44224</v>
      </c>
      <c r="O68" s="276">
        <f t="shared" ca="1" si="2"/>
        <v>1645</v>
      </c>
      <c r="P68" s="109">
        <v>652017.53</v>
      </c>
      <c r="Q68" s="109">
        <v>594828.1</v>
      </c>
      <c r="R68" s="90">
        <f t="shared" si="1"/>
        <v>57189.430000000051</v>
      </c>
      <c r="S68" s="172" t="s">
        <v>60</v>
      </c>
      <c r="T68" s="118"/>
      <c r="U68" s="105"/>
      <c r="V68" s="105" t="s">
        <v>62</v>
      </c>
      <c r="W68" s="105"/>
      <c r="X68" s="105" t="s">
        <v>67</v>
      </c>
      <c r="Y68" s="83"/>
      <c r="Z68" s="83" t="s">
        <v>166</v>
      </c>
      <c r="AA68" s="83"/>
      <c r="AB68" s="277" t="s">
        <v>116</v>
      </c>
      <c r="AC68" s="293" t="s">
        <v>60</v>
      </c>
    </row>
    <row r="69" spans="2:35" ht="60" x14ac:dyDescent="0.25">
      <c r="B69" s="99">
        <v>60196</v>
      </c>
      <c r="C69" s="100" t="s">
        <v>205</v>
      </c>
      <c r="D69" s="101" t="s">
        <v>14</v>
      </c>
      <c r="E69" s="187">
        <v>2014</v>
      </c>
      <c r="F69" s="100" t="s">
        <v>143</v>
      </c>
      <c r="G69" s="100"/>
      <c r="H69" s="294">
        <v>0.5</v>
      </c>
      <c r="I69" s="102"/>
      <c r="J69" s="102"/>
      <c r="K69" s="275">
        <f>IFERROR((Q69/P69),0)</f>
        <v>0</v>
      </c>
      <c r="L69" s="102"/>
      <c r="M69" s="102"/>
      <c r="N69" s="264">
        <f t="shared" ca="1" si="0"/>
        <v>44224</v>
      </c>
      <c r="O69" s="276"/>
      <c r="P69" s="103">
        <v>50328.28</v>
      </c>
      <c r="Q69" s="103">
        <v>0</v>
      </c>
      <c r="R69" s="90">
        <f t="shared" si="1"/>
        <v>50328.28</v>
      </c>
      <c r="S69" s="172" t="s">
        <v>60</v>
      </c>
      <c r="T69" s="118"/>
      <c r="U69" s="105"/>
      <c r="V69" s="105" t="s">
        <v>62</v>
      </c>
      <c r="W69" s="105"/>
      <c r="X69" s="105" t="s">
        <v>67</v>
      </c>
      <c r="Y69" s="83"/>
      <c r="Z69" s="83" t="s">
        <v>166</v>
      </c>
      <c r="AA69" s="83"/>
      <c r="AB69" s="277" t="s">
        <v>116</v>
      </c>
      <c r="AC69" s="293" t="s">
        <v>60</v>
      </c>
    </row>
    <row r="70" spans="2:35" ht="60" x14ac:dyDescent="0.25">
      <c r="B70" s="105">
        <v>60196</v>
      </c>
      <c r="C70" s="106" t="s">
        <v>205</v>
      </c>
      <c r="D70" s="107" t="s">
        <v>15</v>
      </c>
      <c r="E70" s="188">
        <v>2015</v>
      </c>
      <c r="F70" s="106" t="s">
        <v>143</v>
      </c>
      <c r="G70" s="106"/>
      <c r="H70" s="294">
        <v>0.5</v>
      </c>
      <c r="I70" s="108"/>
      <c r="J70" s="108"/>
      <c r="K70" s="295">
        <f>IFERROR((Q70/P70),0)</f>
        <v>0</v>
      </c>
      <c r="L70" s="108"/>
      <c r="M70" s="108"/>
      <c r="N70" s="264">
        <f t="shared" ca="1" si="0"/>
        <v>44224</v>
      </c>
      <c r="O70" s="276"/>
      <c r="P70" s="109">
        <v>234951.27</v>
      </c>
      <c r="Q70" s="109">
        <v>0</v>
      </c>
      <c r="R70" s="90">
        <f t="shared" si="1"/>
        <v>234951.27</v>
      </c>
      <c r="S70" s="172"/>
      <c r="T70" s="118"/>
      <c r="U70" s="105"/>
      <c r="V70" s="105" t="s">
        <v>62</v>
      </c>
      <c r="W70" s="105"/>
      <c r="X70" s="105" t="s">
        <v>67</v>
      </c>
      <c r="Y70" s="83"/>
      <c r="Z70" s="83"/>
      <c r="AA70" s="83"/>
      <c r="AB70" s="277" t="s">
        <v>116</v>
      </c>
      <c r="AC70" s="277" t="s">
        <v>60</v>
      </c>
    </row>
    <row r="71" spans="2:35" ht="60" x14ac:dyDescent="0.25">
      <c r="B71" s="99">
        <v>60196</v>
      </c>
      <c r="C71" s="100" t="s">
        <v>205</v>
      </c>
      <c r="D71" s="101" t="s">
        <v>24</v>
      </c>
      <c r="E71" s="187">
        <v>2014</v>
      </c>
      <c r="F71" s="100" t="s">
        <v>143</v>
      </c>
      <c r="G71" s="100"/>
      <c r="H71" s="294">
        <v>0.5</v>
      </c>
      <c r="I71" s="102"/>
      <c r="J71" s="102"/>
      <c r="K71" s="275">
        <f>IFERROR((Q71/P71),0)</f>
        <v>0</v>
      </c>
      <c r="L71" s="102"/>
      <c r="M71" s="102"/>
      <c r="N71" s="264">
        <f t="shared" ca="1" si="0"/>
        <v>44224</v>
      </c>
      <c r="O71" s="276"/>
      <c r="P71" s="103">
        <v>16141.9</v>
      </c>
      <c r="Q71" s="103">
        <v>0</v>
      </c>
      <c r="R71" s="90">
        <f t="shared" si="1"/>
        <v>16141.9</v>
      </c>
      <c r="S71" s="172" t="s">
        <v>60</v>
      </c>
      <c r="T71" s="118"/>
      <c r="U71" s="105"/>
      <c r="V71" s="105" t="s">
        <v>62</v>
      </c>
      <c r="W71" s="105"/>
      <c r="X71" s="105" t="s">
        <v>67</v>
      </c>
      <c r="Y71" s="83"/>
      <c r="Z71" s="83" t="s">
        <v>110</v>
      </c>
      <c r="AA71" s="83"/>
      <c r="AB71" s="277" t="s">
        <v>116</v>
      </c>
      <c r="AC71" s="293" t="s">
        <v>60</v>
      </c>
    </row>
    <row r="72" spans="2:35" ht="60" x14ac:dyDescent="0.25">
      <c r="B72" s="105">
        <v>60196</v>
      </c>
      <c r="C72" s="106" t="s">
        <v>205</v>
      </c>
      <c r="D72" s="107" t="s">
        <v>26</v>
      </c>
      <c r="E72" s="188">
        <v>2015</v>
      </c>
      <c r="F72" s="106" t="s">
        <v>143</v>
      </c>
      <c r="G72" s="106"/>
      <c r="H72" s="294">
        <v>0.5</v>
      </c>
      <c r="I72" s="108"/>
      <c r="J72" s="108"/>
      <c r="K72" s="295">
        <v>0</v>
      </c>
      <c r="L72" s="108"/>
      <c r="M72" s="108"/>
      <c r="N72" s="264">
        <f t="shared" ref="N72:N137" ca="1" si="5">+TODAY()</f>
        <v>44224</v>
      </c>
      <c r="O72" s="276"/>
      <c r="P72" s="109">
        <v>68578.55</v>
      </c>
      <c r="Q72" s="109">
        <v>0</v>
      </c>
      <c r="R72" s="90">
        <f t="shared" ref="R72:R137" si="6">+P72-Q72</f>
        <v>68578.55</v>
      </c>
      <c r="S72" s="172" t="s">
        <v>60</v>
      </c>
      <c r="T72" s="118"/>
      <c r="U72" s="105"/>
      <c r="V72" s="105" t="s">
        <v>62</v>
      </c>
      <c r="W72" s="105"/>
      <c r="X72" s="105" t="s">
        <v>67</v>
      </c>
      <c r="Y72" s="83" t="s">
        <v>68</v>
      </c>
      <c r="Z72" s="83"/>
      <c r="AA72" s="83"/>
      <c r="AB72" s="277" t="s">
        <v>116</v>
      </c>
      <c r="AC72" s="277" t="s">
        <v>60</v>
      </c>
    </row>
    <row r="73" spans="2:35" ht="60" x14ac:dyDescent="0.25">
      <c r="B73" s="105">
        <v>60198</v>
      </c>
      <c r="C73" s="106" t="s">
        <v>206</v>
      </c>
      <c r="D73" s="107" t="s">
        <v>26</v>
      </c>
      <c r="E73" s="188">
        <v>2015</v>
      </c>
      <c r="F73" s="106" t="s">
        <v>143</v>
      </c>
      <c r="G73" s="106" t="s">
        <v>207</v>
      </c>
      <c r="H73" s="294">
        <v>1</v>
      </c>
      <c r="I73" s="108"/>
      <c r="J73" s="108"/>
      <c r="K73" s="295">
        <f>IFERROR((Q73/P73),0)</f>
        <v>0.99883651724137945</v>
      </c>
      <c r="L73" s="108"/>
      <c r="M73" s="108"/>
      <c r="N73" s="264">
        <f t="shared" ca="1" si="5"/>
        <v>44224</v>
      </c>
      <c r="O73" s="276"/>
      <c r="P73" s="109">
        <v>580000</v>
      </c>
      <c r="Q73" s="109">
        <v>579325.18000000005</v>
      </c>
      <c r="R73" s="90">
        <f t="shared" si="6"/>
        <v>674.81999999994878</v>
      </c>
      <c r="S73" s="172" t="s">
        <v>60</v>
      </c>
      <c r="T73" s="118"/>
      <c r="U73" s="105"/>
      <c r="V73" s="105" t="s">
        <v>62</v>
      </c>
      <c r="W73" s="105"/>
      <c r="X73" s="105" t="s">
        <v>64</v>
      </c>
      <c r="Y73" s="83" t="s">
        <v>68</v>
      </c>
      <c r="Z73" s="83"/>
      <c r="AA73" s="83"/>
      <c r="AB73" s="277" t="s">
        <v>208</v>
      </c>
      <c r="AC73" s="293" t="s">
        <v>60</v>
      </c>
      <c r="AD73" s="265"/>
      <c r="AE73" s="265"/>
      <c r="AF73" s="265"/>
      <c r="AG73" s="265"/>
      <c r="AH73" s="265"/>
      <c r="AI73" s="265"/>
    </row>
    <row r="74" spans="2:35" ht="60" x14ac:dyDescent="0.25">
      <c r="B74" s="215">
        <v>60199</v>
      </c>
      <c r="C74" s="216" t="s">
        <v>209</v>
      </c>
      <c r="D74" s="217" t="s">
        <v>27</v>
      </c>
      <c r="E74" s="218">
        <v>2016</v>
      </c>
      <c r="F74" s="219" t="s">
        <v>210</v>
      </c>
      <c r="G74" s="219"/>
      <c r="H74" s="305"/>
      <c r="I74" s="220"/>
      <c r="J74" s="220"/>
      <c r="K74" s="306"/>
      <c r="L74" s="221"/>
      <c r="M74" s="221"/>
      <c r="N74" s="264">
        <f t="shared" ca="1" si="5"/>
        <v>44224</v>
      </c>
      <c r="O74" s="276"/>
      <c r="P74" s="307">
        <v>3500000</v>
      </c>
      <c r="Q74" s="222">
        <v>0</v>
      </c>
      <c r="R74" s="90">
        <f t="shared" si="6"/>
        <v>3500000</v>
      </c>
      <c r="S74" s="172" t="s">
        <v>60</v>
      </c>
      <c r="T74" s="118"/>
      <c r="U74" s="105"/>
      <c r="V74" s="105" t="s">
        <v>62</v>
      </c>
      <c r="W74" s="105" t="s">
        <v>63</v>
      </c>
      <c r="X74" s="105" t="s">
        <v>67</v>
      </c>
      <c r="Y74" s="83"/>
      <c r="Z74" s="83"/>
      <c r="AA74" s="83"/>
      <c r="AB74" s="277" t="s">
        <v>116</v>
      </c>
      <c r="AC74" s="297" t="s">
        <v>60</v>
      </c>
    </row>
    <row r="75" spans="2:35" ht="72" x14ac:dyDescent="0.25">
      <c r="B75" s="190">
        <v>60204</v>
      </c>
      <c r="C75" s="121" t="s">
        <v>211</v>
      </c>
      <c r="D75" s="122" t="s">
        <v>11</v>
      </c>
      <c r="E75" s="120">
        <v>2015</v>
      </c>
      <c r="F75" s="121" t="s">
        <v>212</v>
      </c>
      <c r="G75" s="121" t="s">
        <v>106</v>
      </c>
      <c r="H75" s="308">
        <v>1</v>
      </c>
      <c r="I75" s="123">
        <v>42317</v>
      </c>
      <c r="J75" s="123">
        <v>42373</v>
      </c>
      <c r="K75" s="309">
        <f t="shared" ref="K75:K81" si="7">IFERROR((Q75/P75),0)</f>
        <v>0.99599907999999993</v>
      </c>
      <c r="L75" s="123">
        <v>42317</v>
      </c>
      <c r="M75" s="123">
        <v>42373</v>
      </c>
      <c r="N75" s="264">
        <f t="shared" ca="1" si="5"/>
        <v>44224</v>
      </c>
      <c r="O75" s="276">
        <f t="shared" ref="O75:O85" ca="1" si="8">+N75-M75</f>
        <v>1851</v>
      </c>
      <c r="P75" s="124">
        <v>500000</v>
      </c>
      <c r="Q75" s="125">
        <f>355177.22+142822.32</f>
        <v>497999.54</v>
      </c>
      <c r="R75" s="90">
        <f t="shared" si="6"/>
        <v>2000.460000000021</v>
      </c>
      <c r="S75" s="172" t="s">
        <v>60</v>
      </c>
      <c r="T75" s="118"/>
      <c r="U75" s="105"/>
      <c r="V75" s="105" t="s">
        <v>62</v>
      </c>
      <c r="W75" s="105" t="s">
        <v>63</v>
      </c>
      <c r="X75" s="105" t="s">
        <v>64</v>
      </c>
      <c r="Y75" s="83" t="s">
        <v>78</v>
      </c>
      <c r="Z75" s="83"/>
      <c r="AA75" s="83"/>
      <c r="AB75" s="277" t="s">
        <v>65</v>
      </c>
      <c r="AC75" s="304" t="s">
        <v>60</v>
      </c>
    </row>
    <row r="76" spans="2:35" ht="60" x14ac:dyDescent="0.25">
      <c r="B76" s="120">
        <v>60205</v>
      </c>
      <c r="C76" s="121" t="s">
        <v>213</v>
      </c>
      <c r="D76" s="122" t="s">
        <v>11</v>
      </c>
      <c r="E76" s="120">
        <v>2015</v>
      </c>
      <c r="F76" s="121" t="s">
        <v>143</v>
      </c>
      <c r="G76" s="121" t="s">
        <v>214</v>
      </c>
      <c r="H76" s="308">
        <v>1</v>
      </c>
      <c r="I76" s="123">
        <v>42312</v>
      </c>
      <c r="J76" s="123">
        <v>42360</v>
      </c>
      <c r="K76" s="309">
        <f t="shared" si="7"/>
        <v>0.93234758333333345</v>
      </c>
      <c r="L76" s="123">
        <v>42312</v>
      </c>
      <c r="M76" s="123">
        <v>42360</v>
      </c>
      <c r="N76" s="264">
        <f t="shared" ca="1" si="5"/>
        <v>44224</v>
      </c>
      <c r="O76" s="276">
        <f t="shared" ca="1" si="8"/>
        <v>1864</v>
      </c>
      <c r="P76" s="124">
        <v>600000</v>
      </c>
      <c r="Q76" s="125">
        <f>405470+153938.55</f>
        <v>559408.55000000005</v>
      </c>
      <c r="R76" s="90">
        <f t="shared" si="6"/>
        <v>40591.449999999953</v>
      </c>
      <c r="S76" s="172" t="s">
        <v>60</v>
      </c>
      <c r="T76" s="118"/>
      <c r="U76" s="105"/>
      <c r="V76" s="105" t="s">
        <v>62</v>
      </c>
      <c r="W76" s="105" t="s">
        <v>63</v>
      </c>
      <c r="X76" s="105" t="s">
        <v>64</v>
      </c>
      <c r="Y76" s="83" t="s">
        <v>78</v>
      </c>
      <c r="Z76" s="83"/>
      <c r="AA76" s="83"/>
      <c r="AB76" s="277" t="s">
        <v>90</v>
      </c>
      <c r="AC76" s="297" t="s">
        <v>60</v>
      </c>
    </row>
    <row r="77" spans="2:35" ht="72" x14ac:dyDescent="0.25">
      <c r="B77" s="120">
        <v>60206</v>
      </c>
      <c r="C77" s="121" t="s">
        <v>215</v>
      </c>
      <c r="D77" s="122" t="s">
        <v>11</v>
      </c>
      <c r="E77" s="120">
        <v>2015</v>
      </c>
      <c r="F77" s="121" t="s">
        <v>212</v>
      </c>
      <c r="G77" s="121" t="s">
        <v>216</v>
      </c>
      <c r="H77" s="308">
        <v>1</v>
      </c>
      <c r="I77" s="123">
        <v>42333</v>
      </c>
      <c r="J77" s="123">
        <v>42023</v>
      </c>
      <c r="K77" s="309">
        <f t="shared" si="7"/>
        <v>0.92054932499999997</v>
      </c>
      <c r="L77" s="123">
        <v>42333</v>
      </c>
      <c r="M77" s="123">
        <v>42023</v>
      </c>
      <c r="N77" s="264">
        <f t="shared" ca="1" si="5"/>
        <v>44224</v>
      </c>
      <c r="O77" s="276">
        <f t="shared" ca="1" si="8"/>
        <v>2201</v>
      </c>
      <c r="P77" s="124">
        <v>1200000</v>
      </c>
      <c r="Q77" s="125">
        <f>414415.15+649131+41113.04</f>
        <v>1104659.19</v>
      </c>
      <c r="R77" s="90">
        <f t="shared" si="6"/>
        <v>95340.810000000056</v>
      </c>
      <c r="S77" s="172"/>
      <c r="T77" s="118"/>
      <c r="U77" s="105"/>
      <c r="V77" s="105" t="s">
        <v>62</v>
      </c>
      <c r="W77" s="105"/>
      <c r="X77" s="105" t="s">
        <v>64</v>
      </c>
      <c r="Y77" s="83" t="s">
        <v>78</v>
      </c>
      <c r="Z77" s="83"/>
      <c r="AA77" s="83"/>
      <c r="AB77" s="277" t="s">
        <v>90</v>
      </c>
      <c r="AC77" s="304" t="s">
        <v>60</v>
      </c>
    </row>
    <row r="78" spans="2:35" ht="60" x14ac:dyDescent="0.25">
      <c r="B78" s="120">
        <v>60207</v>
      </c>
      <c r="C78" s="121" t="s">
        <v>217</v>
      </c>
      <c r="D78" s="122" t="s">
        <v>11</v>
      </c>
      <c r="E78" s="120">
        <v>2015</v>
      </c>
      <c r="F78" s="121" t="s">
        <v>218</v>
      </c>
      <c r="G78" s="121" t="s">
        <v>219</v>
      </c>
      <c r="H78" s="308">
        <v>1</v>
      </c>
      <c r="I78" s="123">
        <v>42311</v>
      </c>
      <c r="J78" s="123">
        <v>42366</v>
      </c>
      <c r="K78" s="309">
        <f t="shared" si="7"/>
        <v>0.88472675000000001</v>
      </c>
      <c r="L78" s="123">
        <v>42311</v>
      </c>
      <c r="M78" s="123">
        <v>42366</v>
      </c>
      <c r="N78" s="264">
        <f t="shared" ca="1" si="5"/>
        <v>44224</v>
      </c>
      <c r="O78" s="276">
        <f t="shared" ca="1" si="8"/>
        <v>1858</v>
      </c>
      <c r="P78" s="124">
        <v>400000</v>
      </c>
      <c r="Q78" s="125">
        <f>351154.83+2735.87</f>
        <v>353890.7</v>
      </c>
      <c r="R78" s="90">
        <f t="shared" si="6"/>
        <v>46109.299999999988</v>
      </c>
      <c r="S78" s="310"/>
      <c r="T78" s="311"/>
      <c r="U78" s="312"/>
      <c r="V78" s="312" t="s">
        <v>62</v>
      </c>
      <c r="W78" s="312"/>
      <c r="X78" s="312" t="s">
        <v>64</v>
      </c>
      <c r="Y78" s="313" t="s">
        <v>78</v>
      </c>
      <c r="Z78" s="313"/>
      <c r="AA78" s="313"/>
      <c r="AB78" s="277" t="s">
        <v>90</v>
      </c>
      <c r="AC78" s="360" t="s">
        <v>60</v>
      </c>
    </row>
    <row r="79" spans="2:35" ht="60" x14ac:dyDescent="0.25">
      <c r="B79" s="120">
        <v>60208</v>
      </c>
      <c r="C79" s="121" t="s">
        <v>220</v>
      </c>
      <c r="D79" s="122" t="s">
        <v>11</v>
      </c>
      <c r="E79" s="120">
        <v>2015</v>
      </c>
      <c r="F79" s="121" t="s">
        <v>143</v>
      </c>
      <c r="G79" s="121" t="s">
        <v>221</v>
      </c>
      <c r="H79" s="308">
        <v>1</v>
      </c>
      <c r="I79" s="123">
        <v>42311</v>
      </c>
      <c r="J79" s="123">
        <v>42331</v>
      </c>
      <c r="K79" s="309">
        <f t="shared" si="7"/>
        <v>0.84401720000000002</v>
      </c>
      <c r="L79" s="123">
        <v>42311</v>
      </c>
      <c r="M79" s="123">
        <v>42331</v>
      </c>
      <c r="N79" s="264">
        <f t="shared" ca="1" si="5"/>
        <v>44224</v>
      </c>
      <c r="O79" s="276">
        <f t="shared" ca="1" si="8"/>
        <v>1893</v>
      </c>
      <c r="P79" s="124">
        <v>500000</v>
      </c>
      <c r="Q79" s="125">
        <f>375604.02+46404.58</f>
        <v>422008.60000000003</v>
      </c>
      <c r="R79" s="90">
        <f t="shared" si="6"/>
        <v>77991.399999999965</v>
      </c>
      <c r="S79" s="310"/>
      <c r="T79" s="311"/>
      <c r="U79" s="312"/>
      <c r="V79" s="312" t="s">
        <v>62</v>
      </c>
      <c r="W79" s="312"/>
      <c r="X79" s="312" t="s">
        <v>64</v>
      </c>
      <c r="Y79" s="313" t="s">
        <v>78</v>
      </c>
      <c r="Z79" s="313"/>
      <c r="AA79" s="313"/>
      <c r="AB79" s="277" t="s">
        <v>90</v>
      </c>
      <c r="AC79" s="360" t="s">
        <v>60</v>
      </c>
    </row>
    <row r="80" spans="2:35" ht="60" x14ac:dyDescent="0.25">
      <c r="B80" s="120">
        <v>60209</v>
      </c>
      <c r="C80" s="121" t="s">
        <v>222</v>
      </c>
      <c r="D80" s="122" t="s">
        <v>11</v>
      </c>
      <c r="E80" s="120">
        <v>2015</v>
      </c>
      <c r="F80" s="121" t="s">
        <v>143</v>
      </c>
      <c r="G80" s="121" t="s">
        <v>223</v>
      </c>
      <c r="H80" s="308">
        <v>1</v>
      </c>
      <c r="I80" s="123">
        <v>42312</v>
      </c>
      <c r="J80" s="123">
        <v>42360</v>
      </c>
      <c r="K80" s="309">
        <f t="shared" si="7"/>
        <v>0.90953527999999995</v>
      </c>
      <c r="L80" s="123">
        <v>42312</v>
      </c>
      <c r="M80" s="123">
        <v>42360</v>
      </c>
      <c r="N80" s="264">
        <f t="shared" ca="1" si="5"/>
        <v>44224</v>
      </c>
      <c r="O80" s="276">
        <f t="shared" ca="1" si="8"/>
        <v>1864</v>
      </c>
      <c r="P80" s="124">
        <v>250000</v>
      </c>
      <c r="Q80" s="125">
        <f>167805.83+59577.99</f>
        <v>227383.81999999998</v>
      </c>
      <c r="R80" s="90">
        <f t="shared" si="6"/>
        <v>22616.180000000022</v>
      </c>
      <c r="S80" s="310"/>
      <c r="T80" s="311"/>
      <c r="U80" s="312"/>
      <c r="V80" s="312" t="s">
        <v>62</v>
      </c>
      <c r="W80" s="312"/>
      <c r="X80" s="312" t="s">
        <v>64</v>
      </c>
      <c r="Y80" s="313" t="s">
        <v>78</v>
      </c>
      <c r="Z80" s="313"/>
      <c r="AA80" s="313"/>
      <c r="AB80" s="277" t="s">
        <v>90</v>
      </c>
      <c r="AC80" s="360" t="s">
        <v>60</v>
      </c>
    </row>
    <row r="81" spans="2:29" ht="48" x14ac:dyDescent="0.25">
      <c r="B81" s="120">
        <v>60210</v>
      </c>
      <c r="C81" s="121" t="s">
        <v>224</v>
      </c>
      <c r="D81" s="122" t="s">
        <v>11</v>
      </c>
      <c r="E81" s="120">
        <v>2015</v>
      </c>
      <c r="F81" s="121" t="s">
        <v>143</v>
      </c>
      <c r="G81" s="121" t="s">
        <v>100</v>
      </c>
      <c r="H81" s="308">
        <v>1</v>
      </c>
      <c r="I81" s="123">
        <v>42312</v>
      </c>
      <c r="J81" s="123">
        <v>42367</v>
      </c>
      <c r="K81" s="309">
        <f t="shared" si="7"/>
        <v>0.8833464571428572</v>
      </c>
      <c r="L81" s="123">
        <v>42312</v>
      </c>
      <c r="M81" s="123">
        <v>42367</v>
      </c>
      <c r="N81" s="264">
        <f t="shared" ca="1" si="5"/>
        <v>44224</v>
      </c>
      <c r="O81" s="276">
        <f t="shared" ca="1" si="8"/>
        <v>1857</v>
      </c>
      <c r="P81" s="124">
        <v>350000</v>
      </c>
      <c r="Q81" s="125">
        <v>309171.26</v>
      </c>
      <c r="R81" s="90">
        <f t="shared" si="6"/>
        <v>40828.739999999991</v>
      </c>
      <c r="S81" s="310"/>
      <c r="T81" s="311"/>
      <c r="U81" s="312"/>
      <c r="V81" s="312" t="s">
        <v>62</v>
      </c>
      <c r="W81" s="312"/>
      <c r="X81" s="312" t="s">
        <v>64</v>
      </c>
      <c r="Y81" s="313" t="s">
        <v>78</v>
      </c>
      <c r="Z81" s="313"/>
      <c r="AA81" s="313"/>
      <c r="AB81" s="277" t="s">
        <v>90</v>
      </c>
      <c r="AC81" s="361" t="s">
        <v>60</v>
      </c>
    </row>
    <row r="82" spans="2:29" ht="48" x14ac:dyDescent="0.25">
      <c r="B82" s="120">
        <v>60211</v>
      </c>
      <c r="C82" s="121" t="s">
        <v>225</v>
      </c>
      <c r="D82" s="122" t="s">
        <v>11</v>
      </c>
      <c r="E82" s="120">
        <v>2015</v>
      </c>
      <c r="F82" s="121" t="s">
        <v>226</v>
      </c>
      <c r="G82" s="121" t="s">
        <v>223</v>
      </c>
      <c r="H82" s="308">
        <v>1</v>
      </c>
      <c r="I82" s="123">
        <v>42312</v>
      </c>
      <c r="J82" s="123">
        <v>42360</v>
      </c>
      <c r="K82" s="309">
        <v>1</v>
      </c>
      <c r="L82" s="123">
        <v>42312</v>
      </c>
      <c r="M82" s="123">
        <v>42360</v>
      </c>
      <c r="N82" s="264">
        <f t="shared" ca="1" si="5"/>
        <v>44224</v>
      </c>
      <c r="O82" s="276">
        <f t="shared" ca="1" si="8"/>
        <v>1864</v>
      </c>
      <c r="P82" s="124">
        <v>121732</v>
      </c>
      <c r="Q82" s="125">
        <f>94304.18+19818.12</f>
        <v>114122.29999999999</v>
      </c>
      <c r="R82" s="90">
        <f t="shared" si="6"/>
        <v>7609.7000000000116</v>
      </c>
      <c r="S82" s="310"/>
      <c r="T82" s="311"/>
      <c r="U82" s="312"/>
      <c r="V82" s="312" t="s">
        <v>62</v>
      </c>
      <c r="W82" s="312"/>
      <c r="X82" s="312" t="s">
        <v>64</v>
      </c>
      <c r="Y82" s="313" t="s">
        <v>78</v>
      </c>
      <c r="Z82" s="313"/>
      <c r="AA82" s="313"/>
      <c r="AB82" s="277" t="s">
        <v>90</v>
      </c>
      <c r="AC82" s="361" t="s">
        <v>60</v>
      </c>
    </row>
    <row r="83" spans="2:29" ht="48" x14ac:dyDescent="0.25">
      <c r="B83" s="120">
        <v>60213</v>
      </c>
      <c r="C83" s="121" t="s">
        <v>227</v>
      </c>
      <c r="D83" s="122" t="s">
        <v>11</v>
      </c>
      <c r="E83" s="120">
        <v>2015</v>
      </c>
      <c r="F83" s="121" t="s">
        <v>228</v>
      </c>
      <c r="G83" s="121" t="s">
        <v>229</v>
      </c>
      <c r="H83" s="308">
        <v>1</v>
      </c>
      <c r="I83" s="123">
        <v>42317</v>
      </c>
      <c r="J83" s="123">
        <v>42384</v>
      </c>
      <c r="K83" s="309">
        <v>1</v>
      </c>
      <c r="L83" s="123">
        <v>42317</v>
      </c>
      <c r="M83" s="123">
        <v>42384</v>
      </c>
      <c r="N83" s="264">
        <f t="shared" ca="1" si="5"/>
        <v>44224</v>
      </c>
      <c r="O83" s="276">
        <f t="shared" ca="1" si="8"/>
        <v>1840</v>
      </c>
      <c r="P83" s="124">
        <v>358540</v>
      </c>
      <c r="Q83" s="125">
        <v>349893.12</v>
      </c>
      <c r="R83" s="90">
        <f t="shared" si="6"/>
        <v>8646.8800000000047</v>
      </c>
      <c r="S83" s="310"/>
      <c r="T83" s="311"/>
      <c r="U83" s="312"/>
      <c r="V83" s="312" t="s">
        <v>62</v>
      </c>
      <c r="W83" s="312"/>
      <c r="X83" s="312" t="s">
        <v>64</v>
      </c>
      <c r="Y83" s="313" t="s">
        <v>78</v>
      </c>
      <c r="Z83" s="313"/>
      <c r="AA83" s="313"/>
      <c r="AB83" s="277" t="s">
        <v>116</v>
      </c>
      <c r="AC83" s="361" t="s">
        <v>60</v>
      </c>
    </row>
    <row r="84" spans="2:29" ht="72" x14ac:dyDescent="0.25">
      <c r="B84" s="120">
        <v>60216</v>
      </c>
      <c r="C84" s="121" t="s">
        <v>230</v>
      </c>
      <c r="D84" s="122" t="s">
        <v>11</v>
      </c>
      <c r="E84" s="120">
        <v>2015</v>
      </c>
      <c r="F84" s="121" t="s">
        <v>143</v>
      </c>
      <c r="G84" s="121" t="s">
        <v>231</v>
      </c>
      <c r="H84" s="308">
        <v>1</v>
      </c>
      <c r="I84" s="123">
        <v>42311</v>
      </c>
      <c r="J84" s="123">
        <v>42366</v>
      </c>
      <c r="K84" s="309">
        <f>IFERROR((Q84/P84),0)</f>
        <v>0.8718481142857144</v>
      </c>
      <c r="L84" s="123">
        <v>42311</v>
      </c>
      <c r="M84" s="123">
        <v>42366</v>
      </c>
      <c r="N84" s="264">
        <f t="shared" ca="1" si="5"/>
        <v>44224</v>
      </c>
      <c r="O84" s="276">
        <f t="shared" ca="1" si="8"/>
        <v>1858</v>
      </c>
      <c r="P84" s="124">
        <v>350000</v>
      </c>
      <c r="Q84" s="125">
        <f>170834.42+87902.07+46410.35</f>
        <v>305146.84000000003</v>
      </c>
      <c r="R84" s="90">
        <f t="shared" si="6"/>
        <v>44853.159999999974</v>
      </c>
      <c r="S84" s="310"/>
      <c r="T84" s="311"/>
      <c r="U84" s="312"/>
      <c r="V84" s="312" t="s">
        <v>62</v>
      </c>
      <c r="W84" s="312"/>
      <c r="X84" s="312" t="s">
        <v>64</v>
      </c>
      <c r="Y84" s="313" t="s">
        <v>78</v>
      </c>
      <c r="Z84" s="313"/>
      <c r="AA84" s="313"/>
      <c r="AB84" s="277" t="s">
        <v>90</v>
      </c>
      <c r="AC84" s="361" t="s">
        <v>60</v>
      </c>
    </row>
    <row r="85" spans="2:29" ht="60" x14ac:dyDescent="0.25">
      <c r="B85" s="120">
        <v>60217</v>
      </c>
      <c r="C85" s="121" t="s">
        <v>232</v>
      </c>
      <c r="D85" s="122" t="s">
        <v>11</v>
      </c>
      <c r="E85" s="120">
        <v>2015</v>
      </c>
      <c r="F85" s="121" t="s">
        <v>143</v>
      </c>
      <c r="G85" s="121" t="s">
        <v>100</v>
      </c>
      <c r="H85" s="308">
        <v>1</v>
      </c>
      <c r="I85" s="123">
        <v>42312</v>
      </c>
      <c r="J85" s="123">
        <v>42395</v>
      </c>
      <c r="K85" s="309">
        <f>IFERROR((Q85/P85),0)</f>
        <v>0.87464242500000011</v>
      </c>
      <c r="L85" s="123">
        <v>42312</v>
      </c>
      <c r="M85" s="123">
        <v>42395</v>
      </c>
      <c r="N85" s="264">
        <f t="shared" ca="1" si="5"/>
        <v>44224</v>
      </c>
      <c r="O85" s="276">
        <f t="shared" ca="1" si="8"/>
        <v>1829</v>
      </c>
      <c r="P85" s="124">
        <v>400000</v>
      </c>
      <c r="Q85" s="125">
        <f>275859.08+73997.89</f>
        <v>349856.97000000003</v>
      </c>
      <c r="R85" s="90">
        <f t="shared" si="6"/>
        <v>50143.02999999997</v>
      </c>
      <c r="S85" s="310"/>
      <c r="T85" s="311"/>
      <c r="U85" s="312"/>
      <c r="V85" s="312" t="s">
        <v>62</v>
      </c>
      <c r="W85" s="312"/>
      <c r="X85" s="312" t="s">
        <v>64</v>
      </c>
      <c r="Y85" s="313" t="s">
        <v>78</v>
      </c>
      <c r="Z85" s="313"/>
      <c r="AA85" s="313"/>
      <c r="AB85" s="277" t="s">
        <v>90</v>
      </c>
      <c r="AC85" s="361" t="s">
        <v>60</v>
      </c>
    </row>
    <row r="86" spans="2:29" ht="60" x14ac:dyDescent="0.25">
      <c r="B86" s="191">
        <v>60218</v>
      </c>
      <c r="C86" s="223" t="s">
        <v>233</v>
      </c>
      <c r="D86" s="192" t="s">
        <v>23</v>
      </c>
      <c r="E86" s="191">
        <v>2016</v>
      </c>
      <c r="F86" s="223"/>
      <c r="G86" s="223"/>
      <c r="H86" s="283"/>
      <c r="I86" s="114"/>
      <c r="J86" s="114"/>
      <c r="K86" s="284"/>
      <c r="L86" s="114"/>
      <c r="M86" s="114"/>
      <c r="N86" s="264">
        <f t="shared" ca="1" si="5"/>
        <v>44224</v>
      </c>
      <c r="O86" s="276"/>
      <c r="P86" s="224">
        <v>0</v>
      </c>
      <c r="Q86" s="225">
        <v>0</v>
      </c>
      <c r="R86" s="90">
        <f t="shared" si="6"/>
        <v>0</v>
      </c>
      <c r="S86" s="310"/>
      <c r="T86" s="311"/>
      <c r="U86" s="312"/>
      <c r="V86" s="312"/>
      <c r="W86" s="312"/>
      <c r="X86" s="312" t="s">
        <v>196</v>
      </c>
      <c r="Y86" s="313" t="s">
        <v>234</v>
      </c>
      <c r="Z86" s="313"/>
      <c r="AA86" s="313"/>
      <c r="AB86" s="277" t="s">
        <v>116</v>
      </c>
      <c r="AC86" s="361" t="s">
        <v>60</v>
      </c>
    </row>
    <row r="87" spans="2:29" ht="72" x14ac:dyDescent="0.25">
      <c r="B87" s="191">
        <v>60219</v>
      </c>
      <c r="C87" s="223" t="s">
        <v>235</v>
      </c>
      <c r="D87" s="192" t="s">
        <v>23</v>
      </c>
      <c r="E87" s="191">
        <v>2016</v>
      </c>
      <c r="F87" s="223"/>
      <c r="G87" s="223"/>
      <c r="H87" s="283"/>
      <c r="I87" s="114"/>
      <c r="J87" s="114"/>
      <c r="K87" s="284"/>
      <c r="L87" s="114"/>
      <c r="M87" s="114"/>
      <c r="N87" s="264">
        <f t="shared" ca="1" si="5"/>
        <v>44224</v>
      </c>
      <c r="O87" s="276"/>
      <c r="P87" s="224">
        <v>0</v>
      </c>
      <c r="Q87" s="225">
        <v>0</v>
      </c>
      <c r="R87" s="90">
        <f t="shared" si="6"/>
        <v>0</v>
      </c>
      <c r="S87" s="310"/>
      <c r="T87" s="311"/>
      <c r="U87" s="312"/>
      <c r="V87" s="312"/>
      <c r="W87" s="312"/>
      <c r="X87" s="312" t="s">
        <v>196</v>
      </c>
      <c r="Y87" s="313" t="s">
        <v>234</v>
      </c>
      <c r="Z87" s="313"/>
      <c r="AA87" s="313"/>
      <c r="AB87" s="277" t="s">
        <v>90</v>
      </c>
      <c r="AC87" s="360" t="s">
        <v>60</v>
      </c>
    </row>
    <row r="88" spans="2:29" ht="48" x14ac:dyDescent="0.25">
      <c r="B88" s="191">
        <v>60220</v>
      </c>
      <c r="C88" s="223" t="s">
        <v>236</v>
      </c>
      <c r="D88" s="192" t="s">
        <v>23</v>
      </c>
      <c r="E88" s="191">
        <v>2016</v>
      </c>
      <c r="F88" s="223"/>
      <c r="G88" s="223"/>
      <c r="H88" s="283"/>
      <c r="I88" s="114"/>
      <c r="J88" s="114"/>
      <c r="K88" s="284"/>
      <c r="L88" s="114"/>
      <c r="M88" s="114"/>
      <c r="N88" s="264">
        <f t="shared" ca="1" si="5"/>
        <v>44224</v>
      </c>
      <c r="O88" s="276"/>
      <c r="P88" s="224">
        <v>0</v>
      </c>
      <c r="Q88" s="225">
        <v>0</v>
      </c>
      <c r="R88" s="90">
        <f t="shared" si="6"/>
        <v>0</v>
      </c>
      <c r="S88" s="310"/>
      <c r="T88" s="311"/>
      <c r="U88" s="312"/>
      <c r="V88" s="312"/>
      <c r="W88" s="312"/>
      <c r="X88" s="312" t="s">
        <v>196</v>
      </c>
      <c r="Y88" s="313" t="s">
        <v>234</v>
      </c>
      <c r="Z88" s="313"/>
      <c r="AA88" s="313"/>
      <c r="AB88" s="277" t="s">
        <v>116</v>
      </c>
      <c r="AC88" s="360" t="s">
        <v>60</v>
      </c>
    </row>
    <row r="89" spans="2:29" ht="48" x14ac:dyDescent="0.25">
      <c r="B89" s="191">
        <v>60221</v>
      </c>
      <c r="C89" s="223" t="s">
        <v>237</v>
      </c>
      <c r="D89" s="192" t="s">
        <v>23</v>
      </c>
      <c r="E89" s="191">
        <v>2016</v>
      </c>
      <c r="F89" s="223"/>
      <c r="G89" s="223"/>
      <c r="H89" s="283"/>
      <c r="I89" s="114"/>
      <c r="J89" s="114"/>
      <c r="K89" s="284"/>
      <c r="L89" s="114"/>
      <c r="M89" s="114"/>
      <c r="N89" s="264">
        <f t="shared" ca="1" si="5"/>
        <v>44224</v>
      </c>
      <c r="O89" s="276"/>
      <c r="P89" s="224">
        <v>198410.64</v>
      </c>
      <c r="Q89" s="225">
        <v>0</v>
      </c>
      <c r="R89" s="90">
        <f t="shared" si="6"/>
        <v>198410.64</v>
      </c>
      <c r="S89" s="310"/>
      <c r="T89" s="311"/>
      <c r="U89" s="312"/>
      <c r="V89" s="312"/>
      <c r="W89" s="312"/>
      <c r="X89" s="312" t="s">
        <v>196</v>
      </c>
      <c r="Y89" s="313" t="s">
        <v>234</v>
      </c>
      <c r="Z89" s="313"/>
      <c r="AA89" s="313"/>
      <c r="AB89" s="277" t="s">
        <v>116</v>
      </c>
      <c r="AC89" s="314" t="s">
        <v>60</v>
      </c>
    </row>
    <row r="90" spans="2:29" ht="60" x14ac:dyDescent="0.25">
      <c r="B90" s="191">
        <v>60225</v>
      </c>
      <c r="C90" s="223" t="s">
        <v>238</v>
      </c>
      <c r="D90" s="192" t="s">
        <v>23</v>
      </c>
      <c r="E90" s="191">
        <v>2016</v>
      </c>
      <c r="F90" s="223"/>
      <c r="G90" s="223"/>
      <c r="H90" s="283"/>
      <c r="I90" s="114"/>
      <c r="J90" s="114"/>
      <c r="K90" s="284"/>
      <c r="L90" s="114"/>
      <c r="M90" s="114"/>
      <c r="N90" s="264">
        <f t="shared" ca="1" si="5"/>
        <v>44224</v>
      </c>
      <c r="O90" s="276"/>
      <c r="P90" s="224">
        <v>4490694.1500000004</v>
      </c>
      <c r="Q90" s="225">
        <v>0</v>
      </c>
      <c r="R90" s="90">
        <f t="shared" si="6"/>
        <v>4490694.1500000004</v>
      </c>
      <c r="S90" s="310"/>
      <c r="T90" s="311"/>
      <c r="U90" s="312"/>
      <c r="V90" s="312"/>
      <c r="W90" s="312"/>
      <c r="X90" s="312" t="s">
        <v>196</v>
      </c>
      <c r="Y90" s="313" t="s">
        <v>234</v>
      </c>
      <c r="Z90" s="313"/>
      <c r="AA90" s="313"/>
      <c r="AB90" s="277" t="s">
        <v>131</v>
      </c>
      <c r="AC90" s="314" t="s">
        <v>60</v>
      </c>
    </row>
    <row r="91" spans="2:29" ht="22.5" x14ac:dyDescent="0.25">
      <c r="B91" s="191">
        <v>60222</v>
      </c>
      <c r="C91" s="223" t="s">
        <v>239</v>
      </c>
      <c r="D91" s="192" t="s">
        <v>23</v>
      </c>
      <c r="E91" s="191">
        <v>2016</v>
      </c>
      <c r="F91" s="223"/>
      <c r="G91" s="223"/>
      <c r="H91" s="283"/>
      <c r="I91" s="114"/>
      <c r="J91" s="114"/>
      <c r="K91" s="284"/>
      <c r="L91" s="114"/>
      <c r="M91" s="114"/>
      <c r="N91" s="264">
        <f t="shared" ca="1" si="5"/>
        <v>44224</v>
      </c>
      <c r="O91" s="276"/>
      <c r="P91" s="224">
        <v>1924583.21</v>
      </c>
      <c r="Q91" s="225">
        <v>0</v>
      </c>
      <c r="R91" s="90">
        <f t="shared" si="6"/>
        <v>1924583.21</v>
      </c>
      <c r="S91" s="310"/>
      <c r="T91" s="311"/>
      <c r="U91" s="312"/>
      <c r="V91" s="312"/>
      <c r="W91" s="312"/>
      <c r="X91" s="312" t="s">
        <v>196</v>
      </c>
      <c r="Y91" s="313" t="s">
        <v>234</v>
      </c>
      <c r="Z91" s="313"/>
      <c r="AA91" s="313"/>
      <c r="AB91" s="277" t="s">
        <v>144</v>
      </c>
      <c r="AC91" s="360" t="s">
        <v>60</v>
      </c>
    </row>
    <row r="92" spans="2:29" ht="60" x14ac:dyDescent="0.25">
      <c r="B92" s="127">
        <v>61110</v>
      </c>
      <c r="C92" s="128" t="s">
        <v>240</v>
      </c>
      <c r="D92" s="129" t="s">
        <v>12</v>
      </c>
      <c r="E92" s="195">
        <v>2015</v>
      </c>
      <c r="F92" s="128" t="s">
        <v>143</v>
      </c>
      <c r="G92" s="128" t="s">
        <v>207</v>
      </c>
      <c r="H92" s="315">
        <v>1</v>
      </c>
      <c r="I92" s="130">
        <v>42335</v>
      </c>
      <c r="J92" s="130">
        <v>42368</v>
      </c>
      <c r="K92" s="316">
        <f t="shared" ref="K92:K102" si="9">IFERROR((Q92/P92),0)</f>
        <v>0.99999905792738675</v>
      </c>
      <c r="L92" s="130">
        <v>42335</v>
      </c>
      <c r="M92" s="130">
        <v>42368</v>
      </c>
      <c r="N92" s="264">
        <f t="shared" ca="1" si="5"/>
        <v>44224</v>
      </c>
      <c r="O92" s="276">
        <f ca="1">+N92-M92</f>
        <v>1856</v>
      </c>
      <c r="P92" s="131">
        <v>881036.12</v>
      </c>
      <c r="Q92" s="131">
        <v>881035.29</v>
      </c>
      <c r="R92" s="90">
        <f t="shared" si="6"/>
        <v>0.82999999995809048</v>
      </c>
      <c r="S92" s="310"/>
      <c r="T92" s="311"/>
      <c r="U92" s="312"/>
      <c r="V92" s="312"/>
      <c r="W92" s="312"/>
      <c r="X92" s="312" t="s">
        <v>64</v>
      </c>
      <c r="Y92" s="313" t="s">
        <v>78</v>
      </c>
      <c r="Z92" s="313"/>
      <c r="AA92" s="313"/>
      <c r="AB92" s="277" t="s">
        <v>65</v>
      </c>
      <c r="AC92" s="360" t="s">
        <v>60</v>
      </c>
    </row>
    <row r="93" spans="2:29" ht="72" x14ac:dyDescent="0.25">
      <c r="B93" s="127">
        <v>61113</v>
      </c>
      <c r="C93" s="128" t="s">
        <v>241</v>
      </c>
      <c r="D93" s="129" t="s">
        <v>12</v>
      </c>
      <c r="E93" s="195">
        <v>2015</v>
      </c>
      <c r="F93" s="128" t="s">
        <v>143</v>
      </c>
      <c r="G93" s="128" t="s">
        <v>231</v>
      </c>
      <c r="H93" s="315">
        <v>1</v>
      </c>
      <c r="I93" s="130">
        <v>42349</v>
      </c>
      <c r="J93" s="130">
        <v>42369</v>
      </c>
      <c r="K93" s="316">
        <f t="shared" si="9"/>
        <v>0.99999999999999989</v>
      </c>
      <c r="L93" s="130">
        <v>42349</v>
      </c>
      <c r="M93" s="130">
        <v>42369</v>
      </c>
      <c r="N93" s="264">
        <f t="shared" ca="1" si="5"/>
        <v>44224</v>
      </c>
      <c r="O93" s="276">
        <f ca="1">+N93-M93</f>
        <v>1855</v>
      </c>
      <c r="P93" s="131">
        <v>487466.78</v>
      </c>
      <c r="Q93" s="131">
        <f>474309.99+13156.79</f>
        <v>487466.77999999997</v>
      </c>
      <c r="R93" s="90">
        <f t="shared" si="6"/>
        <v>0</v>
      </c>
      <c r="S93" s="310"/>
      <c r="T93" s="311"/>
      <c r="U93" s="312"/>
      <c r="V93" s="312"/>
      <c r="W93" s="312"/>
      <c r="X93" s="312" t="s">
        <v>64</v>
      </c>
      <c r="Y93" s="313"/>
      <c r="Z93" s="313"/>
      <c r="AA93" s="313"/>
      <c r="AB93" s="277" t="s">
        <v>90</v>
      </c>
      <c r="AC93" s="361" t="s">
        <v>60</v>
      </c>
    </row>
    <row r="94" spans="2:29" ht="72" x14ac:dyDescent="0.25">
      <c r="B94" s="127">
        <v>61114</v>
      </c>
      <c r="C94" s="128" t="s">
        <v>242</v>
      </c>
      <c r="D94" s="129" t="s">
        <v>12</v>
      </c>
      <c r="E94" s="195">
        <v>2015</v>
      </c>
      <c r="F94" s="128" t="s">
        <v>143</v>
      </c>
      <c r="G94" s="128" t="s">
        <v>243</v>
      </c>
      <c r="H94" s="315">
        <v>1</v>
      </c>
      <c r="I94" s="130">
        <v>42349</v>
      </c>
      <c r="J94" s="130">
        <v>42369</v>
      </c>
      <c r="K94" s="316">
        <f t="shared" si="9"/>
        <v>1</v>
      </c>
      <c r="L94" s="130">
        <v>42349</v>
      </c>
      <c r="M94" s="130">
        <v>42369</v>
      </c>
      <c r="N94" s="264">
        <f t="shared" ca="1" si="5"/>
        <v>44224</v>
      </c>
      <c r="O94" s="276">
        <f ca="1">+N94-M94</f>
        <v>1855</v>
      </c>
      <c r="P94" s="131">
        <v>438494.37</v>
      </c>
      <c r="Q94" s="131">
        <v>438494.37</v>
      </c>
      <c r="R94" s="90">
        <f t="shared" si="6"/>
        <v>0</v>
      </c>
      <c r="S94" s="310"/>
      <c r="T94" s="311"/>
      <c r="U94" s="312"/>
      <c r="V94" s="312"/>
      <c r="W94" s="312"/>
      <c r="X94" s="312" t="s">
        <v>64</v>
      </c>
      <c r="Y94" s="313"/>
      <c r="Z94" s="313"/>
      <c r="AA94" s="313"/>
      <c r="AB94" s="277" t="s">
        <v>208</v>
      </c>
      <c r="AC94" s="277" t="s">
        <v>60</v>
      </c>
    </row>
    <row r="95" spans="2:29" ht="33.75" x14ac:dyDescent="0.25">
      <c r="B95" s="127">
        <v>61126</v>
      </c>
      <c r="C95" s="128"/>
      <c r="D95" s="129" t="s">
        <v>12</v>
      </c>
      <c r="E95" s="195">
        <v>2015</v>
      </c>
      <c r="F95" s="128"/>
      <c r="G95" s="128"/>
      <c r="H95" s="315">
        <v>1</v>
      </c>
      <c r="I95" s="130"/>
      <c r="J95" s="130"/>
      <c r="K95" s="316"/>
      <c r="L95" s="130"/>
      <c r="M95" s="130"/>
      <c r="O95" s="276"/>
      <c r="P95" s="131"/>
      <c r="Q95" s="131"/>
      <c r="R95" s="90"/>
      <c r="S95" s="310"/>
      <c r="T95" s="311"/>
      <c r="U95" s="312"/>
      <c r="V95" s="312"/>
      <c r="W95" s="312"/>
      <c r="X95" s="312" t="s">
        <v>64</v>
      </c>
      <c r="Y95" s="313" t="s">
        <v>78</v>
      </c>
      <c r="Z95" s="313"/>
      <c r="AA95" s="313"/>
      <c r="AB95" s="277"/>
      <c r="AC95" s="277" t="s">
        <v>244</v>
      </c>
    </row>
    <row r="96" spans="2:29" ht="60" x14ac:dyDescent="0.25">
      <c r="B96" s="134">
        <v>61606</v>
      </c>
      <c r="C96" s="135" t="s">
        <v>245</v>
      </c>
      <c r="D96" s="136" t="s">
        <v>17</v>
      </c>
      <c r="E96" s="196">
        <v>2015</v>
      </c>
      <c r="F96" s="135" t="s">
        <v>143</v>
      </c>
      <c r="G96" s="135" t="s">
        <v>59</v>
      </c>
      <c r="H96" s="317">
        <v>1</v>
      </c>
      <c r="I96" s="137">
        <v>42163</v>
      </c>
      <c r="J96" s="137">
        <v>42224</v>
      </c>
      <c r="K96" s="318">
        <f t="shared" si="9"/>
        <v>1</v>
      </c>
      <c r="L96" s="137">
        <v>42163</v>
      </c>
      <c r="M96" s="137">
        <v>42224</v>
      </c>
      <c r="N96" s="264">
        <f t="shared" ca="1" si="5"/>
        <v>44224</v>
      </c>
      <c r="O96" s="276">
        <f t="shared" ref="O96:O102" ca="1" si="10">+N96-M96</f>
        <v>2000</v>
      </c>
      <c r="P96" s="138">
        <v>9542820.5500000007</v>
      </c>
      <c r="Q96" s="138">
        <f>7153682.03+2389138.52</f>
        <v>9542820.5500000007</v>
      </c>
      <c r="R96" s="90">
        <f t="shared" si="6"/>
        <v>0</v>
      </c>
      <c r="S96" s="310"/>
      <c r="T96" s="311"/>
      <c r="U96" s="312"/>
      <c r="V96" s="312"/>
      <c r="W96" s="312"/>
      <c r="X96" s="312" t="s">
        <v>64</v>
      </c>
      <c r="Y96" s="313" t="s">
        <v>60</v>
      </c>
      <c r="Z96" s="313"/>
      <c r="AA96" s="313"/>
      <c r="AB96" s="277" t="s">
        <v>65</v>
      </c>
      <c r="AC96" s="360" t="s">
        <v>60</v>
      </c>
    </row>
    <row r="97" spans="2:29" ht="120" x14ac:dyDescent="0.25">
      <c r="B97" s="134">
        <v>61607</v>
      </c>
      <c r="C97" s="135" t="s">
        <v>246</v>
      </c>
      <c r="D97" s="136" t="s">
        <v>17</v>
      </c>
      <c r="E97" s="196">
        <v>2015</v>
      </c>
      <c r="F97" s="135" t="s">
        <v>143</v>
      </c>
      <c r="G97" s="135" t="s">
        <v>247</v>
      </c>
      <c r="H97" s="317">
        <v>1</v>
      </c>
      <c r="I97" s="137">
        <v>42163</v>
      </c>
      <c r="J97" s="137">
        <v>42224</v>
      </c>
      <c r="K97" s="318">
        <f t="shared" si="9"/>
        <v>0.99952598762011291</v>
      </c>
      <c r="L97" s="137">
        <v>42163</v>
      </c>
      <c r="M97" s="137">
        <v>42224</v>
      </c>
      <c r="N97" s="264">
        <f t="shared" ca="1" si="5"/>
        <v>44224</v>
      </c>
      <c r="O97" s="276">
        <f t="shared" ca="1" si="10"/>
        <v>2000</v>
      </c>
      <c r="P97" s="138">
        <v>1498420.78</v>
      </c>
      <c r="Q97" s="138">
        <f>1075013.18+422697.33</f>
        <v>1497710.51</v>
      </c>
      <c r="R97" s="90">
        <f t="shared" si="6"/>
        <v>710.27000000001863</v>
      </c>
      <c r="S97" s="173" t="s">
        <v>60</v>
      </c>
      <c r="T97" s="120" t="s">
        <v>248</v>
      </c>
      <c r="U97" s="120">
        <v>1</v>
      </c>
      <c r="V97" s="120" t="s">
        <v>62</v>
      </c>
      <c r="W97" s="120" t="s">
        <v>63</v>
      </c>
      <c r="X97" s="120" t="s">
        <v>64</v>
      </c>
      <c r="Y97" s="126" t="s">
        <v>78</v>
      </c>
      <c r="Z97" s="126" t="s">
        <v>166</v>
      </c>
      <c r="AA97" s="126"/>
      <c r="AB97" s="277" t="s">
        <v>65</v>
      </c>
      <c r="AC97" s="319" t="s">
        <v>60</v>
      </c>
    </row>
    <row r="98" spans="2:29" ht="228" x14ac:dyDescent="0.25">
      <c r="B98" s="134">
        <v>61611</v>
      </c>
      <c r="C98" s="135" t="s">
        <v>249</v>
      </c>
      <c r="D98" s="136" t="s">
        <v>17</v>
      </c>
      <c r="E98" s="196">
        <v>2015</v>
      </c>
      <c r="F98" s="135" t="s">
        <v>143</v>
      </c>
      <c r="G98" s="135" t="s">
        <v>250</v>
      </c>
      <c r="H98" s="317">
        <v>1</v>
      </c>
      <c r="I98" s="137">
        <v>42335</v>
      </c>
      <c r="J98" s="137">
        <v>42368</v>
      </c>
      <c r="K98" s="318">
        <f t="shared" si="9"/>
        <v>0.79806303466034023</v>
      </c>
      <c r="L98" s="137">
        <v>42335</v>
      </c>
      <c r="M98" s="137">
        <v>42368</v>
      </c>
      <c r="N98" s="264">
        <f t="shared" ca="1" si="5"/>
        <v>44224</v>
      </c>
      <c r="O98" s="276">
        <f t="shared" ca="1" si="10"/>
        <v>1856</v>
      </c>
      <c r="P98" s="138">
        <v>2156404.1</v>
      </c>
      <c r="Q98" s="138">
        <v>1720946.4</v>
      </c>
      <c r="R98" s="90">
        <f t="shared" si="6"/>
        <v>435457.70000000019</v>
      </c>
      <c r="S98" s="173" t="s">
        <v>60</v>
      </c>
      <c r="T98" s="120" t="s">
        <v>77</v>
      </c>
      <c r="U98" s="120">
        <v>315</v>
      </c>
      <c r="V98" s="120" t="s">
        <v>62</v>
      </c>
      <c r="W98" s="120" t="s">
        <v>63</v>
      </c>
      <c r="X98" s="120" t="s">
        <v>64</v>
      </c>
      <c r="Y98" s="126" t="s">
        <v>109</v>
      </c>
      <c r="Z98" s="126"/>
      <c r="AA98" s="126"/>
      <c r="AB98" s="277" t="s">
        <v>65</v>
      </c>
      <c r="AC98" s="319" t="s">
        <v>60</v>
      </c>
    </row>
    <row r="99" spans="2:29" ht="48" x14ac:dyDescent="0.25">
      <c r="B99" s="134">
        <v>61612</v>
      </c>
      <c r="C99" s="135" t="s">
        <v>251</v>
      </c>
      <c r="D99" s="136" t="s">
        <v>17</v>
      </c>
      <c r="E99" s="196">
        <v>2015</v>
      </c>
      <c r="F99" s="135" t="s">
        <v>143</v>
      </c>
      <c r="G99" s="135" t="s">
        <v>252</v>
      </c>
      <c r="H99" s="317">
        <v>1</v>
      </c>
      <c r="I99" s="137">
        <v>42373</v>
      </c>
      <c r="J99" s="137">
        <v>42389</v>
      </c>
      <c r="K99" s="318">
        <f t="shared" si="9"/>
        <v>0.99997876354190363</v>
      </c>
      <c r="L99" s="137">
        <v>42373</v>
      </c>
      <c r="M99" s="137">
        <v>42389</v>
      </c>
      <c r="N99" s="264">
        <f t="shared" ca="1" si="5"/>
        <v>44224</v>
      </c>
      <c r="O99" s="276">
        <f t="shared" ca="1" si="10"/>
        <v>1835</v>
      </c>
      <c r="P99" s="138">
        <v>696443.82</v>
      </c>
      <c r="Q99" s="138">
        <f>625867.27+70561.76</f>
        <v>696429.03</v>
      </c>
      <c r="R99" s="90">
        <f t="shared" si="6"/>
        <v>14.789999999920838</v>
      </c>
      <c r="S99" s="173" t="s">
        <v>60</v>
      </c>
      <c r="T99" s="120" t="s">
        <v>77</v>
      </c>
      <c r="U99" s="120">
        <v>315</v>
      </c>
      <c r="V99" s="120" t="s">
        <v>62</v>
      </c>
      <c r="W99" s="120" t="s">
        <v>63</v>
      </c>
      <c r="X99" s="120" t="s">
        <v>64</v>
      </c>
      <c r="Y99" s="126" t="s">
        <v>78</v>
      </c>
      <c r="Z99" s="126"/>
      <c r="AA99" s="126"/>
      <c r="AB99" s="277" t="s">
        <v>65</v>
      </c>
      <c r="AC99" s="319" t="s">
        <v>60</v>
      </c>
    </row>
    <row r="100" spans="2:29" ht="48" x14ac:dyDescent="0.25">
      <c r="B100" s="111">
        <v>62301</v>
      </c>
      <c r="C100" s="112" t="s">
        <v>253</v>
      </c>
      <c r="D100" s="113" t="s">
        <v>8</v>
      </c>
      <c r="E100" s="189">
        <v>2014</v>
      </c>
      <c r="F100" s="112" t="s">
        <v>254</v>
      </c>
      <c r="G100" s="112" t="s">
        <v>81</v>
      </c>
      <c r="H100" s="283">
        <v>0.43</v>
      </c>
      <c r="I100" s="114">
        <v>42177</v>
      </c>
      <c r="J100" s="114">
        <v>42231</v>
      </c>
      <c r="K100" s="284">
        <f t="shared" si="9"/>
        <v>0.206835136</v>
      </c>
      <c r="L100" s="114">
        <v>42177</v>
      </c>
      <c r="M100" s="114">
        <v>42231</v>
      </c>
      <c r="N100" s="264">
        <f t="shared" ca="1" si="5"/>
        <v>44224</v>
      </c>
      <c r="O100" s="276">
        <f t="shared" ca="1" si="10"/>
        <v>1993</v>
      </c>
      <c r="P100" s="115">
        <v>25000000</v>
      </c>
      <c r="Q100" s="115">
        <f>3268845.39+155532.97+943008.96+803491.08</f>
        <v>5170878.4000000004</v>
      </c>
      <c r="R100" s="90">
        <f t="shared" si="6"/>
        <v>19829121.600000001</v>
      </c>
      <c r="S100" s="173" t="s">
        <v>60</v>
      </c>
      <c r="T100" s="120" t="s">
        <v>77</v>
      </c>
      <c r="U100" s="120">
        <v>200</v>
      </c>
      <c r="V100" s="120" t="s">
        <v>62</v>
      </c>
      <c r="W100" s="120" t="s">
        <v>63</v>
      </c>
      <c r="X100" s="120" t="s">
        <v>67</v>
      </c>
      <c r="Y100" s="126"/>
      <c r="Z100" s="126"/>
      <c r="AA100" s="126"/>
      <c r="AB100" s="277" t="s">
        <v>65</v>
      </c>
      <c r="AC100" s="321" t="s">
        <v>60</v>
      </c>
    </row>
    <row r="101" spans="2:29" ht="48" x14ac:dyDescent="0.25">
      <c r="B101" s="111">
        <v>62302</v>
      </c>
      <c r="C101" s="112" t="s">
        <v>255</v>
      </c>
      <c r="D101" s="113" t="s">
        <v>8</v>
      </c>
      <c r="E101" s="189">
        <v>2014</v>
      </c>
      <c r="F101" s="112" t="s">
        <v>80</v>
      </c>
      <c r="G101" s="112" t="s">
        <v>76</v>
      </c>
      <c r="H101" s="283">
        <v>0.4</v>
      </c>
      <c r="I101" s="114">
        <v>42177</v>
      </c>
      <c r="J101" s="114">
        <v>42231</v>
      </c>
      <c r="K101" s="284">
        <f t="shared" si="9"/>
        <v>0.21903802200000003</v>
      </c>
      <c r="L101" s="114">
        <v>42177</v>
      </c>
      <c r="M101" s="114">
        <v>42231</v>
      </c>
      <c r="N101" s="264">
        <f t="shared" ca="1" si="5"/>
        <v>44224</v>
      </c>
      <c r="O101" s="276">
        <f t="shared" ca="1" si="10"/>
        <v>1993</v>
      </c>
      <c r="P101" s="115">
        <v>10000000</v>
      </c>
      <c r="Q101" s="115">
        <v>2190380.2200000002</v>
      </c>
      <c r="R101" s="90">
        <f t="shared" si="6"/>
        <v>7809619.7799999993</v>
      </c>
      <c r="S101" s="173" t="s">
        <v>60</v>
      </c>
      <c r="T101" s="120" t="s">
        <v>77</v>
      </c>
      <c r="U101" s="120">
        <v>220</v>
      </c>
      <c r="V101" s="120" t="s">
        <v>62</v>
      </c>
      <c r="W101" s="120" t="s">
        <v>63</v>
      </c>
      <c r="X101" s="120" t="s">
        <v>67</v>
      </c>
      <c r="Y101" s="126"/>
      <c r="Z101" s="126" t="s">
        <v>166</v>
      </c>
      <c r="AA101" s="126"/>
      <c r="AB101" s="277" t="s">
        <v>90</v>
      </c>
      <c r="AC101" s="319" t="s">
        <v>60</v>
      </c>
    </row>
    <row r="102" spans="2:29" ht="60" x14ac:dyDescent="0.25">
      <c r="B102" s="111">
        <v>62304</v>
      </c>
      <c r="C102" s="112" t="s">
        <v>256</v>
      </c>
      <c r="D102" s="113" t="s">
        <v>8</v>
      </c>
      <c r="E102" s="189">
        <v>2014</v>
      </c>
      <c r="F102" s="112" t="s">
        <v>257</v>
      </c>
      <c r="G102" s="112" t="s">
        <v>185</v>
      </c>
      <c r="H102" s="283">
        <v>1</v>
      </c>
      <c r="I102" s="114">
        <v>42191</v>
      </c>
      <c r="J102" s="114">
        <v>42231</v>
      </c>
      <c r="K102" s="284">
        <f t="shared" si="9"/>
        <v>0.95489893700000006</v>
      </c>
      <c r="L102" s="114">
        <v>42191</v>
      </c>
      <c r="M102" s="114">
        <v>42231</v>
      </c>
      <c r="N102" s="264">
        <f t="shared" ca="1" si="5"/>
        <v>44224</v>
      </c>
      <c r="O102" s="276">
        <f t="shared" ca="1" si="10"/>
        <v>1993</v>
      </c>
      <c r="P102" s="115">
        <v>10000000</v>
      </c>
      <c r="Q102" s="115">
        <f>9120716.81+428272.56</f>
        <v>9548989.370000001</v>
      </c>
      <c r="R102" s="90">
        <f t="shared" si="6"/>
        <v>451010.62999999896</v>
      </c>
      <c r="S102" s="173" t="s">
        <v>60</v>
      </c>
      <c r="T102" s="120" t="s">
        <v>77</v>
      </c>
      <c r="U102" s="120">
        <v>110</v>
      </c>
      <c r="V102" s="120" t="s">
        <v>62</v>
      </c>
      <c r="W102" s="120" t="s">
        <v>63</v>
      </c>
      <c r="X102" s="120" t="s">
        <v>64</v>
      </c>
      <c r="Y102" s="126" t="s">
        <v>78</v>
      </c>
      <c r="Z102" s="126"/>
      <c r="AA102" s="126"/>
      <c r="AB102" s="277" t="s">
        <v>116</v>
      </c>
      <c r="AC102" s="321" t="s">
        <v>60</v>
      </c>
    </row>
    <row r="103" spans="2:29" ht="60" x14ac:dyDescent="0.25">
      <c r="B103" s="215">
        <v>63201</v>
      </c>
      <c r="C103" s="216" t="s">
        <v>258</v>
      </c>
      <c r="D103" s="217" t="s">
        <v>27</v>
      </c>
      <c r="E103" s="218">
        <v>2016</v>
      </c>
      <c r="F103" s="219"/>
      <c r="G103" s="219" t="s">
        <v>259</v>
      </c>
      <c r="H103" s="305"/>
      <c r="I103" s="220"/>
      <c r="J103" s="220"/>
      <c r="K103" s="306"/>
      <c r="L103" s="221"/>
      <c r="M103" s="221"/>
      <c r="N103" s="264">
        <f t="shared" ca="1" si="5"/>
        <v>44224</v>
      </c>
      <c r="O103" s="276"/>
      <c r="P103" s="320">
        <v>9000000</v>
      </c>
      <c r="Q103" s="222">
        <f>2897697.41+1083356.17+970830.46+4048115.96</f>
        <v>9000000</v>
      </c>
      <c r="R103" s="90">
        <f t="shared" si="6"/>
        <v>0</v>
      </c>
      <c r="S103" s="173" t="s">
        <v>60</v>
      </c>
      <c r="T103" s="120" t="s">
        <v>77</v>
      </c>
      <c r="U103" s="120">
        <v>180</v>
      </c>
      <c r="V103" s="120" t="s">
        <v>62</v>
      </c>
      <c r="W103" s="120" t="s">
        <v>63</v>
      </c>
      <c r="X103" s="120" t="s">
        <v>64</v>
      </c>
      <c r="Y103" s="126" t="s">
        <v>260</v>
      </c>
      <c r="Z103" s="126" t="s">
        <v>110</v>
      </c>
      <c r="AA103" s="126"/>
      <c r="AB103" s="277" t="s">
        <v>90</v>
      </c>
      <c r="AC103" s="319" t="s">
        <v>60</v>
      </c>
    </row>
    <row r="104" spans="2:29" ht="60" x14ac:dyDescent="0.25">
      <c r="B104" s="215">
        <v>601100</v>
      </c>
      <c r="C104" s="216" t="s">
        <v>261</v>
      </c>
      <c r="D104" s="217" t="s">
        <v>27</v>
      </c>
      <c r="E104" s="218">
        <v>2016</v>
      </c>
      <c r="F104" s="219" t="s">
        <v>210</v>
      </c>
      <c r="G104" s="219"/>
      <c r="H104" s="305"/>
      <c r="I104" s="220"/>
      <c r="J104" s="220"/>
      <c r="K104" s="306"/>
      <c r="L104" s="221"/>
      <c r="M104" s="221"/>
      <c r="N104" s="264">
        <f t="shared" ca="1" si="5"/>
        <v>44224</v>
      </c>
      <c r="O104" s="276"/>
      <c r="P104" s="307">
        <v>2000000</v>
      </c>
      <c r="Q104" s="222">
        <v>0</v>
      </c>
      <c r="R104" s="90">
        <f t="shared" si="6"/>
        <v>2000000</v>
      </c>
      <c r="S104" s="173" t="s">
        <v>60</v>
      </c>
      <c r="T104" s="120" t="s">
        <v>77</v>
      </c>
      <c r="U104" s="120">
        <v>80</v>
      </c>
      <c r="V104" s="120" t="s">
        <v>62</v>
      </c>
      <c r="W104" s="120" t="s">
        <v>63</v>
      </c>
      <c r="X104" s="120" t="s">
        <v>67</v>
      </c>
      <c r="Y104" s="126"/>
      <c r="Z104" s="126" t="s">
        <v>110</v>
      </c>
      <c r="AA104" s="126"/>
      <c r="AB104" s="277" t="s">
        <v>116</v>
      </c>
      <c r="AC104" s="319" t="s">
        <v>60</v>
      </c>
    </row>
    <row r="105" spans="2:29" ht="48" x14ac:dyDescent="0.25">
      <c r="B105" s="215">
        <v>601101</v>
      </c>
      <c r="C105" s="216" t="s">
        <v>262</v>
      </c>
      <c r="D105" s="217" t="s">
        <v>27</v>
      </c>
      <c r="E105" s="218">
        <v>2016</v>
      </c>
      <c r="F105" s="219"/>
      <c r="G105" s="219"/>
      <c r="H105" s="305"/>
      <c r="I105" s="220"/>
      <c r="J105" s="220"/>
      <c r="K105" s="306"/>
      <c r="L105" s="221"/>
      <c r="M105" s="221"/>
      <c r="N105" s="264">
        <f t="shared" ca="1" si="5"/>
        <v>44224</v>
      </c>
      <c r="O105" s="276"/>
      <c r="P105" s="307">
        <v>2500000</v>
      </c>
      <c r="Q105" s="222">
        <v>0</v>
      </c>
      <c r="R105" s="90">
        <f t="shared" si="6"/>
        <v>2500000</v>
      </c>
      <c r="S105" s="173" t="s">
        <v>60</v>
      </c>
      <c r="T105" s="120" t="s">
        <v>86</v>
      </c>
      <c r="U105" s="120">
        <v>500</v>
      </c>
      <c r="V105" s="120" t="s">
        <v>62</v>
      </c>
      <c r="W105" s="120" t="s">
        <v>63</v>
      </c>
      <c r="X105" s="120" t="s">
        <v>67</v>
      </c>
      <c r="Y105" s="126"/>
      <c r="Z105" s="126" t="s">
        <v>166</v>
      </c>
      <c r="AA105" s="126"/>
      <c r="AB105" s="277" t="s">
        <v>69</v>
      </c>
      <c r="AC105" s="319" t="s">
        <v>60</v>
      </c>
    </row>
    <row r="106" spans="2:29" ht="60" x14ac:dyDescent="0.25">
      <c r="B106" s="215">
        <v>601102</v>
      </c>
      <c r="C106" s="216" t="s">
        <v>263</v>
      </c>
      <c r="D106" s="217" t="s">
        <v>27</v>
      </c>
      <c r="E106" s="218">
        <v>2016</v>
      </c>
      <c r="F106" s="219"/>
      <c r="G106" s="219" t="s">
        <v>264</v>
      </c>
      <c r="H106" s="305">
        <v>0.22</v>
      </c>
      <c r="I106" s="220"/>
      <c r="J106" s="220"/>
      <c r="K106" s="306"/>
      <c r="L106" s="221"/>
      <c r="M106" s="221"/>
      <c r="N106" s="264">
        <f t="shared" ca="1" si="5"/>
        <v>44224</v>
      </c>
      <c r="O106" s="276"/>
      <c r="P106" s="307">
        <v>2500000</v>
      </c>
      <c r="Q106" s="222">
        <v>725667.78</v>
      </c>
      <c r="R106" s="90">
        <f t="shared" si="6"/>
        <v>1774332.22</v>
      </c>
      <c r="S106" s="173" t="s">
        <v>60</v>
      </c>
      <c r="T106" s="120" t="s">
        <v>86</v>
      </c>
      <c r="U106" s="120">
        <v>110</v>
      </c>
      <c r="V106" s="120" t="s">
        <v>62</v>
      </c>
      <c r="W106" s="120" t="s">
        <v>63</v>
      </c>
      <c r="X106" s="120" t="s">
        <v>67</v>
      </c>
      <c r="Y106" s="126" t="s">
        <v>68</v>
      </c>
      <c r="Z106" s="126"/>
      <c r="AA106" s="126"/>
      <c r="AB106" s="277" t="s">
        <v>65</v>
      </c>
      <c r="AC106" s="321" t="s">
        <v>60</v>
      </c>
    </row>
    <row r="107" spans="2:29" ht="60" x14ac:dyDescent="0.25">
      <c r="B107" s="215">
        <v>601104</v>
      </c>
      <c r="C107" s="216" t="s">
        <v>265</v>
      </c>
      <c r="D107" s="217" t="s">
        <v>27</v>
      </c>
      <c r="E107" s="218">
        <v>2016</v>
      </c>
      <c r="F107" s="219"/>
      <c r="G107" s="219"/>
      <c r="H107" s="305"/>
      <c r="I107" s="220"/>
      <c r="J107" s="220"/>
      <c r="K107" s="306"/>
      <c r="L107" s="221"/>
      <c r="M107" s="221"/>
      <c r="N107" s="264">
        <f t="shared" ca="1" si="5"/>
        <v>44224</v>
      </c>
      <c r="O107" s="276"/>
      <c r="P107" s="307">
        <v>6000000</v>
      </c>
      <c r="Q107" s="222">
        <v>0</v>
      </c>
      <c r="R107" s="90">
        <f t="shared" si="6"/>
        <v>6000000</v>
      </c>
      <c r="S107" s="173" t="s">
        <v>60</v>
      </c>
      <c r="T107" s="120" t="s">
        <v>77</v>
      </c>
      <c r="U107" s="120">
        <v>200</v>
      </c>
      <c r="V107" s="120" t="s">
        <v>62</v>
      </c>
      <c r="W107" s="120" t="s">
        <v>63</v>
      </c>
      <c r="X107" s="120" t="s">
        <v>67</v>
      </c>
      <c r="Y107" s="126"/>
      <c r="Z107" s="126" t="s">
        <v>110</v>
      </c>
      <c r="AA107" s="126"/>
      <c r="AB107" s="277" t="s">
        <v>65</v>
      </c>
      <c r="AC107" s="321" t="s">
        <v>60</v>
      </c>
    </row>
    <row r="108" spans="2:29" ht="60" x14ac:dyDescent="0.25">
      <c r="B108" s="215">
        <v>601105</v>
      </c>
      <c r="C108" s="216" t="s">
        <v>266</v>
      </c>
      <c r="D108" s="217" t="s">
        <v>27</v>
      </c>
      <c r="E108" s="218">
        <v>2016</v>
      </c>
      <c r="F108" s="219"/>
      <c r="G108" s="219"/>
      <c r="H108" s="305"/>
      <c r="I108" s="220"/>
      <c r="J108" s="220"/>
      <c r="K108" s="306"/>
      <c r="L108" s="221"/>
      <c r="M108" s="221"/>
      <c r="N108" s="264">
        <f t="shared" ca="1" si="5"/>
        <v>44224</v>
      </c>
      <c r="O108" s="276"/>
      <c r="P108" s="307">
        <v>2000000</v>
      </c>
      <c r="Q108" s="222">
        <v>0</v>
      </c>
      <c r="R108" s="90">
        <f t="shared" si="6"/>
        <v>2000000</v>
      </c>
      <c r="S108" s="193"/>
      <c r="T108" s="191"/>
      <c r="U108" s="191"/>
      <c r="V108" s="191"/>
      <c r="W108" s="191"/>
      <c r="X108" s="191" t="s">
        <v>196</v>
      </c>
      <c r="Y108" s="194"/>
      <c r="Z108" s="194"/>
      <c r="AA108" s="194"/>
      <c r="AB108" s="277" t="s">
        <v>65</v>
      </c>
      <c r="AC108" s="321" t="s">
        <v>60</v>
      </c>
    </row>
    <row r="109" spans="2:29" ht="72" x14ac:dyDescent="0.25">
      <c r="B109" s="215">
        <v>601106</v>
      </c>
      <c r="C109" s="216" t="s">
        <v>267</v>
      </c>
      <c r="D109" s="217" t="s">
        <v>27</v>
      </c>
      <c r="E109" s="218">
        <v>2016</v>
      </c>
      <c r="F109" s="219"/>
      <c r="G109" s="219" t="s">
        <v>207</v>
      </c>
      <c r="H109" s="305">
        <v>0.28999999999999998</v>
      </c>
      <c r="I109" s="220"/>
      <c r="J109" s="220"/>
      <c r="K109" s="306"/>
      <c r="L109" s="221"/>
      <c r="M109" s="221"/>
      <c r="N109" s="264">
        <f t="shared" ca="1" si="5"/>
        <v>44224</v>
      </c>
      <c r="O109" s="276"/>
      <c r="P109" s="307">
        <v>5000000</v>
      </c>
      <c r="Q109" s="222">
        <f>210859.12+409108.97+437879.09</f>
        <v>1057847.18</v>
      </c>
      <c r="R109" s="90">
        <f t="shared" si="6"/>
        <v>3942152.8200000003</v>
      </c>
      <c r="S109" s="193"/>
      <c r="T109" s="191"/>
      <c r="U109" s="191"/>
      <c r="V109" s="191" t="s">
        <v>62</v>
      </c>
      <c r="W109" s="191"/>
      <c r="X109" s="191" t="s">
        <v>67</v>
      </c>
      <c r="Y109" s="194"/>
      <c r="Z109" s="194"/>
      <c r="AA109" s="194"/>
      <c r="AB109" s="277" t="s">
        <v>116</v>
      </c>
      <c r="AC109" s="277" t="s">
        <v>60</v>
      </c>
    </row>
    <row r="110" spans="2:29" ht="60" x14ac:dyDescent="0.25">
      <c r="B110" s="215">
        <v>601107</v>
      </c>
      <c r="C110" s="216" t="s">
        <v>268</v>
      </c>
      <c r="D110" s="217" t="s">
        <v>22</v>
      </c>
      <c r="E110" s="218">
        <v>2016</v>
      </c>
      <c r="F110" s="219"/>
      <c r="G110" s="219"/>
      <c r="H110" s="305"/>
      <c r="I110" s="220"/>
      <c r="J110" s="220"/>
      <c r="K110" s="306"/>
      <c r="L110" s="221"/>
      <c r="M110" s="221"/>
      <c r="N110" s="264">
        <f t="shared" ca="1" si="5"/>
        <v>44224</v>
      </c>
      <c r="O110" s="276"/>
      <c r="P110" s="222">
        <v>0</v>
      </c>
      <c r="Q110" s="222">
        <v>0</v>
      </c>
      <c r="R110" s="90">
        <f t="shared" si="6"/>
        <v>0</v>
      </c>
      <c r="S110" s="193"/>
      <c r="T110" s="191"/>
      <c r="U110" s="191"/>
      <c r="V110" s="191"/>
      <c r="W110" s="191"/>
      <c r="X110" s="191" t="s">
        <v>196</v>
      </c>
      <c r="Y110" s="194"/>
      <c r="Z110" s="194"/>
      <c r="AA110" s="194"/>
      <c r="AB110" s="277" t="s">
        <v>65</v>
      </c>
      <c r="AC110" s="321" t="s">
        <v>60</v>
      </c>
    </row>
    <row r="111" spans="2:29" ht="60" x14ac:dyDescent="0.25">
      <c r="B111" s="215">
        <v>601108</v>
      </c>
      <c r="C111" s="216" t="s">
        <v>269</v>
      </c>
      <c r="D111" s="217" t="s">
        <v>27</v>
      </c>
      <c r="E111" s="218">
        <v>2016</v>
      </c>
      <c r="F111" s="219"/>
      <c r="G111" s="219"/>
      <c r="H111" s="305"/>
      <c r="I111" s="220"/>
      <c r="J111" s="220"/>
      <c r="K111" s="306"/>
      <c r="L111" s="221"/>
      <c r="M111" s="221"/>
      <c r="N111" s="264">
        <f t="shared" ca="1" si="5"/>
        <v>44224</v>
      </c>
      <c r="O111" s="276"/>
      <c r="P111" s="307">
        <v>3000000</v>
      </c>
      <c r="Q111" s="222">
        <v>0</v>
      </c>
      <c r="R111" s="90">
        <f t="shared" si="6"/>
        <v>3000000</v>
      </c>
      <c r="S111" s="193"/>
      <c r="T111" s="191"/>
      <c r="U111" s="191"/>
      <c r="V111" s="191"/>
      <c r="W111" s="191"/>
      <c r="X111" s="191" t="s">
        <v>196</v>
      </c>
      <c r="Y111" s="194"/>
      <c r="Z111" s="194"/>
      <c r="AA111" s="194"/>
      <c r="AB111" s="277" t="s">
        <v>65</v>
      </c>
      <c r="AC111" s="321" t="s">
        <v>60</v>
      </c>
    </row>
    <row r="112" spans="2:29" ht="72" x14ac:dyDescent="0.25">
      <c r="B112" s="215">
        <v>601109</v>
      </c>
      <c r="C112" s="216" t="s">
        <v>270</v>
      </c>
      <c r="D112" s="217" t="s">
        <v>22</v>
      </c>
      <c r="E112" s="218">
        <v>2016</v>
      </c>
      <c r="F112" s="219"/>
      <c r="G112" s="219"/>
      <c r="H112" s="305"/>
      <c r="I112" s="220"/>
      <c r="J112" s="220"/>
      <c r="K112" s="306"/>
      <c r="L112" s="221"/>
      <c r="M112" s="221"/>
      <c r="N112" s="264">
        <f t="shared" ca="1" si="5"/>
        <v>44224</v>
      </c>
      <c r="O112" s="276"/>
      <c r="P112" s="222">
        <v>0</v>
      </c>
      <c r="Q112" s="222">
        <v>0</v>
      </c>
      <c r="R112" s="90">
        <f t="shared" si="6"/>
        <v>0</v>
      </c>
      <c r="S112" s="193"/>
      <c r="T112" s="191"/>
      <c r="U112" s="191"/>
      <c r="V112" s="191"/>
      <c r="W112" s="191"/>
      <c r="X112" s="191" t="s">
        <v>196</v>
      </c>
      <c r="Y112" s="194"/>
      <c r="Z112" s="194"/>
      <c r="AA112" s="194"/>
      <c r="AB112" s="277" t="s">
        <v>65</v>
      </c>
      <c r="AC112" s="321" t="s">
        <v>60</v>
      </c>
    </row>
    <row r="113" spans="2:30" ht="72" x14ac:dyDescent="0.25">
      <c r="B113" s="215">
        <v>601110</v>
      </c>
      <c r="C113" s="216" t="s">
        <v>271</v>
      </c>
      <c r="D113" s="217" t="s">
        <v>27</v>
      </c>
      <c r="E113" s="218">
        <v>2016</v>
      </c>
      <c r="F113" s="219"/>
      <c r="G113" s="219"/>
      <c r="H113" s="305"/>
      <c r="I113" s="220"/>
      <c r="J113" s="220"/>
      <c r="K113" s="306"/>
      <c r="L113" s="221"/>
      <c r="M113" s="221"/>
      <c r="N113" s="264">
        <f t="shared" ca="1" si="5"/>
        <v>44224</v>
      </c>
      <c r="O113" s="276"/>
      <c r="P113" s="307">
        <v>4000000</v>
      </c>
      <c r="Q113" s="222">
        <v>0</v>
      </c>
      <c r="R113" s="90">
        <f t="shared" si="6"/>
        <v>4000000</v>
      </c>
      <c r="S113" s="172" t="s">
        <v>60</v>
      </c>
      <c r="T113" s="105"/>
      <c r="U113" s="105"/>
      <c r="V113" s="105" t="s">
        <v>62</v>
      </c>
      <c r="W113" s="105"/>
      <c r="X113" s="105" t="s">
        <v>67</v>
      </c>
      <c r="Y113" s="83"/>
      <c r="Z113" s="83"/>
      <c r="AA113" s="83"/>
      <c r="AB113" s="277" t="s">
        <v>208</v>
      </c>
      <c r="AC113" s="321" t="s">
        <v>60</v>
      </c>
    </row>
    <row r="114" spans="2:30" ht="72" x14ac:dyDescent="0.25">
      <c r="B114" s="215">
        <v>601111</v>
      </c>
      <c r="C114" s="216" t="s">
        <v>272</v>
      </c>
      <c r="D114" s="217" t="s">
        <v>22</v>
      </c>
      <c r="E114" s="218">
        <v>2016</v>
      </c>
      <c r="F114" s="219" t="s">
        <v>143</v>
      </c>
      <c r="G114" s="219"/>
      <c r="H114" s="305"/>
      <c r="I114" s="220"/>
      <c r="J114" s="220"/>
      <c r="K114" s="306"/>
      <c r="L114" s="221"/>
      <c r="M114" s="221"/>
      <c r="N114" s="264">
        <f t="shared" ca="1" si="5"/>
        <v>44224</v>
      </c>
      <c r="O114" s="276"/>
      <c r="P114" s="322">
        <v>5500000</v>
      </c>
      <c r="Q114" s="222">
        <v>0</v>
      </c>
      <c r="R114" s="90">
        <f t="shared" si="6"/>
        <v>5500000</v>
      </c>
      <c r="S114" s="172" t="s">
        <v>60</v>
      </c>
      <c r="T114" s="105"/>
      <c r="U114" s="105"/>
      <c r="V114" s="105"/>
      <c r="W114" s="105"/>
      <c r="X114" s="105" t="s">
        <v>67</v>
      </c>
      <c r="Y114" s="83"/>
      <c r="Z114" s="83"/>
      <c r="AA114" s="83"/>
      <c r="AB114" s="277" t="s">
        <v>116</v>
      </c>
      <c r="AC114" s="321" t="s">
        <v>60</v>
      </c>
    </row>
    <row r="115" spans="2:30" ht="60" x14ac:dyDescent="0.25">
      <c r="B115" s="215">
        <v>601112</v>
      </c>
      <c r="C115" s="216" t="s">
        <v>273</v>
      </c>
      <c r="D115" s="217" t="s">
        <v>27</v>
      </c>
      <c r="E115" s="218">
        <v>2016</v>
      </c>
      <c r="F115" s="219"/>
      <c r="G115" s="219"/>
      <c r="H115" s="305"/>
      <c r="I115" s="220"/>
      <c r="J115" s="220"/>
      <c r="K115" s="306"/>
      <c r="L115" s="221"/>
      <c r="M115" s="221"/>
      <c r="N115" s="264">
        <f t="shared" ca="1" si="5"/>
        <v>44224</v>
      </c>
      <c r="O115" s="276"/>
      <c r="P115" s="307">
        <v>1000000</v>
      </c>
      <c r="Q115" s="222">
        <v>0</v>
      </c>
      <c r="R115" s="90">
        <f t="shared" si="6"/>
        <v>1000000</v>
      </c>
      <c r="S115" s="172" t="s">
        <v>60</v>
      </c>
      <c r="T115" s="105"/>
      <c r="U115" s="105"/>
      <c r="V115" s="105"/>
      <c r="W115" s="105"/>
      <c r="X115" s="105" t="s">
        <v>67</v>
      </c>
      <c r="Y115" s="83"/>
      <c r="Z115" s="83"/>
      <c r="AA115" s="83"/>
      <c r="AB115" s="277" t="s">
        <v>90</v>
      </c>
      <c r="AC115" s="321" t="s">
        <v>60</v>
      </c>
    </row>
    <row r="116" spans="2:30" ht="72" x14ac:dyDescent="0.25">
      <c r="B116" s="215">
        <v>601124</v>
      </c>
      <c r="C116" s="216" t="s">
        <v>274</v>
      </c>
      <c r="D116" s="217" t="s">
        <v>27</v>
      </c>
      <c r="E116" s="218">
        <v>2016</v>
      </c>
      <c r="F116" s="219"/>
      <c r="G116" s="219"/>
      <c r="H116" s="305"/>
      <c r="I116" s="220"/>
      <c r="J116" s="220"/>
      <c r="K116" s="306"/>
      <c r="L116" s="221"/>
      <c r="M116" s="221"/>
      <c r="N116" s="264">
        <f t="shared" ca="1" si="5"/>
        <v>44224</v>
      </c>
      <c r="O116" s="276"/>
      <c r="P116" s="307">
        <v>1500000</v>
      </c>
      <c r="Q116" s="222">
        <v>0</v>
      </c>
      <c r="R116" s="90">
        <f t="shared" si="6"/>
        <v>1500000</v>
      </c>
      <c r="S116" s="172" t="s">
        <v>60</v>
      </c>
      <c r="T116" s="105"/>
      <c r="U116" s="105"/>
      <c r="V116" s="105"/>
      <c r="W116" s="105"/>
      <c r="X116" s="105" t="s">
        <v>67</v>
      </c>
      <c r="Y116" s="83"/>
      <c r="Z116" s="83"/>
      <c r="AA116" s="83"/>
      <c r="AB116" s="277" t="s">
        <v>90</v>
      </c>
      <c r="AC116" s="321" t="s">
        <v>60</v>
      </c>
    </row>
    <row r="117" spans="2:30" ht="60" x14ac:dyDescent="0.25">
      <c r="B117" s="215">
        <v>601125</v>
      </c>
      <c r="C117" s="216" t="s">
        <v>275</v>
      </c>
      <c r="D117" s="217" t="s">
        <v>27</v>
      </c>
      <c r="E117" s="218">
        <v>2016</v>
      </c>
      <c r="F117" s="219"/>
      <c r="G117" s="219"/>
      <c r="H117" s="305"/>
      <c r="I117" s="220"/>
      <c r="J117" s="220"/>
      <c r="K117" s="306"/>
      <c r="L117" s="221"/>
      <c r="M117" s="221"/>
      <c r="N117" s="264">
        <f t="shared" ca="1" si="5"/>
        <v>44224</v>
      </c>
      <c r="O117" s="276"/>
      <c r="P117" s="307">
        <v>1500000</v>
      </c>
      <c r="Q117" s="222">
        <v>0</v>
      </c>
      <c r="R117" s="90">
        <f t="shared" si="6"/>
        <v>1500000</v>
      </c>
      <c r="S117" s="172" t="s">
        <v>60</v>
      </c>
      <c r="T117" s="105"/>
      <c r="U117" s="105"/>
      <c r="V117" s="105"/>
      <c r="W117" s="105"/>
      <c r="X117" s="105" t="s">
        <v>67</v>
      </c>
      <c r="Y117" s="83"/>
      <c r="Z117" s="83"/>
      <c r="AA117" s="83"/>
      <c r="AB117" s="277" t="s">
        <v>65</v>
      </c>
      <c r="AC117" s="321" t="s">
        <v>60</v>
      </c>
    </row>
    <row r="118" spans="2:30" ht="36" x14ac:dyDescent="0.25">
      <c r="B118" s="215">
        <v>601200</v>
      </c>
      <c r="C118" s="216" t="s">
        <v>276</v>
      </c>
      <c r="D118" s="217" t="s">
        <v>22</v>
      </c>
      <c r="E118" s="218">
        <v>2016</v>
      </c>
      <c r="F118" s="219"/>
      <c r="G118" s="219"/>
      <c r="H118" s="305"/>
      <c r="I118" s="220"/>
      <c r="J118" s="220"/>
      <c r="K118" s="306"/>
      <c r="L118" s="221"/>
      <c r="M118" s="221"/>
      <c r="N118" s="264">
        <f t="shared" ca="1" si="5"/>
        <v>44224</v>
      </c>
      <c r="O118" s="276"/>
      <c r="P118" s="222">
        <v>422515.91</v>
      </c>
      <c r="Q118" s="222">
        <v>0</v>
      </c>
      <c r="R118" s="90">
        <f t="shared" si="6"/>
        <v>422515.91</v>
      </c>
      <c r="S118" s="172" t="s">
        <v>60</v>
      </c>
      <c r="T118" s="105" t="s">
        <v>86</v>
      </c>
      <c r="U118" s="105"/>
      <c r="V118" s="105" t="s">
        <v>62</v>
      </c>
      <c r="W118" s="105" t="s">
        <v>63</v>
      </c>
      <c r="X118" s="105" t="s">
        <v>196</v>
      </c>
      <c r="Y118" s="83"/>
      <c r="Z118" s="83"/>
      <c r="AA118" s="83"/>
      <c r="AB118" s="277" t="s">
        <v>144</v>
      </c>
      <c r="AC118" s="321" t="s">
        <v>60</v>
      </c>
      <c r="AD118" s="84" t="s">
        <v>244</v>
      </c>
    </row>
    <row r="119" spans="2:30" ht="36" x14ac:dyDescent="0.25">
      <c r="B119" s="215">
        <v>601200</v>
      </c>
      <c r="C119" s="216" t="s">
        <v>276</v>
      </c>
      <c r="D119" s="217" t="s">
        <v>27</v>
      </c>
      <c r="E119" s="218">
        <v>2016</v>
      </c>
      <c r="F119" s="219"/>
      <c r="G119" s="219"/>
      <c r="H119" s="305"/>
      <c r="I119" s="220"/>
      <c r="J119" s="220"/>
      <c r="K119" s="306"/>
      <c r="L119" s="221"/>
      <c r="M119" s="221"/>
      <c r="N119" s="264">
        <f t="shared" ca="1" si="5"/>
        <v>44224</v>
      </c>
      <c r="O119" s="276"/>
      <c r="P119" s="307">
        <v>75621.09</v>
      </c>
      <c r="Q119" s="222">
        <v>0</v>
      </c>
      <c r="R119" s="90">
        <f t="shared" si="6"/>
        <v>75621.09</v>
      </c>
      <c r="S119" s="172" t="s">
        <v>60</v>
      </c>
      <c r="T119" s="105" t="s">
        <v>83</v>
      </c>
      <c r="U119" s="105">
        <v>1</v>
      </c>
      <c r="V119" s="105" t="s">
        <v>62</v>
      </c>
      <c r="W119" s="105" t="s">
        <v>63</v>
      </c>
      <c r="X119" s="105" t="s">
        <v>196</v>
      </c>
      <c r="Y119" s="83"/>
      <c r="Z119" s="83"/>
      <c r="AA119" s="83"/>
      <c r="AB119" s="277" t="s">
        <v>144</v>
      </c>
      <c r="AC119" s="321" t="s">
        <v>60</v>
      </c>
    </row>
    <row r="120" spans="2:30" ht="60" x14ac:dyDescent="0.25">
      <c r="B120" s="140">
        <v>606006</v>
      </c>
      <c r="C120" s="226" t="s">
        <v>277</v>
      </c>
      <c r="D120" s="141" t="s">
        <v>16</v>
      </c>
      <c r="E120" s="227">
        <v>2015</v>
      </c>
      <c r="F120" s="226" t="s">
        <v>143</v>
      </c>
      <c r="G120" s="226" t="s">
        <v>278</v>
      </c>
      <c r="H120" s="323">
        <v>1</v>
      </c>
      <c r="I120" s="228"/>
      <c r="J120" s="228"/>
      <c r="K120" s="324">
        <f t="shared" ref="K120:K136" si="11">IFERROR((Q120/P120),0)</f>
        <v>0.99628937858969802</v>
      </c>
      <c r="L120" s="228"/>
      <c r="M120" s="228"/>
      <c r="N120" s="264">
        <f t="shared" ca="1" si="5"/>
        <v>44224</v>
      </c>
      <c r="O120" s="276"/>
      <c r="P120" s="229">
        <v>219726</v>
      </c>
      <c r="Q120" s="229">
        <v>218910.68</v>
      </c>
      <c r="R120" s="90">
        <f t="shared" si="6"/>
        <v>815.32000000000698</v>
      </c>
      <c r="S120" s="172" t="s">
        <v>60</v>
      </c>
      <c r="T120" s="105" t="s">
        <v>162</v>
      </c>
      <c r="U120" s="105"/>
      <c r="V120" s="105" t="s">
        <v>62</v>
      </c>
      <c r="W120" s="105" t="s">
        <v>63</v>
      </c>
      <c r="X120" s="105" t="s">
        <v>64</v>
      </c>
      <c r="Y120" s="83" t="s">
        <v>78</v>
      </c>
      <c r="Z120" s="83"/>
      <c r="AA120" s="83"/>
      <c r="AB120" s="277" t="s">
        <v>90</v>
      </c>
      <c r="AC120" s="321" t="s">
        <v>60</v>
      </c>
    </row>
    <row r="121" spans="2:30" ht="48" x14ac:dyDescent="0.25">
      <c r="B121" s="140">
        <v>606007</v>
      </c>
      <c r="C121" s="226" t="s">
        <v>279</v>
      </c>
      <c r="D121" s="141" t="s">
        <v>16</v>
      </c>
      <c r="E121" s="227">
        <v>2015</v>
      </c>
      <c r="F121" s="226" t="s">
        <v>143</v>
      </c>
      <c r="G121" s="226" t="s">
        <v>280</v>
      </c>
      <c r="H121" s="323">
        <v>1</v>
      </c>
      <c r="I121" s="228"/>
      <c r="J121" s="228"/>
      <c r="K121" s="324">
        <f t="shared" si="11"/>
        <v>0.9310050734700176</v>
      </c>
      <c r="L121" s="228"/>
      <c r="M121" s="228"/>
      <c r="N121" s="264">
        <f t="shared" ca="1" si="5"/>
        <v>44224</v>
      </c>
      <c r="O121" s="276"/>
      <c r="P121" s="229">
        <v>110181</v>
      </c>
      <c r="Q121" s="229">
        <v>102579.07</v>
      </c>
      <c r="R121" s="90">
        <f t="shared" si="6"/>
        <v>7601.929999999993</v>
      </c>
      <c r="S121" s="172" t="s">
        <v>60</v>
      </c>
      <c r="T121" s="105" t="s">
        <v>83</v>
      </c>
      <c r="U121" s="105">
        <v>1</v>
      </c>
      <c r="V121" s="105" t="s">
        <v>62</v>
      </c>
      <c r="W121" s="105" t="s">
        <v>63</v>
      </c>
      <c r="X121" s="105" t="s">
        <v>64</v>
      </c>
      <c r="Y121" s="83" t="s">
        <v>78</v>
      </c>
      <c r="Z121" s="83"/>
      <c r="AA121" s="83"/>
      <c r="AB121" s="277" t="s">
        <v>90</v>
      </c>
      <c r="AC121" s="321" t="s">
        <v>60</v>
      </c>
    </row>
    <row r="122" spans="2:30" ht="48" x14ac:dyDescent="0.25">
      <c r="B122" s="140">
        <v>606008</v>
      </c>
      <c r="C122" s="226" t="s">
        <v>281</v>
      </c>
      <c r="D122" s="141" t="s">
        <v>16</v>
      </c>
      <c r="E122" s="227">
        <v>2015</v>
      </c>
      <c r="F122" s="226" t="s">
        <v>143</v>
      </c>
      <c r="G122" s="226" t="s">
        <v>278</v>
      </c>
      <c r="H122" s="323">
        <v>1</v>
      </c>
      <c r="I122" s="228"/>
      <c r="J122" s="228"/>
      <c r="K122" s="324">
        <f t="shared" si="11"/>
        <v>0.89973932499999998</v>
      </c>
      <c r="L122" s="228"/>
      <c r="M122" s="228"/>
      <c r="N122" s="264">
        <f t="shared" ca="1" si="5"/>
        <v>44224</v>
      </c>
      <c r="O122" s="276"/>
      <c r="P122" s="229">
        <v>400000</v>
      </c>
      <c r="Q122" s="229">
        <v>359895.73</v>
      </c>
      <c r="R122" s="90">
        <f t="shared" si="6"/>
        <v>40104.270000000019</v>
      </c>
      <c r="S122" s="132" t="s">
        <v>60</v>
      </c>
      <c r="T122" s="132"/>
      <c r="U122" s="127"/>
      <c r="V122" s="127" t="s">
        <v>62</v>
      </c>
      <c r="W122" s="127" t="s">
        <v>63</v>
      </c>
      <c r="X122" s="127" t="s">
        <v>64</v>
      </c>
      <c r="Y122" s="133" t="s">
        <v>78</v>
      </c>
      <c r="Z122" s="133"/>
      <c r="AA122" s="133"/>
      <c r="AB122" s="277" t="s">
        <v>208</v>
      </c>
      <c r="AC122" s="321" t="s">
        <v>60</v>
      </c>
    </row>
    <row r="123" spans="2:30" ht="60" x14ac:dyDescent="0.25">
      <c r="B123" s="140">
        <v>606012</v>
      </c>
      <c r="C123" s="226" t="s">
        <v>282</v>
      </c>
      <c r="D123" s="141" t="s">
        <v>16</v>
      </c>
      <c r="E123" s="227">
        <v>2015</v>
      </c>
      <c r="F123" s="226" t="s">
        <v>143</v>
      </c>
      <c r="G123" s="226" t="s">
        <v>283</v>
      </c>
      <c r="H123" s="323">
        <v>1</v>
      </c>
      <c r="I123" s="228">
        <v>42360</v>
      </c>
      <c r="J123" s="228">
        <v>42369</v>
      </c>
      <c r="K123" s="324">
        <f t="shared" si="11"/>
        <v>0.8774510830371165</v>
      </c>
      <c r="L123" s="228">
        <v>42360</v>
      </c>
      <c r="M123" s="228">
        <v>42369</v>
      </c>
      <c r="N123" s="264">
        <f t="shared" ca="1" si="5"/>
        <v>44224</v>
      </c>
      <c r="O123" s="276">
        <f ca="1">+N123-M123</f>
        <v>1855</v>
      </c>
      <c r="P123" s="229">
        <v>273167</v>
      </c>
      <c r="Q123" s="229">
        <v>239690.68</v>
      </c>
      <c r="R123" s="90">
        <f t="shared" si="6"/>
        <v>33476.320000000007</v>
      </c>
      <c r="S123" s="132" t="s">
        <v>60</v>
      </c>
      <c r="T123" s="132"/>
      <c r="U123" s="127"/>
      <c r="V123" s="127" t="s">
        <v>62</v>
      </c>
      <c r="W123" s="127"/>
      <c r="X123" s="127" t="s">
        <v>64</v>
      </c>
      <c r="Y123" s="133" t="s">
        <v>78</v>
      </c>
      <c r="Z123" s="133"/>
      <c r="AA123" s="133"/>
      <c r="AB123" s="277" t="s">
        <v>116</v>
      </c>
      <c r="AC123" s="321" t="s">
        <v>60</v>
      </c>
    </row>
    <row r="124" spans="2:30" ht="48" x14ac:dyDescent="0.25">
      <c r="B124" s="140">
        <v>606013</v>
      </c>
      <c r="C124" s="226" t="s">
        <v>284</v>
      </c>
      <c r="D124" s="141" t="s">
        <v>16</v>
      </c>
      <c r="E124" s="227">
        <v>2015</v>
      </c>
      <c r="F124" s="226" t="s">
        <v>143</v>
      </c>
      <c r="G124" s="226" t="s">
        <v>285</v>
      </c>
      <c r="H124" s="323">
        <v>1</v>
      </c>
      <c r="I124" s="228"/>
      <c r="J124" s="228"/>
      <c r="K124" s="324">
        <f t="shared" si="11"/>
        <v>0.99963264537765906</v>
      </c>
      <c r="L124" s="228"/>
      <c r="M124" s="228"/>
      <c r="N124" s="264">
        <f t="shared" ca="1" si="5"/>
        <v>44224</v>
      </c>
      <c r="O124" s="276"/>
      <c r="P124" s="229">
        <v>2130176</v>
      </c>
      <c r="Q124" s="229">
        <v>2129393.4700000002</v>
      </c>
      <c r="R124" s="90">
        <f t="shared" si="6"/>
        <v>782.52999999979511</v>
      </c>
      <c r="S124" s="132" t="s">
        <v>60</v>
      </c>
      <c r="T124" s="132"/>
      <c r="U124" s="127"/>
      <c r="V124" s="127" t="s">
        <v>62</v>
      </c>
      <c r="W124" s="127"/>
      <c r="X124" s="127" t="s">
        <v>64</v>
      </c>
      <c r="Y124" s="133" t="s">
        <v>78</v>
      </c>
      <c r="Z124" s="133"/>
      <c r="AA124" s="133"/>
      <c r="AB124" s="277" t="s">
        <v>116</v>
      </c>
      <c r="AC124" s="321" t="s">
        <v>60</v>
      </c>
    </row>
    <row r="125" spans="2:30" ht="60" x14ac:dyDescent="0.25">
      <c r="B125" s="140">
        <v>606014</v>
      </c>
      <c r="C125" s="226" t="s">
        <v>286</v>
      </c>
      <c r="D125" s="141" t="s">
        <v>16</v>
      </c>
      <c r="E125" s="227">
        <v>2015</v>
      </c>
      <c r="F125" s="226" t="s">
        <v>143</v>
      </c>
      <c r="G125" s="226" t="s">
        <v>287</v>
      </c>
      <c r="H125" s="323">
        <v>1</v>
      </c>
      <c r="I125" s="228"/>
      <c r="J125" s="228"/>
      <c r="K125" s="324">
        <f t="shared" si="11"/>
        <v>0.99276693333333343</v>
      </c>
      <c r="L125" s="228"/>
      <c r="M125" s="228"/>
      <c r="N125" s="264">
        <f t="shared" ca="1" si="5"/>
        <v>44224</v>
      </c>
      <c r="O125" s="276"/>
      <c r="P125" s="229">
        <v>290625</v>
      </c>
      <c r="Q125" s="229">
        <v>288522.89</v>
      </c>
      <c r="R125" s="90">
        <f t="shared" si="6"/>
        <v>2102.109999999986</v>
      </c>
      <c r="S125" s="174" t="s">
        <v>60</v>
      </c>
      <c r="T125" s="136" t="s">
        <v>288</v>
      </c>
      <c r="U125" s="134">
        <v>1</v>
      </c>
      <c r="V125" s="134" t="s">
        <v>62</v>
      </c>
      <c r="W125" s="134" t="s">
        <v>63</v>
      </c>
      <c r="X125" s="134" t="s">
        <v>64</v>
      </c>
      <c r="Y125" s="139" t="s">
        <v>78</v>
      </c>
      <c r="Z125" s="139"/>
      <c r="AA125" s="139"/>
      <c r="AB125" s="277" t="s">
        <v>116</v>
      </c>
      <c r="AC125" s="321" t="s">
        <v>60</v>
      </c>
    </row>
    <row r="126" spans="2:30" ht="48" x14ac:dyDescent="0.25">
      <c r="B126" s="140">
        <v>606015</v>
      </c>
      <c r="C126" s="226" t="s">
        <v>289</v>
      </c>
      <c r="D126" s="141" t="s">
        <v>16</v>
      </c>
      <c r="E126" s="227">
        <v>2015</v>
      </c>
      <c r="F126" s="226" t="s">
        <v>143</v>
      </c>
      <c r="G126" s="226" t="s">
        <v>290</v>
      </c>
      <c r="H126" s="323">
        <v>1</v>
      </c>
      <c r="I126" s="228"/>
      <c r="J126" s="228"/>
      <c r="K126" s="324">
        <f t="shared" si="11"/>
        <v>0.99903035528741635</v>
      </c>
      <c r="L126" s="228"/>
      <c r="M126" s="228"/>
      <c r="N126" s="264">
        <f t="shared" ca="1" si="5"/>
        <v>44224</v>
      </c>
      <c r="O126" s="276"/>
      <c r="P126" s="229">
        <v>780523</v>
      </c>
      <c r="Q126" s="229">
        <v>779766.17</v>
      </c>
      <c r="R126" s="90">
        <f t="shared" si="6"/>
        <v>756.82999999995809</v>
      </c>
      <c r="S126" s="174" t="s">
        <v>60</v>
      </c>
      <c r="T126" s="136" t="s">
        <v>288</v>
      </c>
      <c r="U126" s="134">
        <v>1</v>
      </c>
      <c r="V126" s="134" t="s">
        <v>62</v>
      </c>
      <c r="W126" s="134" t="s">
        <v>63</v>
      </c>
      <c r="X126" s="134" t="s">
        <v>64</v>
      </c>
      <c r="Y126" s="139" t="s">
        <v>78</v>
      </c>
      <c r="Z126" s="139"/>
      <c r="AA126" s="139"/>
      <c r="AB126" s="277" t="s">
        <v>116</v>
      </c>
      <c r="AC126" s="321" t="s">
        <v>60</v>
      </c>
    </row>
    <row r="127" spans="2:30" ht="60" x14ac:dyDescent="0.25">
      <c r="B127" s="140">
        <v>606016</v>
      </c>
      <c r="C127" s="226" t="s">
        <v>291</v>
      </c>
      <c r="D127" s="141" t="s">
        <v>16</v>
      </c>
      <c r="E127" s="227">
        <v>2015</v>
      </c>
      <c r="F127" s="226" t="s">
        <v>143</v>
      </c>
      <c r="G127" s="226" t="s">
        <v>179</v>
      </c>
      <c r="H127" s="323">
        <v>1</v>
      </c>
      <c r="I127" s="228"/>
      <c r="J127" s="228"/>
      <c r="K127" s="324">
        <f t="shared" si="11"/>
        <v>0.99386620830461303</v>
      </c>
      <c r="L127" s="228"/>
      <c r="M127" s="228"/>
      <c r="N127" s="264">
        <f t="shared" ca="1" si="5"/>
        <v>44224</v>
      </c>
      <c r="O127" s="276"/>
      <c r="P127" s="229">
        <v>916888</v>
      </c>
      <c r="Q127" s="229">
        <v>911264</v>
      </c>
      <c r="R127" s="90">
        <f t="shared" si="6"/>
        <v>5624</v>
      </c>
      <c r="S127" s="174" t="s">
        <v>60</v>
      </c>
      <c r="T127" s="136" t="s">
        <v>150</v>
      </c>
      <c r="U127" s="134">
        <v>1</v>
      </c>
      <c r="V127" s="134" t="s">
        <v>62</v>
      </c>
      <c r="W127" s="134"/>
      <c r="X127" s="134" t="s">
        <v>64</v>
      </c>
      <c r="Y127" s="139" t="s">
        <v>78</v>
      </c>
      <c r="Z127" s="139"/>
      <c r="AA127" s="139"/>
      <c r="AB127" s="277" t="s">
        <v>116</v>
      </c>
      <c r="AC127" s="321" t="s">
        <v>60</v>
      </c>
    </row>
    <row r="128" spans="2:30" ht="84" x14ac:dyDescent="0.25">
      <c r="B128" s="140">
        <v>606017</v>
      </c>
      <c r="C128" s="226" t="s">
        <v>292</v>
      </c>
      <c r="D128" s="141" t="s">
        <v>16</v>
      </c>
      <c r="E128" s="227">
        <v>2015</v>
      </c>
      <c r="F128" s="226" t="s">
        <v>143</v>
      </c>
      <c r="G128" s="226"/>
      <c r="H128" s="323">
        <v>0</v>
      </c>
      <c r="I128" s="228"/>
      <c r="J128" s="228"/>
      <c r="K128" s="324">
        <f t="shared" si="11"/>
        <v>0</v>
      </c>
      <c r="L128" s="228"/>
      <c r="M128" s="228"/>
      <c r="N128" s="264">
        <f t="shared" ca="1" si="5"/>
        <v>44224</v>
      </c>
      <c r="O128" s="276"/>
      <c r="P128" s="229">
        <v>2447679</v>
      </c>
      <c r="Q128" s="229">
        <v>0</v>
      </c>
      <c r="R128" s="90">
        <f t="shared" si="6"/>
        <v>2447679</v>
      </c>
      <c r="S128" s="174" t="s">
        <v>60</v>
      </c>
      <c r="T128" s="136" t="s">
        <v>150</v>
      </c>
      <c r="U128" s="134">
        <v>1</v>
      </c>
      <c r="V128" s="134" t="s">
        <v>62</v>
      </c>
      <c r="W128" s="134" t="s">
        <v>63</v>
      </c>
      <c r="X128" s="134" t="s">
        <v>67</v>
      </c>
      <c r="Y128" s="139" t="s">
        <v>293</v>
      </c>
      <c r="Z128" s="139"/>
      <c r="AA128" s="139"/>
      <c r="AB128" s="277" t="s">
        <v>65</v>
      </c>
      <c r="AC128" s="321" t="s">
        <v>60</v>
      </c>
    </row>
    <row r="129" spans="2:29" ht="24" x14ac:dyDescent="0.25">
      <c r="B129" s="105">
        <v>607001</v>
      </c>
      <c r="C129" s="119" t="s">
        <v>294</v>
      </c>
      <c r="D129" s="107" t="s">
        <v>26</v>
      </c>
      <c r="E129" s="188">
        <v>2015</v>
      </c>
      <c r="F129" s="106" t="s">
        <v>143</v>
      </c>
      <c r="G129" s="106" t="s">
        <v>295</v>
      </c>
      <c r="H129" s="300">
        <v>1</v>
      </c>
      <c r="I129" s="108">
        <v>42333</v>
      </c>
      <c r="J129" s="108">
        <v>42368</v>
      </c>
      <c r="K129" s="295">
        <f t="shared" si="11"/>
        <v>0.96726705000000002</v>
      </c>
      <c r="L129" s="108">
        <v>42333</v>
      </c>
      <c r="M129" s="108">
        <v>42368</v>
      </c>
      <c r="N129" s="264">
        <f t="shared" ca="1" si="5"/>
        <v>44224</v>
      </c>
      <c r="O129" s="276">
        <f t="shared" ref="O129:O136" ca="1" si="12">+N129-M129</f>
        <v>1856</v>
      </c>
      <c r="P129" s="109">
        <v>1000000</v>
      </c>
      <c r="Q129" s="109">
        <v>967267.05</v>
      </c>
      <c r="R129" s="90">
        <f t="shared" si="6"/>
        <v>32732.949999999953</v>
      </c>
      <c r="S129" s="175"/>
      <c r="T129" s="141"/>
      <c r="U129" s="140"/>
      <c r="V129" s="140" t="s">
        <v>62</v>
      </c>
      <c r="W129" s="140"/>
      <c r="X129" s="140" t="s">
        <v>67</v>
      </c>
      <c r="Y129" s="142"/>
      <c r="Z129" s="142"/>
      <c r="AA129" s="142"/>
      <c r="AB129" s="277" t="s">
        <v>65</v>
      </c>
      <c r="AC129" s="321" t="s">
        <v>60</v>
      </c>
    </row>
    <row r="130" spans="2:29" ht="36" x14ac:dyDescent="0.25">
      <c r="B130" s="105">
        <v>607002</v>
      </c>
      <c r="C130" s="119" t="s">
        <v>296</v>
      </c>
      <c r="D130" s="107" t="s">
        <v>26</v>
      </c>
      <c r="E130" s="188">
        <v>2015</v>
      </c>
      <c r="F130" s="106" t="s">
        <v>143</v>
      </c>
      <c r="G130" s="106" t="s">
        <v>297</v>
      </c>
      <c r="H130" s="300">
        <v>1</v>
      </c>
      <c r="I130" s="108">
        <v>42357</v>
      </c>
      <c r="J130" s="108">
        <v>42369</v>
      </c>
      <c r="K130" s="295">
        <f t="shared" si="11"/>
        <v>0.99689871764705884</v>
      </c>
      <c r="L130" s="108">
        <v>42357</v>
      </c>
      <c r="M130" s="108">
        <v>42369</v>
      </c>
      <c r="N130" s="264">
        <f t="shared" ca="1" si="5"/>
        <v>44224</v>
      </c>
      <c r="O130" s="276">
        <f t="shared" ca="1" si="12"/>
        <v>1855</v>
      </c>
      <c r="P130" s="109">
        <v>1700000</v>
      </c>
      <c r="Q130" s="109">
        <f>+P130-5272.18</f>
        <v>1694727.82</v>
      </c>
      <c r="R130" s="90">
        <f t="shared" si="6"/>
        <v>5272.1799999999348</v>
      </c>
      <c r="S130" s="175"/>
      <c r="T130" s="141"/>
      <c r="U130" s="140"/>
      <c r="V130" s="140" t="s">
        <v>62</v>
      </c>
      <c r="W130" s="140"/>
      <c r="X130" s="140" t="s">
        <v>67</v>
      </c>
      <c r="Y130" s="142"/>
      <c r="Z130" s="142"/>
      <c r="AA130" s="142"/>
      <c r="AB130" s="277" t="s">
        <v>65</v>
      </c>
      <c r="AC130" s="321" t="s">
        <v>60</v>
      </c>
    </row>
    <row r="131" spans="2:29" ht="48" x14ac:dyDescent="0.25">
      <c r="B131" s="230">
        <v>615261</v>
      </c>
      <c r="C131" s="231" t="s">
        <v>298</v>
      </c>
      <c r="D131" s="232" t="s">
        <v>7</v>
      </c>
      <c r="E131" s="233">
        <v>2014</v>
      </c>
      <c r="F131" s="231" t="s">
        <v>299</v>
      </c>
      <c r="G131" s="231" t="s">
        <v>243</v>
      </c>
      <c r="H131" s="325">
        <v>1</v>
      </c>
      <c r="I131" s="234">
        <v>41646</v>
      </c>
      <c r="J131" s="234">
        <v>42094</v>
      </c>
      <c r="K131" s="326">
        <f t="shared" si="11"/>
        <v>0.79117100938635176</v>
      </c>
      <c r="L131" s="234">
        <v>41646</v>
      </c>
      <c r="M131" s="234">
        <v>42094</v>
      </c>
      <c r="N131" s="264">
        <f t="shared" ca="1" si="5"/>
        <v>44224</v>
      </c>
      <c r="O131" s="276">
        <f t="shared" ca="1" si="12"/>
        <v>2130</v>
      </c>
      <c r="P131" s="235">
        <v>3499999.87</v>
      </c>
      <c r="Q131" s="235">
        <v>2769098.43</v>
      </c>
      <c r="R131" s="90">
        <f t="shared" si="6"/>
        <v>730901.44</v>
      </c>
      <c r="S131" s="175"/>
      <c r="T131" s="141"/>
      <c r="U131" s="140"/>
      <c r="V131" s="140" t="s">
        <v>62</v>
      </c>
      <c r="W131" s="140"/>
      <c r="X131" s="140" t="s">
        <v>64</v>
      </c>
      <c r="Y131" s="142" t="s">
        <v>300</v>
      </c>
      <c r="Z131" s="142"/>
      <c r="AA131" s="142"/>
      <c r="AB131" s="277" t="s">
        <v>116</v>
      </c>
      <c r="AC131" s="321" t="s">
        <v>60</v>
      </c>
    </row>
    <row r="132" spans="2:29" ht="60" x14ac:dyDescent="0.25">
      <c r="B132" s="105">
        <v>619988</v>
      </c>
      <c r="C132" s="106" t="s">
        <v>301</v>
      </c>
      <c r="D132" s="107" t="s">
        <v>15</v>
      </c>
      <c r="E132" s="188">
        <v>2015</v>
      </c>
      <c r="F132" s="106" t="s">
        <v>226</v>
      </c>
      <c r="G132" s="106" t="s">
        <v>113</v>
      </c>
      <c r="H132" s="294">
        <v>1</v>
      </c>
      <c r="I132" s="108">
        <v>42216</v>
      </c>
      <c r="J132" s="108">
        <v>42286</v>
      </c>
      <c r="K132" s="295">
        <f t="shared" si="11"/>
        <v>0.30306479944056713</v>
      </c>
      <c r="L132" s="108">
        <v>42216</v>
      </c>
      <c r="M132" s="108">
        <v>42286</v>
      </c>
      <c r="N132" s="264">
        <f t="shared" ca="1" si="5"/>
        <v>44224</v>
      </c>
      <c r="O132" s="276">
        <f t="shared" ca="1" si="12"/>
        <v>1938</v>
      </c>
      <c r="P132" s="110">
        <v>2830009</v>
      </c>
      <c r="Q132" s="110">
        <v>857676.11</v>
      </c>
      <c r="R132" s="90">
        <f t="shared" si="6"/>
        <v>1972332.8900000001</v>
      </c>
      <c r="S132" s="175" t="s">
        <v>60</v>
      </c>
      <c r="T132" s="141"/>
      <c r="U132" s="140"/>
      <c r="V132" s="140" t="s">
        <v>62</v>
      </c>
      <c r="W132" s="140"/>
      <c r="X132" s="140" t="s">
        <v>67</v>
      </c>
      <c r="Y132" s="142"/>
      <c r="Z132" s="142"/>
      <c r="AA132" s="142"/>
      <c r="AB132" s="277" t="s">
        <v>65</v>
      </c>
      <c r="AC132" s="277" t="s">
        <v>60</v>
      </c>
    </row>
    <row r="133" spans="2:29" ht="60" x14ac:dyDescent="0.25">
      <c r="B133" s="105">
        <v>619989</v>
      </c>
      <c r="C133" s="106" t="s">
        <v>302</v>
      </c>
      <c r="D133" s="107" t="s">
        <v>15</v>
      </c>
      <c r="E133" s="188">
        <v>2015</v>
      </c>
      <c r="F133" s="106" t="s">
        <v>143</v>
      </c>
      <c r="G133" s="106" t="s">
        <v>303</v>
      </c>
      <c r="H133" s="294">
        <v>1</v>
      </c>
      <c r="I133" s="108">
        <v>42195</v>
      </c>
      <c r="J133" s="108">
        <v>42250</v>
      </c>
      <c r="K133" s="295">
        <f t="shared" si="11"/>
        <v>0</v>
      </c>
      <c r="L133" s="108">
        <v>42195</v>
      </c>
      <c r="M133" s="108">
        <v>42250</v>
      </c>
      <c r="N133" s="264">
        <f t="shared" ca="1" si="5"/>
        <v>44224</v>
      </c>
      <c r="O133" s="276">
        <f t="shared" ca="1" si="12"/>
        <v>1974</v>
      </c>
      <c r="P133" s="110">
        <v>383701.16</v>
      </c>
      <c r="Q133" s="110">
        <v>0</v>
      </c>
      <c r="R133" s="90">
        <f t="shared" si="6"/>
        <v>383701.16</v>
      </c>
      <c r="S133" s="175" t="s">
        <v>60</v>
      </c>
      <c r="T133" s="141"/>
      <c r="U133" s="140"/>
      <c r="V133" s="140" t="s">
        <v>62</v>
      </c>
      <c r="W133" s="140"/>
      <c r="X133" s="140" t="s">
        <v>67</v>
      </c>
      <c r="Y133" s="142"/>
      <c r="Z133" s="142"/>
      <c r="AA133" s="142"/>
      <c r="AB133" s="277" t="s">
        <v>90</v>
      </c>
      <c r="AC133" s="277" t="s">
        <v>60</v>
      </c>
    </row>
    <row r="134" spans="2:29" ht="60" x14ac:dyDescent="0.25">
      <c r="B134" s="105">
        <v>619990</v>
      </c>
      <c r="C134" s="106" t="s">
        <v>304</v>
      </c>
      <c r="D134" s="107" t="s">
        <v>15</v>
      </c>
      <c r="E134" s="188">
        <v>2015</v>
      </c>
      <c r="F134" s="106" t="s">
        <v>143</v>
      </c>
      <c r="G134" s="106" t="s">
        <v>305</v>
      </c>
      <c r="H134" s="294">
        <v>1</v>
      </c>
      <c r="I134" s="108">
        <v>42195</v>
      </c>
      <c r="J134" s="108">
        <v>42236</v>
      </c>
      <c r="K134" s="295">
        <f t="shared" si="11"/>
        <v>0.99999993738596016</v>
      </c>
      <c r="L134" s="108">
        <v>42195</v>
      </c>
      <c r="M134" s="108">
        <v>42236</v>
      </c>
      <c r="N134" s="264">
        <f t="shared" ca="1" si="5"/>
        <v>44224</v>
      </c>
      <c r="O134" s="276">
        <f t="shared" ca="1" si="12"/>
        <v>1988</v>
      </c>
      <c r="P134" s="110">
        <v>159708.59</v>
      </c>
      <c r="Q134" s="110">
        <v>159708.57999999999</v>
      </c>
      <c r="R134" s="90">
        <f t="shared" si="6"/>
        <v>1.0000000009313226E-2</v>
      </c>
      <c r="S134" s="175" t="s">
        <v>60</v>
      </c>
      <c r="T134" s="141"/>
      <c r="U134" s="140"/>
      <c r="V134" s="140" t="s">
        <v>62</v>
      </c>
      <c r="W134" s="140"/>
      <c r="X134" s="140" t="s">
        <v>64</v>
      </c>
      <c r="Y134" s="142" t="s">
        <v>78</v>
      </c>
      <c r="Z134" s="142" t="e">
        <f>+#REF!*0.4</f>
        <v>#REF!</v>
      </c>
      <c r="AA134" s="142"/>
      <c r="AB134" s="277" t="s">
        <v>116</v>
      </c>
      <c r="AC134" s="362" t="s">
        <v>60</v>
      </c>
    </row>
    <row r="135" spans="2:29" ht="48" x14ac:dyDescent="0.25">
      <c r="B135" s="105">
        <v>619991</v>
      </c>
      <c r="C135" s="106" t="s">
        <v>306</v>
      </c>
      <c r="D135" s="107" t="s">
        <v>15</v>
      </c>
      <c r="E135" s="188">
        <v>2015</v>
      </c>
      <c r="F135" s="106" t="s">
        <v>143</v>
      </c>
      <c r="G135" s="106" t="s">
        <v>307</v>
      </c>
      <c r="H135" s="294">
        <v>1</v>
      </c>
      <c r="I135" s="108">
        <v>42195</v>
      </c>
      <c r="J135" s="108">
        <v>42236</v>
      </c>
      <c r="K135" s="295">
        <f t="shared" si="11"/>
        <v>1</v>
      </c>
      <c r="L135" s="108">
        <v>42195</v>
      </c>
      <c r="M135" s="108">
        <v>42236</v>
      </c>
      <c r="N135" s="264">
        <f t="shared" ca="1" si="5"/>
        <v>44224</v>
      </c>
      <c r="O135" s="276">
        <f t="shared" ca="1" si="12"/>
        <v>1988</v>
      </c>
      <c r="P135" s="110">
        <v>253685.7</v>
      </c>
      <c r="Q135" s="110">
        <v>253685.7</v>
      </c>
      <c r="R135" s="90">
        <f t="shared" si="6"/>
        <v>0</v>
      </c>
      <c r="S135" s="175" t="s">
        <v>60</v>
      </c>
      <c r="T135" s="141"/>
      <c r="U135" s="140"/>
      <c r="V135" s="140" t="s">
        <v>62</v>
      </c>
      <c r="W135" s="140"/>
      <c r="X135" s="140" t="s">
        <v>67</v>
      </c>
      <c r="Y135" s="142"/>
      <c r="Z135" s="142" t="e">
        <f>+#REF!*0.4</f>
        <v>#REF!</v>
      </c>
      <c r="AA135" s="142"/>
      <c r="AB135" s="277" t="s">
        <v>65</v>
      </c>
      <c r="AC135" s="321" t="s">
        <v>60</v>
      </c>
    </row>
    <row r="136" spans="2:29" ht="84" x14ac:dyDescent="0.25">
      <c r="B136" s="150">
        <v>623986</v>
      </c>
      <c r="C136" s="238" t="s">
        <v>308</v>
      </c>
      <c r="D136" s="151" t="s">
        <v>6</v>
      </c>
      <c r="E136" s="239">
        <v>2015</v>
      </c>
      <c r="F136" s="238" t="s">
        <v>226</v>
      </c>
      <c r="G136" s="238" t="s">
        <v>307</v>
      </c>
      <c r="H136" s="327">
        <v>1</v>
      </c>
      <c r="I136" s="240">
        <v>42226</v>
      </c>
      <c r="J136" s="240">
        <v>42268</v>
      </c>
      <c r="K136" s="328">
        <f t="shared" si="11"/>
        <v>0.96496219153394891</v>
      </c>
      <c r="L136" s="240">
        <v>42226</v>
      </c>
      <c r="M136" s="240">
        <v>42268</v>
      </c>
      <c r="N136" s="264">
        <f t="shared" ca="1" si="5"/>
        <v>44224</v>
      </c>
      <c r="O136" s="276">
        <f t="shared" ca="1" si="12"/>
        <v>1956</v>
      </c>
      <c r="P136" s="241">
        <v>3756000.04</v>
      </c>
      <c r="Q136" s="241">
        <f>2744075.32+880322.71</f>
        <v>3624398.03</v>
      </c>
      <c r="R136" s="90">
        <f t="shared" si="6"/>
        <v>131602.01000000024</v>
      </c>
      <c r="S136" s="175" t="s">
        <v>60</v>
      </c>
      <c r="T136" s="141"/>
      <c r="U136" s="140"/>
      <c r="V136" s="140" t="s">
        <v>62</v>
      </c>
      <c r="W136" s="140"/>
      <c r="X136" s="140" t="s">
        <v>64</v>
      </c>
      <c r="Y136" s="143" t="s">
        <v>78</v>
      </c>
      <c r="Z136" s="143" t="e">
        <f>+#REF!*0.4</f>
        <v>#REF!</v>
      </c>
      <c r="AA136" s="143"/>
      <c r="AB136" s="277" t="s">
        <v>116</v>
      </c>
      <c r="AC136" s="363" t="s">
        <v>60</v>
      </c>
    </row>
    <row r="137" spans="2:29" ht="84.75" x14ac:dyDescent="0.25">
      <c r="B137" s="242">
        <v>626001</v>
      </c>
      <c r="C137" s="243" t="s">
        <v>309</v>
      </c>
      <c r="D137" s="198" t="s">
        <v>21</v>
      </c>
      <c r="E137" s="244">
        <v>2015</v>
      </c>
      <c r="F137" s="243" t="s">
        <v>257</v>
      </c>
      <c r="G137" s="243" t="s">
        <v>310</v>
      </c>
      <c r="H137" s="329">
        <v>0.75</v>
      </c>
      <c r="I137" s="245"/>
      <c r="J137" s="245"/>
      <c r="K137" s="330">
        <f>+Q137/P137</f>
        <v>0.97795313685363416</v>
      </c>
      <c r="L137" s="198"/>
      <c r="M137" s="198"/>
      <c r="N137" s="264">
        <f t="shared" ca="1" si="5"/>
        <v>44224</v>
      </c>
      <c r="O137" s="276"/>
      <c r="P137" s="246">
        <v>12866571</v>
      </c>
      <c r="Q137" s="246">
        <v>12582903.470000001</v>
      </c>
      <c r="R137" s="90">
        <f t="shared" si="6"/>
        <v>283667.52999999933</v>
      </c>
      <c r="S137" s="175" t="s">
        <v>60</v>
      </c>
      <c r="T137" s="141"/>
      <c r="U137" s="140"/>
      <c r="V137" s="140" t="s">
        <v>62</v>
      </c>
      <c r="W137" s="140"/>
      <c r="X137" s="140" t="s">
        <v>67</v>
      </c>
      <c r="Y137" s="142"/>
      <c r="Z137" s="142"/>
      <c r="AA137" s="142"/>
      <c r="AB137" s="277" t="s">
        <v>116</v>
      </c>
      <c r="AC137" s="297" t="s">
        <v>60</v>
      </c>
    </row>
    <row r="138" spans="2:29" ht="60" x14ac:dyDescent="0.25">
      <c r="B138" s="105">
        <v>627001</v>
      </c>
      <c r="C138" s="119" t="s">
        <v>311</v>
      </c>
      <c r="D138" s="107" t="s">
        <v>26</v>
      </c>
      <c r="E138" s="188">
        <v>2015</v>
      </c>
      <c r="F138" s="106" t="s">
        <v>143</v>
      </c>
      <c r="G138" s="106" t="s">
        <v>312</v>
      </c>
      <c r="H138" s="300">
        <v>0.3</v>
      </c>
      <c r="I138" s="108">
        <v>42357</v>
      </c>
      <c r="J138" s="108">
        <v>42368</v>
      </c>
      <c r="K138" s="295">
        <f>IFERROR((Q138/P138),0)</f>
        <v>1</v>
      </c>
      <c r="L138" s="108">
        <v>42357</v>
      </c>
      <c r="M138" s="108">
        <v>42368</v>
      </c>
      <c r="N138" s="264">
        <f t="shared" ref="N138:N170" ca="1" si="13">+TODAY()</f>
        <v>44224</v>
      </c>
      <c r="O138" s="276">
        <f ca="1">+N138-M138</f>
        <v>1856</v>
      </c>
      <c r="P138" s="109">
        <v>398698.18</v>
      </c>
      <c r="Q138" s="109">
        <v>398698.18</v>
      </c>
      <c r="R138" s="90">
        <f t="shared" ref="R138:R170" si="14">+P138-Q138</f>
        <v>0</v>
      </c>
      <c r="S138" s="178"/>
      <c r="T138" s="177"/>
      <c r="U138" s="176"/>
      <c r="V138" s="176"/>
      <c r="W138" s="176"/>
      <c r="X138" s="176" t="s">
        <v>67</v>
      </c>
      <c r="Y138" s="179"/>
      <c r="Z138" s="179"/>
      <c r="AA138" s="179"/>
      <c r="AB138" s="277" t="s">
        <v>116</v>
      </c>
      <c r="AC138" s="321" t="s">
        <v>60</v>
      </c>
    </row>
    <row r="139" spans="2:29" ht="48" x14ac:dyDescent="0.25">
      <c r="B139" s="105">
        <v>6014129</v>
      </c>
      <c r="C139" s="119" t="s">
        <v>313</v>
      </c>
      <c r="D139" s="107" t="s">
        <v>15</v>
      </c>
      <c r="E139" s="188">
        <v>2015</v>
      </c>
      <c r="F139" s="106" t="s">
        <v>143</v>
      </c>
      <c r="G139" s="106"/>
      <c r="H139" s="300"/>
      <c r="I139" s="108"/>
      <c r="J139" s="108"/>
      <c r="K139" s="295"/>
      <c r="L139" s="117"/>
      <c r="M139" s="117"/>
      <c r="N139" s="264">
        <f t="shared" ca="1" si="13"/>
        <v>44224</v>
      </c>
      <c r="O139" s="276"/>
      <c r="P139" s="109">
        <v>0</v>
      </c>
      <c r="Q139" s="109">
        <v>0</v>
      </c>
      <c r="R139" s="90">
        <f t="shared" si="14"/>
        <v>0</v>
      </c>
      <c r="S139" s="178"/>
      <c r="T139" s="177"/>
      <c r="U139" s="176"/>
      <c r="V139" s="176"/>
      <c r="W139" s="176"/>
      <c r="X139" s="176" t="s">
        <v>67</v>
      </c>
      <c r="Y139" s="179"/>
      <c r="Z139" s="179"/>
      <c r="AA139" s="179"/>
      <c r="AB139" s="277" t="s">
        <v>65</v>
      </c>
      <c r="AC139" s="321" t="s">
        <v>60</v>
      </c>
    </row>
    <row r="140" spans="2:29" ht="60" x14ac:dyDescent="0.25">
      <c r="B140" s="176" t="s">
        <v>314</v>
      </c>
      <c r="C140" s="247" t="s">
        <v>277</v>
      </c>
      <c r="D140" s="177" t="s">
        <v>20</v>
      </c>
      <c r="E140" s="248">
        <v>2015</v>
      </c>
      <c r="F140" s="247" t="s">
        <v>143</v>
      </c>
      <c r="G140" s="247" t="s">
        <v>278</v>
      </c>
      <c r="H140" s="331">
        <v>1</v>
      </c>
      <c r="I140" s="249"/>
      <c r="J140" s="249"/>
      <c r="K140" s="332">
        <f t="shared" ref="K140:K169" si="15">IFERROR((Q140/P140),0)</f>
        <v>0.99628942410092569</v>
      </c>
      <c r="L140" s="249"/>
      <c r="M140" s="249"/>
      <c r="N140" s="264">
        <f t="shared" ca="1" si="13"/>
        <v>44224</v>
      </c>
      <c r="O140" s="276"/>
      <c r="P140" s="250">
        <v>146484</v>
      </c>
      <c r="Q140" s="250">
        <v>145940.46</v>
      </c>
      <c r="R140" s="90">
        <f t="shared" si="14"/>
        <v>543.54000000000815</v>
      </c>
      <c r="S140" s="178"/>
      <c r="T140" s="177"/>
      <c r="U140" s="176"/>
      <c r="V140" s="176" t="s">
        <v>62</v>
      </c>
      <c r="W140" s="176"/>
      <c r="X140" s="176" t="s">
        <v>64</v>
      </c>
      <c r="Y140" s="179"/>
      <c r="Z140" s="179"/>
      <c r="AA140" s="179"/>
      <c r="AB140" s="277" t="s">
        <v>90</v>
      </c>
      <c r="AC140" s="277" t="s">
        <v>60</v>
      </c>
    </row>
    <row r="141" spans="2:29" ht="48" x14ac:dyDescent="0.25">
      <c r="B141" s="176" t="s">
        <v>315</v>
      </c>
      <c r="C141" s="247" t="s">
        <v>279</v>
      </c>
      <c r="D141" s="177" t="s">
        <v>20</v>
      </c>
      <c r="E141" s="248">
        <v>2015</v>
      </c>
      <c r="F141" s="247" t="s">
        <v>143</v>
      </c>
      <c r="G141" s="247" t="s">
        <v>280</v>
      </c>
      <c r="H141" s="331">
        <v>0</v>
      </c>
      <c r="I141" s="249"/>
      <c r="J141" s="249"/>
      <c r="K141" s="332">
        <f t="shared" si="15"/>
        <v>0.93100511884989245</v>
      </c>
      <c r="L141" s="249"/>
      <c r="M141" s="249"/>
      <c r="N141" s="264">
        <f t="shared" ca="1" si="13"/>
        <v>44224</v>
      </c>
      <c r="O141" s="276"/>
      <c r="P141" s="250">
        <v>73454</v>
      </c>
      <c r="Q141" s="250">
        <v>68386.05</v>
      </c>
      <c r="R141" s="90">
        <f t="shared" si="14"/>
        <v>5067.9499999999971</v>
      </c>
      <c r="S141" s="178"/>
      <c r="T141" s="177"/>
      <c r="U141" s="176"/>
      <c r="V141" s="176" t="s">
        <v>62</v>
      </c>
      <c r="W141" s="176"/>
      <c r="X141" s="176" t="s">
        <v>64</v>
      </c>
      <c r="Y141" s="179"/>
      <c r="Z141" s="179"/>
      <c r="AA141" s="179"/>
      <c r="AB141" s="277" t="s">
        <v>90</v>
      </c>
      <c r="AC141" s="277" t="s">
        <v>60</v>
      </c>
    </row>
    <row r="142" spans="2:29" ht="48" x14ac:dyDescent="0.25">
      <c r="B142" s="176" t="s">
        <v>316</v>
      </c>
      <c r="C142" s="247" t="s">
        <v>281</v>
      </c>
      <c r="D142" s="177" t="s">
        <v>20</v>
      </c>
      <c r="E142" s="248">
        <v>2015</v>
      </c>
      <c r="F142" s="247" t="s">
        <v>143</v>
      </c>
      <c r="G142" s="247" t="s">
        <v>278</v>
      </c>
      <c r="H142" s="331">
        <v>0</v>
      </c>
      <c r="I142" s="249"/>
      <c r="J142" s="249"/>
      <c r="K142" s="332">
        <f t="shared" si="15"/>
        <v>0.89846546646698289</v>
      </c>
      <c r="L142" s="249"/>
      <c r="M142" s="249"/>
      <c r="N142" s="264">
        <f t="shared" ca="1" si="13"/>
        <v>44224</v>
      </c>
      <c r="O142" s="276"/>
      <c r="P142" s="250">
        <v>317836</v>
      </c>
      <c r="Q142" s="250">
        <v>285564.67</v>
      </c>
      <c r="R142" s="90">
        <f t="shared" si="14"/>
        <v>32271.330000000016</v>
      </c>
      <c r="S142" s="180" t="s">
        <v>60</v>
      </c>
      <c r="T142" s="146" t="s">
        <v>86</v>
      </c>
      <c r="U142" s="144"/>
      <c r="V142" s="144" t="s">
        <v>62</v>
      </c>
      <c r="W142" s="144" t="s">
        <v>63</v>
      </c>
      <c r="X142" s="144" t="s">
        <v>67</v>
      </c>
      <c r="Y142" s="149"/>
      <c r="Z142" s="149"/>
      <c r="AA142" s="149"/>
      <c r="AB142" s="277" t="s">
        <v>208</v>
      </c>
      <c r="AC142" s="277" t="s">
        <v>60</v>
      </c>
    </row>
    <row r="143" spans="2:29" ht="60" x14ac:dyDescent="0.25">
      <c r="B143" s="105" t="s">
        <v>317</v>
      </c>
      <c r="C143" s="106" t="s">
        <v>282</v>
      </c>
      <c r="D143" s="107" t="s">
        <v>26</v>
      </c>
      <c r="E143" s="188">
        <v>2015</v>
      </c>
      <c r="F143" s="106" t="s">
        <v>143</v>
      </c>
      <c r="G143" s="106" t="s">
        <v>283</v>
      </c>
      <c r="H143" s="294">
        <v>1</v>
      </c>
      <c r="I143" s="108">
        <v>42360</v>
      </c>
      <c r="J143" s="108">
        <v>42369</v>
      </c>
      <c r="K143" s="295">
        <f t="shared" si="15"/>
        <v>0.87745293172308525</v>
      </c>
      <c r="L143" s="108">
        <v>42360</v>
      </c>
      <c r="M143" s="108">
        <v>42369</v>
      </c>
      <c r="N143" s="264">
        <f t="shared" ca="1" si="13"/>
        <v>44224</v>
      </c>
      <c r="O143" s="276">
        <f t="shared" ref="O143:O155" ca="1" si="16">+N143-M143</f>
        <v>1855</v>
      </c>
      <c r="P143" s="110">
        <v>182111.33333333334</v>
      </c>
      <c r="Q143" s="110">
        <f>+P143-22317.21</f>
        <v>159794.12333333335</v>
      </c>
      <c r="R143" s="90">
        <f t="shared" si="14"/>
        <v>22317.209999999992</v>
      </c>
      <c r="S143" s="180" t="s">
        <v>60</v>
      </c>
      <c r="T143" s="146" t="s">
        <v>162</v>
      </c>
      <c r="U143" s="144"/>
      <c r="V143" s="144" t="s">
        <v>62</v>
      </c>
      <c r="W143" s="144" t="s">
        <v>63</v>
      </c>
      <c r="X143" s="144" t="s">
        <v>64</v>
      </c>
      <c r="Y143" s="149" t="s">
        <v>78</v>
      </c>
      <c r="Z143" s="149"/>
      <c r="AA143" s="149"/>
      <c r="AB143" s="277" t="s">
        <v>116</v>
      </c>
      <c r="AC143" s="364" t="s">
        <v>60</v>
      </c>
    </row>
    <row r="144" spans="2:29" ht="48" x14ac:dyDescent="0.25">
      <c r="B144" s="105" t="s">
        <v>318</v>
      </c>
      <c r="C144" s="106" t="s">
        <v>284</v>
      </c>
      <c r="D144" s="107" t="s">
        <v>26</v>
      </c>
      <c r="E144" s="188">
        <v>2015</v>
      </c>
      <c r="F144" s="106" t="s">
        <v>143</v>
      </c>
      <c r="G144" s="106" t="s">
        <v>285</v>
      </c>
      <c r="H144" s="294">
        <v>1</v>
      </c>
      <c r="I144" s="108"/>
      <c r="J144" s="108"/>
      <c r="K144" s="295">
        <f t="shared" si="15"/>
        <v>0.99963288236110115</v>
      </c>
      <c r="L144" s="251" t="e">
        <v>#N/A</v>
      </c>
      <c r="M144" s="251" t="e">
        <v>#N/A</v>
      </c>
      <c r="N144" s="264">
        <f t="shared" ca="1" si="13"/>
        <v>44224</v>
      </c>
      <c r="O144" s="276" t="e">
        <f t="shared" ca="1" si="16"/>
        <v>#N/A</v>
      </c>
      <c r="P144" s="110">
        <v>1420117</v>
      </c>
      <c r="Q144" s="110">
        <f>+P144-521.35</f>
        <v>1419595.65</v>
      </c>
      <c r="R144" s="90">
        <f t="shared" si="14"/>
        <v>521.35000000009313</v>
      </c>
      <c r="S144" s="180" t="s">
        <v>60</v>
      </c>
      <c r="T144" s="146" t="s">
        <v>83</v>
      </c>
      <c r="U144" s="144">
        <v>1</v>
      </c>
      <c r="V144" s="144" t="s">
        <v>62</v>
      </c>
      <c r="W144" s="144" t="s">
        <v>63</v>
      </c>
      <c r="X144" s="144" t="s">
        <v>64</v>
      </c>
      <c r="Y144" s="149" t="s">
        <v>78</v>
      </c>
      <c r="Z144" s="149"/>
      <c r="AA144" s="149"/>
      <c r="AB144" s="277" t="s">
        <v>116</v>
      </c>
      <c r="AC144" s="364" t="s">
        <v>60</v>
      </c>
    </row>
    <row r="145" spans="1:29" ht="60" x14ac:dyDescent="0.25">
      <c r="B145" s="105" t="s">
        <v>319</v>
      </c>
      <c r="C145" s="106" t="s">
        <v>286</v>
      </c>
      <c r="D145" s="107" t="s">
        <v>26</v>
      </c>
      <c r="E145" s="188">
        <v>2015</v>
      </c>
      <c r="F145" s="106" t="s">
        <v>143</v>
      </c>
      <c r="G145" s="106" t="s">
        <v>287</v>
      </c>
      <c r="H145" s="294">
        <v>1</v>
      </c>
      <c r="I145" s="108"/>
      <c r="J145" s="108"/>
      <c r="K145" s="295">
        <f t="shared" si="15"/>
        <v>0.99276691612903223</v>
      </c>
      <c r="L145" s="251" t="e">
        <v>#N/A</v>
      </c>
      <c r="M145" s="251" t="e">
        <v>#N/A</v>
      </c>
      <c r="N145" s="264">
        <f t="shared" ca="1" si="13"/>
        <v>44224</v>
      </c>
      <c r="O145" s="276" t="e">
        <f t="shared" ca="1" si="16"/>
        <v>#N/A</v>
      </c>
      <c r="P145" s="110">
        <v>193750</v>
      </c>
      <c r="Q145" s="110">
        <f>+P145-1401.41</f>
        <v>192348.59</v>
      </c>
      <c r="R145" s="90">
        <f t="shared" si="14"/>
        <v>1401.4100000000035</v>
      </c>
      <c r="S145" s="180" t="s">
        <v>60</v>
      </c>
      <c r="T145" s="146" t="s">
        <v>83</v>
      </c>
      <c r="U145" s="144">
        <v>1</v>
      </c>
      <c r="V145" s="144" t="s">
        <v>62</v>
      </c>
      <c r="W145" s="144" t="s">
        <v>63</v>
      </c>
      <c r="X145" s="144" t="s">
        <v>64</v>
      </c>
      <c r="Y145" s="149" t="s">
        <v>78</v>
      </c>
      <c r="Z145" s="149"/>
      <c r="AA145" s="149"/>
      <c r="AB145" s="277" t="s">
        <v>116</v>
      </c>
      <c r="AC145" s="364" t="s">
        <v>60</v>
      </c>
    </row>
    <row r="146" spans="1:29" ht="48" x14ac:dyDescent="0.25">
      <c r="B146" s="105" t="s">
        <v>320</v>
      </c>
      <c r="C146" s="106" t="s">
        <v>289</v>
      </c>
      <c r="D146" s="107" t="s">
        <v>26</v>
      </c>
      <c r="E146" s="188">
        <v>2015</v>
      </c>
      <c r="F146" s="106" t="s">
        <v>143</v>
      </c>
      <c r="G146" s="106" t="s">
        <v>290</v>
      </c>
      <c r="H146" s="294">
        <v>1</v>
      </c>
      <c r="I146" s="108"/>
      <c r="J146" s="108"/>
      <c r="K146" s="295">
        <f t="shared" si="15"/>
        <v>0.99903162957741387</v>
      </c>
      <c r="L146" s="251" t="e">
        <v>#N/A</v>
      </c>
      <c r="M146" s="251" t="e">
        <v>#N/A</v>
      </c>
      <c r="N146" s="264">
        <f t="shared" ca="1" si="13"/>
        <v>44224</v>
      </c>
      <c r="O146" s="276" t="e">
        <f t="shared" ca="1" si="16"/>
        <v>#N/A</v>
      </c>
      <c r="P146" s="110">
        <v>520348.4</v>
      </c>
      <c r="Q146" s="110">
        <f>+P146-503.89</f>
        <v>519844.51</v>
      </c>
      <c r="R146" s="90">
        <f t="shared" si="14"/>
        <v>503.89000000001397</v>
      </c>
      <c r="S146" s="181" t="s">
        <v>60</v>
      </c>
      <c r="T146" s="151"/>
      <c r="U146" s="150"/>
      <c r="V146" s="150" t="s">
        <v>62</v>
      </c>
      <c r="W146" s="150" t="s">
        <v>63</v>
      </c>
      <c r="X146" s="150" t="s">
        <v>64</v>
      </c>
      <c r="Y146" s="152" t="s">
        <v>78</v>
      </c>
      <c r="Z146" s="152"/>
      <c r="AA146" s="152"/>
      <c r="AB146" s="277" t="s">
        <v>116</v>
      </c>
      <c r="AC146" s="365" t="s">
        <v>60</v>
      </c>
    </row>
    <row r="147" spans="1:29" ht="60" x14ac:dyDescent="0.25">
      <c r="B147" s="105" t="s">
        <v>321</v>
      </c>
      <c r="C147" s="106" t="s">
        <v>291</v>
      </c>
      <c r="D147" s="107" t="s">
        <v>26</v>
      </c>
      <c r="E147" s="188">
        <v>2015</v>
      </c>
      <c r="F147" s="106" t="s">
        <v>143</v>
      </c>
      <c r="G147" s="106" t="s">
        <v>179</v>
      </c>
      <c r="H147" s="294">
        <v>1</v>
      </c>
      <c r="I147" s="108"/>
      <c r="J147" s="108"/>
      <c r="K147" s="295">
        <f t="shared" si="15"/>
        <v>0.99386773253340976</v>
      </c>
      <c r="L147" s="251" t="e">
        <v>#N/A</v>
      </c>
      <c r="M147" s="251" t="e">
        <v>#N/A</v>
      </c>
      <c r="N147" s="264">
        <f t="shared" ca="1" si="13"/>
        <v>44224</v>
      </c>
      <c r="O147" s="276" t="e">
        <f t="shared" ca="1" si="16"/>
        <v>#N/A</v>
      </c>
      <c r="P147" s="110">
        <v>611258.4</v>
      </c>
      <c r="Q147" s="110">
        <f>+P147-3748.4</f>
        <v>607510</v>
      </c>
      <c r="R147" s="90">
        <f t="shared" si="14"/>
        <v>3748.4000000000233</v>
      </c>
      <c r="S147" s="182"/>
      <c r="T147" s="154"/>
      <c r="U147" s="154"/>
      <c r="V147" s="154" t="s">
        <v>62</v>
      </c>
      <c r="W147" s="154"/>
      <c r="X147" s="154" t="s">
        <v>64</v>
      </c>
      <c r="Y147" s="155" t="s">
        <v>78</v>
      </c>
      <c r="Z147" s="155"/>
      <c r="AA147" s="155"/>
      <c r="AB147" s="277" t="s">
        <v>116</v>
      </c>
      <c r="AC147" s="365" t="s">
        <v>60</v>
      </c>
    </row>
    <row r="148" spans="1:29" ht="84" x14ac:dyDescent="0.25">
      <c r="B148" s="176" t="s">
        <v>322</v>
      </c>
      <c r="C148" s="247" t="s">
        <v>292</v>
      </c>
      <c r="D148" s="177" t="s">
        <v>20</v>
      </c>
      <c r="E148" s="248">
        <v>2015</v>
      </c>
      <c r="F148" s="247" t="s">
        <v>143</v>
      </c>
      <c r="G148" s="247"/>
      <c r="H148" s="331">
        <v>0</v>
      </c>
      <c r="I148" s="249"/>
      <c r="J148" s="249"/>
      <c r="K148" s="332">
        <f t="shared" si="15"/>
        <v>0</v>
      </c>
      <c r="L148" s="249"/>
      <c r="M148" s="249"/>
      <c r="N148" s="264">
        <f t="shared" ca="1" si="13"/>
        <v>44224</v>
      </c>
      <c r="O148" s="276"/>
      <c r="P148" s="250">
        <v>1631790</v>
      </c>
      <c r="Q148" s="250">
        <v>0</v>
      </c>
      <c r="R148" s="90">
        <f t="shared" si="14"/>
        <v>1631790</v>
      </c>
      <c r="S148" s="172" t="s">
        <v>60</v>
      </c>
      <c r="T148" s="118"/>
      <c r="U148" s="105"/>
      <c r="V148" s="105" t="s">
        <v>62</v>
      </c>
      <c r="W148" s="105" t="s">
        <v>63</v>
      </c>
      <c r="X148" s="105" t="s">
        <v>67</v>
      </c>
      <c r="Y148" s="83"/>
      <c r="Z148" s="83"/>
      <c r="AA148" s="83"/>
      <c r="AB148" s="277" t="s">
        <v>65</v>
      </c>
      <c r="AC148" s="365" t="s">
        <v>60</v>
      </c>
    </row>
    <row r="149" spans="1:29" ht="45" x14ac:dyDescent="0.25">
      <c r="A149" s="153"/>
      <c r="B149" s="105" t="s">
        <v>323</v>
      </c>
      <c r="C149" s="119" t="s">
        <v>294</v>
      </c>
      <c r="D149" s="107" t="s">
        <v>18</v>
      </c>
      <c r="E149" s="188">
        <v>2015</v>
      </c>
      <c r="F149" s="106" t="s">
        <v>143</v>
      </c>
      <c r="G149" s="106" t="s">
        <v>295</v>
      </c>
      <c r="H149" s="300">
        <v>1</v>
      </c>
      <c r="I149" s="108">
        <v>42333</v>
      </c>
      <c r="J149" s="108">
        <v>42368</v>
      </c>
      <c r="K149" s="295">
        <f t="shared" si="15"/>
        <v>0.96726705000000002</v>
      </c>
      <c r="L149" s="108">
        <v>42333</v>
      </c>
      <c r="M149" s="108">
        <v>42368</v>
      </c>
      <c r="N149" s="264">
        <f t="shared" ca="1" si="13"/>
        <v>44224</v>
      </c>
      <c r="O149" s="276">
        <f t="shared" ca="1" si="16"/>
        <v>1856</v>
      </c>
      <c r="P149" s="109">
        <v>1000000</v>
      </c>
      <c r="Q149" s="109">
        <v>967267.05</v>
      </c>
      <c r="R149" s="90">
        <f t="shared" si="14"/>
        <v>32732.949999999953</v>
      </c>
      <c r="S149" s="183" t="s">
        <v>60</v>
      </c>
      <c r="T149" s="156"/>
      <c r="U149" s="156"/>
      <c r="V149" s="156" t="s">
        <v>62</v>
      </c>
      <c r="W149" s="156" t="s">
        <v>63</v>
      </c>
      <c r="X149" s="156" t="s">
        <v>64</v>
      </c>
      <c r="Y149" s="157" t="s">
        <v>78</v>
      </c>
      <c r="Z149" s="157"/>
      <c r="AA149" s="157"/>
      <c r="AB149" s="277" t="s">
        <v>65</v>
      </c>
      <c r="AC149" s="365" t="s">
        <v>60</v>
      </c>
    </row>
    <row r="150" spans="1:29" ht="48.75" x14ac:dyDescent="0.25">
      <c r="A150" s="153"/>
      <c r="B150" s="154" t="s">
        <v>324</v>
      </c>
      <c r="C150" s="252" t="s">
        <v>325</v>
      </c>
      <c r="D150" s="154" t="s">
        <v>18</v>
      </c>
      <c r="E150" s="253">
        <v>2015</v>
      </c>
      <c r="F150" s="252" t="s">
        <v>143</v>
      </c>
      <c r="G150" s="252" t="s">
        <v>297</v>
      </c>
      <c r="H150" s="333">
        <v>1</v>
      </c>
      <c r="I150" s="254">
        <v>42357</v>
      </c>
      <c r="J150" s="254">
        <v>42369</v>
      </c>
      <c r="K150" s="333">
        <f t="shared" si="15"/>
        <v>0.99689871764705884</v>
      </c>
      <c r="L150" s="254">
        <v>42357</v>
      </c>
      <c r="M150" s="254">
        <v>42369</v>
      </c>
      <c r="N150" s="264">
        <f t="shared" ca="1" si="13"/>
        <v>44224</v>
      </c>
      <c r="O150" s="276">
        <f t="shared" ca="1" si="16"/>
        <v>1855</v>
      </c>
      <c r="P150" s="255">
        <v>1700000</v>
      </c>
      <c r="Q150" s="255">
        <v>1694727.82</v>
      </c>
      <c r="R150" s="90">
        <f t="shared" si="14"/>
        <v>5272.1799999999348</v>
      </c>
      <c r="S150" s="199"/>
      <c r="T150" s="198"/>
      <c r="U150" s="198"/>
      <c r="V150" s="198" t="s">
        <v>62</v>
      </c>
      <c r="W150" s="198"/>
      <c r="X150" s="198" t="s">
        <v>64</v>
      </c>
      <c r="Y150" s="200" t="s">
        <v>78</v>
      </c>
      <c r="Z150" s="200"/>
      <c r="AA150" s="200"/>
      <c r="AB150" s="277" t="s">
        <v>65</v>
      </c>
      <c r="AC150" s="365" t="s">
        <v>60</v>
      </c>
    </row>
    <row r="151" spans="1:29" ht="48" x14ac:dyDescent="0.25">
      <c r="A151" s="153"/>
      <c r="B151" s="111" t="s">
        <v>326</v>
      </c>
      <c r="C151" s="112" t="s">
        <v>79</v>
      </c>
      <c r="D151" s="113" t="s">
        <v>8</v>
      </c>
      <c r="E151" s="189">
        <v>2014</v>
      </c>
      <c r="F151" s="112" t="s">
        <v>80</v>
      </c>
      <c r="G151" s="112" t="s">
        <v>81</v>
      </c>
      <c r="H151" s="283">
        <v>0.98</v>
      </c>
      <c r="I151" s="114">
        <v>41823</v>
      </c>
      <c r="J151" s="114">
        <v>42215</v>
      </c>
      <c r="K151" s="284">
        <f t="shared" si="15"/>
        <v>0.53708634599999983</v>
      </c>
      <c r="L151" s="114">
        <v>41823</v>
      </c>
      <c r="M151" s="114">
        <v>42215</v>
      </c>
      <c r="N151" s="264">
        <f t="shared" ca="1" si="13"/>
        <v>44224</v>
      </c>
      <c r="O151" s="276">
        <f t="shared" ca="1" si="16"/>
        <v>2009</v>
      </c>
      <c r="P151" s="115">
        <v>20000000</v>
      </c>
      <c r="Q151" s="115">
        <f>8882098.87+122126.53+191246.62+519394.52+218046.64+170236.19+492640.45+145937.1</f>
        <v>10741726.919999996</v>
      </c>
      <c r="R151" s="90">
        <f t="shared" si="14"/>
        <v>9258273.0800000038</v>
      </c>
      <c r="S151" s="199"/>
      <c r="T151" s="198"/>
      <c r="U151" s="198"/>
      <c r="V151" s="198" t="s">
        <v>62</v>
      </c>
      <c r="W151" s="334"/>
      <c r="X151" s="334" t="s">
        <v>67</v>
      </c>
      <c r="Y151" s="335"/>
      <c r="Z151" s="335"/>
      <c r="AA151" s="335"/>
      <c r="AB151" s="297" t="s">
        <v>65</v>
      </c>
      <c r="AC151" s="365" t="s">
        <v>60</v>
      </c>
    </row>
    <row r="152" spans="1:29" ht="60" x14ac:dyDescent="0.25">
      <c r="A152" s="153"/>
      <c r="B152" s="144" t="s">
        <v>327</v>
      </c>
      <c r="C152" s="145" t="s">
        <v>301</v>
      </c>
      <c r="D152" s="146" t="s">
        <v>19</v>
      </c>
      <c r="E152" s="197">
        <v>2015</v>
      </c>
      <c r="F152" s="145" t="s">
        <v>226</v>
      </c>
      <c r="G152" s="145" t="s">
        <v>113</v>
      </c>
      <c r="H152" s="336">
        <v>1</v>
      </c>
      <c r="I152" s="147">
        <v>42216</v>
      </c>
      <c r="J152" s="147">
        <v>42286</v>
      </c>
      <c r="K152" s="337">
        <f t="shared" si="15"/>
        <v>0</v>
      </c>
      <c r="L152" s="147">
        <v>42216</v>
      </c>
      <c r="M152" s="147">
        <v>42286</v>
      </c>
      <c r="N152" s="264">
        <f t="shared" ca="1" si="13"/>
        <v>44224</v>
      </c>
      <c r="O152" s="276">
        <f t="shared" ca="1" si="16"/>
        <v>1938</v>
      </c>
      <c r="P152" s="148">
        <v>3000000</v>
      </c>
      <c r="Q152" s="148">
        <v>0</v>
      </c>
      <c r="R152" s="90">
        <f t="shared" si="14"/>
        <v>3000000</v>
      </c>
      <c r="S152" s="199"/>
      <c r="T152" s="198"/>
      <c r="U152" s="198"/>
      <c r="V152" s="198" t="s">
        <v>62</v>
      </c>
      <c r="W152" s="334"/>
      <c r="X152" s="334" t="s">
        <v>67</v>
      </c>
      <c r="Y152" s="335" t="s">
        <v>78</v>
      </c>
      <c r="Z152" s="335"/>
      <c r="AA152" s="335"/>
      <c r="AB152" s="297" t="s">
        <v>65</v>
      </c>
      <c r="AC152" s="365" t="s">
        <v>60</v>
      </c>
    </row>
    <row r="153" spans="1:29" ht="60" x14ac:dyDescent="0.25">
      <c r="A153" s="153"/>
      <c r="B153" s="144" t="s">
        <v>328</v>
      </c>
      <c r="C153" s="145" t="s">
        <v>302</v>
      </c>
      <c r="D153" s="146" t="s">
        <v>19</v>
      </c>
      <c r="E153" s="197">
        <v>2015</v>
      </c>
      <c r="F153" s="145" t="s">
        <v>143</v>
      </c>
      <c r="G153" s="145" t="s">
        <v>303</v>
      </c>
      <c r="H153" s="336">
        <v>1</v>
      </c>
      <c r="I153" s="147">
        <v>42195</v>
      </c>
      <c r="J153" s="147">
        <v>42250</v>
      </c>
      <c r="K153" s="337">
        <f t="shared" si="15"/>
        <v>0.63262997499999996</v>
      </c>
      <c r="L153" s="147">
        <v>42195</v>
      </c>
      <c r="M153" s="147">
        <v>42250</v>
      </c>
      <c r="N153" s="264">
        <f t="shared" ca="1" si="13"/>
        <v>44224</v>
      </c>
      <c r="O153" s="276">
        <f t="shared" ca="1" si="16"/>
        <v>1974</v>
      </c>
      <c r="P153" s="148">
        <v>1200000</v>
      </c>
      <c r="Q153" s="148">
        <v>759155.97</v>
      </c>
      <c r="R153" s="90">
        <f t="shared" si="14"/>
        <v>440844.03</v>
      </c>
      <c r="S153" s="199"/>
      <c r="T153" s="198"/>
      <c r="U153" s="198"/>
      <c r="V153" s="198" t="s">
        <v>62</v>
      </c>
      <c r="W153" s="334"/>
      <c r="X153" s="334" t="s">
        <v>67</v>
      </c>
      <c r="Y153" s="335" t="s">
        <v>78</v>
      </c>
      <c r="Z153" s="335"/>
      <c r="AA153" s="335"/>
      <c r="AB153" s="277" t="s">
        <v>90</v>
      </c>
      <c r="AC153" s="365" t="s">
        <v>60</v>
      </c>
    </row>
    <row r="154" spans="1:29" ht="60" x14ac:dyDescent="0.25">
      <c r="A154" s="153"/>
      <c r="B154" s="144" t="s">
        <v>329</v>
      </c>
      <c r="C154" s="145" t="s">
        <v>304</v>
      </c>
      <c r="D154" s="146" t="s">
        <v>19</v>
      </c>
      <c r="E154" s="197">
        <v>2015</v>
      </c>
      <c r="F154" s="145" t="s">
        <v>143</v>
      </c>
      <c r="G154" s="145" t="s">
        <v>305</v>
      </c>
      <c r="H154" s="336">
        <v>1</v>
      </c>
      <c r="I154" s="147">
        <v>42195</v>
      </c>
      <c r="J154" s="147">
        <v>42236</v>
      </c>
      <c r="K154" s="337">
        <f t="shared" si="15"/>
        <v>0.79861111250000005</v>
      </c>
      <c r="L154" s="147">
        <v>42195</v>
      </c>
      <c r="M154" s="147">
        <v>42236</v>
      </c>
      <c r="N154" s="264">
        <f t="shared" ca="1" si="13"/>
        <v>44224</v>
      </c>
      <c r="O154" s="276">
        <f t="shared" ca="1" si="16"/>
        <v>1988</v>
      </c>
      <c r="P154" s="148">
        <v>800000</v>
      </c>
      <c r="Q154" s="148">
        <v>638888.89</v>
      </c>
      <c r="R154" s="90">
        <f t="shared" si="14"/>
        <v>161111.10999999999</v>
      </c>
      <c r="S154" s="199"/>
      <c r="T154" s="198"/>
      <c r="U154" s="198"/>
      <c r="V154" s="198" t="s">
        <v>62</v>
      </c>
      <c r="W154" s="334"/>
      <c r="X154" s="334" t="s">
        <v>67</v>
      </c>
      <c r="Y154" s="335" t="s">
        <v>78</v>
      </c>
      <c r="Z154" s="335"/>
      <c r="AA154" s="335"/>
      <c r="AB154" s="277" t="s">
        <v>116</v>
      </c>
      <c r="AC154" s="277" t="s">
        <v>60</v>
      </c>
    </row>
    <row r="155" spans="1:29" ht="48" x14ac:dyDescent="0.25">
      <c r="A155" s="153"/>
      <c r="B155" s="144" t="s">
        <v>330</v>
      </c>
      <c r="C155" s="145" t="s">
        <v>306</v>
      </c>
      <c r="D155" s="146" t="s">
        <v>19</v>
      </c>
      <c r="E155" s="197">
        <v>2015</v>
      </c>
      <c r="F155" s="145" t="s">
        <v>143</v>
      </c>
      <c r="G155" s="145" t="s">
        <v>307</v>
      </c>
      <c r="H155" s="336">
        <v>1</v>
      </c>
      <c r="I155" s="147">
        <v>42195</v>
      </c>
      <c r="J155" s="147">
        <v>42236</v>
      </c>
      <c r="K155" s="337">
        <f t="shared" si="15"/>
        <v>0.8016446920657877</v>
      </c>
      <c r="L155" s="147">
        <v>42195</v>
      </c>
      <c r="M155" s="147">
        <v>42236</v>
      </c>
      <c r="N155" s="264">
        <f t="shared" ca="1" si="13"/>
        <v>44224</v>
      </c>
      <c r="O155" s="276">
        <f t="shared" ca="1" si="16"/>
        <v>1988</v>
      </c>
      <c r="P155" s="148">
        <v>1499999.94</v>
      </c>
      <c r="Q155" s="148">
        <v>1202466.99</v>
      </c>
      <c r="R155" s="90">
        <f t="shared" si="14"/>
        <v>297532.94999999995</v>
      </c>
      <c r="S155" s="199"/>
      <c r="T155" s="198"/>
      <c r="U155" s="198"/>
      <c r="V155" s="198" t="s">
        <v>62</v>
      </c>
      <c r="W155" s="334"/>
      <c r="X155" s="334" t="s">
        <v>67</v>
      </c>
      <c r="Y155" s="335" t="s">
        <v>78</v>
      </c>
      <c r="Z155" s="335"/>
      <c r="AA155" s="335"/>
      <c r="AB155" s="297" t="s">
        <v>65</v>
      </c>
      <c r="AC155" s="277" t="s">
        <v>60</v>
      </c>
    </row>
    <row r="156" spans="1:29" ht="60.75" x14ac:dyDescent="0.25">
      <c r="A156" s="153"/>
      <c r="B156" s="256" t="s">
        <v>331</v>
      </c>
      <c r="C156" s="257" t="s">
        <v>311</v>
      </c>
      <c r="D156" s="156" t="s">
        <v>332</v>
      </c>
      <c r="E156" s="258">
        <v>2015</v>
      </c>
      <c r="F156" s="257" t="s">
        <v>143</v>
      </c>
      <c r="G156" s="257" t="s">
        <v>312</v>
      </c>
      <c r="H156" s="338">
        <v>1</v>
      </c>
      <c r="I156" s="259">
        <v>42357</v>
      </c>
      <c r="J156" s="259">
        <v>42368</v>
      </c>
      <c r="K156" s="338">
        <f t="shared" si="15"/>
        <v>1</v>
      </c>
      <c r="L156" s="156"/>
      <c r="M156" s="156"/>
      <c r="N156" s="264">
        <f t="shared" ca="1" si="13"/>
        <v>44224</v>
      </c>
      <c r="O156" s="276"/>
      <c r="P156" s="260">
        <v>1594792.7</v>
      </c>
      <c r="Q156" s="260">
        <v>1594792.7</v>
      </c>
      <c r="R156" s="90">
        <f t="shared" si="14"/>
        <v>0</v>
      </c>
      <c r="S156" s="199"/>
      <c r="T156" s="198"/>
      <c r="U156" s="198"/>
      <c r="V156" s="198"/>
      <c r="W156" s="334"/>
      <c r="X156" s="334" t="s">
        <v>64</v>
      </c>
      <c r="Y156" s="335"/>
      <c r="Z156" s="335"/>
      <c r="AA156" s="335"/>
      <c r="AB156" s="297" t="s">
        <v>65</v>
      </c>
      <c r="AC156" s="277" t="s">
        <v>60</v>
      </c>
    </row>
    <row r="157" spans="1:29" ht="67.5" x14ac:dyDescent="0.25">
      <c r="A157" s="153"/>
      <c r="B157" s="92">
        <v>60223</v>
      </c>
      <c r="C157" s="30" t="s">
        <v>333</v>
      </c>
      <c r="D157" s="339" t="s">
        <v>334</v>
      </c>
      <c r="E157" s="339">
        <v>2009</v>
      </c>
      <c r="F157" s="339" t="s">
        <v>335</v>
      </c>
      <c r="G157" s="340" t="s">
        <v>179</v>
      </c>
      <c r="H157" s="280">
        <v>0.6</v>
      </c>
      <c r="I157" s="341"/>
      <c r="J157" s="341"/>
      <c r="K157" s="282">
        <f t="shared" si="15"/>
        <v>1</v>
      </c>
      <c r="L157" s="342"/>
      <c r="M157" s="343"/>
      <c r="N157" s="264">
        <f t="shared" ca="1" si="13"/>
        <v>44224</v>
      </c>
      <c r="O157" s="276"/>
      <c r="P157" s="344">
        <v>543.19000000000005</v>
      </c>
      <c r="Q157" s="339">
        <v>543.19000000000005</v>
      </c>
      <c r="R157" s="90">
        <f t="shared" si="14"/>
        <v>0</v>
      </c>
      <c r="S157" s="345"/>
      <c r="T157" s="92"/>
      <c r="U157" s="92"/>
      <c r="V157" s="92" t="s">
        <v>62</v>
      </c>
      <c r="W157" s="334"/>
      <c r="X157" s="334" t="s">
        <v>67</v>
      </c>
      <c r="Y157" s="335"/>
      <c r="Z157" s="335"/>
      <c r="AA157" s="335"/>
      <c r="AB157" s="277" t="s">
        <v>116</v>
      </c>
      <c r="AC157" s="277" t="s">
        <v>60</v>
      </c>
    </row>
    <row r="158" spans="1:29" ht="67.5" x14ac:dyDescent="0.25">
      <c r="A158" s="153"/>
      <c r="B158" s="92">
        <v>60223</v>
      </c>
      <c r="C158" s="30" t="s">
        <v>333</v>
      </c>
      <c r="D158" s="339" t="s">
        <v>336</v>
      </c>
      <c r="E158" s="339">
        <v>2010</v>
      </c>
      <c r="F158" s="339" t="s">
        <v>335</v>
      </c>
      <c r="G158" s="340" t="s">
        <v>179</v>
      </c>
      <c r="H158" s="280">
        <v>0.6</v>
      </c>
      <c r="I158" s="341"/>
      <c r="J158" s="341"/>
      <c r="K158" s="282">
        <f t="shared" si="15"/>
        <v>1</v>
      </c>
      <c r="L158" s="346"/>
      <c r="M158" s="347"/>
      <c r="N158" s="264">
        <f t="shared" ca="1" si="13"/>
        <v>44224</v>
      </c>
      <c r="O158" s="276"/>
      <c r="P158" s="348">
        <v>1013.79</v>
      </c>
      <c r="Q158" s="349">
        <v>1013.79</v>
      </c>
      <c r="R158" s="90">
        <f t="shared" si="14"/>
        <v>0</v>
      </c>
      <c r="S158" s="350"/>
      <c r="T158" s="351"/>
      <c r="U158" s="351"/>
      <c r="V158" s="351"/>
      <c r="W158" s="334"/>
      <c r="X158" s="334"/>
      <c r="Y158" s="335"/>
      <c r="Z158" s="335"/>
      <c r="AA158" s="335"/>
      <c r="AB158" s="277" t="s">
        <v>116</v>
      </c>
      <c r="AC158" s="277" t="s">
        <v>60</v>
      </c>
    </row>
    <row r="159" spans="1:29" ht="67.5" x14ac:dyDescent="0.25">
      <c r="A159" s="153"/>
      <c r="B159" s="92">
        <v>60223</v>
      </c>
      <c r="C159" s="30" t="s">
        <v>333</v>
      </c>
      <c r="D159" s="339" t="s">
        <v>337</v>
      </c>
      <c r="E159" s="339">
        <v>2011</v>
      </c>
      <c r="F159" s="339" t="s">
        <v>335</v>
      </c>
      <c r="G159" s="340" t="s">
        <v>179</v>
      </c>
      <c r="H159" s="280">
        <v>0.6</v>
      </c>
      <c r="I159" s="341"/>
      <c r="J159" s="341"/>
      <c r="K159" s="282">
        <f t="shared" si="15"/>
        <v>1</v>
      </c>
      <c r="L159" s="346"/>
      <c r="M159" s="347"/>
      <c r="N159" s="264">
        <f t="shared" ca="1" si="13"/>
        <v>44224</v>
      </c>
      <c r="O159" s="276"/>
      <c r="P159" s="348">
        <v>9279.77</v>
      </c>
      <c r="Q159" s="349">
        <v>9279.77</v>
      </c>
      <c r="R159" s="90">
        <f t="shared" si="14"/>
        <v>0</v>
      </c>
      <c r="S159" s="350"/>
      <c r="T159" s="351"/>
      <c r="U159" s="351"/>
      <c r="V159" s="351"/>
      <c r="W159" s="334"/>
      <c r="X159" s="334"/>
      <c r="Y159" s="335"/>
      <c r="Z159" s="335"/>
      <c r="AA159" s="335"/>
      <c r="AB159" s="277" t="s">
        <v>116</v>
      </c>
      <c r="AC159" s="277" t="s">
        <v>60</v>
      </c>
    </row>
    <row r="160" spans="1:29" ht="67.5" x14ac:dyDescent="0.25">
      <c r="A160" s="153"/>
      <c r="B160" s="92">
        <v>60223</v>
      </c>
      <c r="C160" s="30" t="s">
        <v>333</v>
      </c>
      <c r="D160" s="339" t="s">
        <v>9</v>
      </c>
      <c r="E160" s="339">
        <v>2013</v>
      </c>
      <c r="F160" s="339" t="s">
        <v>335</v>
      </c>
      <c r="G160" s="340" t="s">
        <v>179</v>
      </c>
      <c r="H160" s="280">
        <v>0.6</v>
      </c>
      <c r="I160" s="341"/>
      <c r="J160" s="341"/>
      <c r="K160" s="282">
        <f t="shared" si="15"/>
        <v>1</v>
      </c>
      <c r="L160" s="346"/>
      <c r="M160" s="347"/>
      <c r="N160" s="264">
        <f t="shared" ca="1" si="13"/>
        <v>44224</v>
      </c>
      <c r="O160" s="276"/>
      <c r="P160" s="348">
        <v>17264.48</v>
      </c>
      <c r="Q160" s="349">
        <v>17264.48</v>
      </c>
      <c r="R160" s="90">
        <f t="shared" si="14"/>
        <v>0</v>
      </c>
      <c r="S160" s="350"/>
      <c r="T160" s="351"/>
      <c r="U160" s="351"/>
      <c r="V160" s="351"/>
      <c r="W160" s="334"/>
      <c r="X160" s="334"/>
      <c r="Y160" s="335"/>
      <c r="Z160" s="335"/>
      <c r="AA160" s="335"/>
      <c r="AB160" s="277" t="s">
        <v>116</v>
      </c>
      <c r="AC160" s="277" t="s">
        <v>60</v>
      </c>
    </row>
    <row r="161" spans="1:29" ht="67.5" x14ac:dyDescent="0.25">
      <c r="A161" s="153"/>
      <c r="B161" s="92">
        <v>60223</v>
      </c>
      <c r="C161" s="30" t="s">
        <v>333</v>
      </c>
      <c r="D161" s="339" t="s">
        <v>10</v>
      </c>
      <c r="E161" s="339">
        <v>2014</v>
      </c>
      <c r="F161" s="339" t="s">
        <v>335</v>
      </c>
      <c r="G161" s="340" t="s">
        <v>179</v>
      </c>
      <c r="H161" s="280">
        <v>0.6</v>
      </c>
      <c r="I161" s="341"/>
      <c r="J161" s="341"/>
      <c r="K161" s="282">
        <f t="shared" si="15"/>
        <v>1</v>
      </c>
      <c r="L161" s="346"/>
      <c r="M161" s="347"/>
      <c r="N161" s="264">
        <f t="shared" ca="1" si="13"/>
        <v>44224</v>
      </c>
      <c r="O161" s="276"/>
      <c r="P161" s="348">
        <v>347704.97</v>
      </c>
      <c r="Q161" s="349">
        <v>347704.97</v>
      </c>
      <c r="R161" s="90">
        <f t="shared" si="14"/>
        <v>0</v>
      </c>
      <c r="S161" s="350"/>
      <c r="T161" s="351"/>
      <c r="U161" s="351"/>
      <c r="V161" s="351"/>
      <c r="W161" s="334"/>
      <c r="X161" s="334"/>
      <c r="Y161" s="335"/>
      <c r="Z161" s="335"/>
      <c r="AA161" s="335"/>
      <c r="AB161" s="277" t="s">
        <v>116</v>
      </c>
      <c r="AC161" s="277" t="s">
        <v>60</v>
      </c>
    </row>
    <row r="162" spans="1:29" ht="67.5" x14ac:dyDescent="0.25">
      <c r="A162" s="153"/>
      <c r="B162" s="92">
        <v>60223</v>
      </c>
      <c r="C162" s="30" t="s">
        <v>333</v>
      </c>
      <c r="D162" s="339" t="s">
        <v>11</v>
      </c>
      <c r="E162" s="339">
        <v>2015</v>
      </c>
      <c r="F162" s="339" t="s">
        <v>335</v>
      </c>
      <c r="G162" s="340" t="s">
        <v>179</v>
      </c>
      <c r="H162" s="280">
        <v>0.6</v>
      </c>
      <c r="I162" s="341"/>
      <c r="J162" s="341"/>
      <c r="K162" s="282">
        <f t="shared" si="15"/>
        <v>0.41761916730455262</v>
      </c>
      <c r="L162" s="346"/>
      <c r="M162" s="347"/>
      <c r="N162" s="264">
        <f t="shared" ca="1" si="13"/>
        <v>44224</v>
      </c>
      <c r="O162" s="276"/>
      <c r="P162" s="348">
        <v>90873.08</v>
      </c>
      <c r="Q162" s="349">
        <v>37950.339999999997</v>
      </c>
      <c r="R162" s="90">
        <f t="shared" si="14"/>
        <v>52922.740000000005</v>
      </c>
      <c r="S162" s="350"/>
      <c r="T162" s="351"/>
      <c r="U162" s="351"/>
      <c r="V162" s="351" t="s">
        <v>62</v>
      </c>
      <c r="W162" s="334"/>
      <c r="X162" s="334" t="s">
        <v>67</v>
      </c>
      <c r="Y162" s="335"/>
      <c r="Z162" s="335"/>
      <c r="AA162" s="335"/>
      <c r="AB162" s="277" t="s">
        <v>116</v>
      </c>
      <c r="AC162" s="277" t="s">
        <v>60</v>
      </c>
    </row>
    <row r="163" spans="1:29" ht="22.5" x14ac:dyDescent="0.25">
      <c r="A163" s="153"/>
      <c r="B163" s="351">
        <v>630000</v>
      </c>
      <c r="C163" s="352" t="s">
        <v>338</v>
      </c>
      <c r="D163" s="353" t="s">
        <v>339</v>
      </c>
      <c r="E163" s="353">
        <v>2016</v>
      </c>
      <c r="F163" s="353" t="s">
        <v>143</v>
      </c>
      <c r="G163" s="353"/>
      <c r="H163" s="354"/>
      <c r="I163" s="355"/>
      <c r="J163" s="355"/>
      <c r="K163" s="356">
        <f t="shared" si="15"/>
        <v>0</v>
      </c>
      <c r="L163" s="346"/>
      <c r="M163" s="347"/>
      <c r="N163" s="264">
        <f t="shared" ca="1" si="13"/>
        <v>44224</v>
      </c>
      <c r="O163" s="276"/>
      <c r="P163" s="348">
        <v>0</v>
      </c>
      <c r="Q163" s="353">
        <v>0</v>
      </c>
      <c r="R163" s="90">
        <f t="shared" si="14"/>
        <v>0</v>
      </c>
      <c r="S163" s="350"/>
      <c r="T163" s="351"/>
      <c r="U163" s="351"/>
      <c r="V163" s="351"/>
      <c r="W163" s="334"/>
      <c r="X163" s="334"/>
      <c r="Y163" s="335"/>
      <c r="Z163" s="335"/>
      <c r="AA163" s="335"/>
      <c r="AB163" s="277"/>
      <c r="AC163" s="321" t="s">
        <v>60</v>
      </c>
    </row>
    <row r="164" spans="1:29" ht="56.25" x14ac:dyDescent="0.25">
      <c r="A164" s="153"/>
      <c r="B164" s="351">
        <v>630001</v>
      </c>
      <c r="C164" s="352" t="s">
        <v>340</v>
      </c>
      <c r="D164" s="353" t="s">
        <v>339</v>
      </c>
      <c r="E164" s="353">
        <v>2016</v>
      </c>
      <c r="F164" s="353" t="s">
        <v>143</v>
      </c>
      <c r="G164" s="353"/>
      <c r="H164" s="354"/>
      <c r="I164" s="355"/>
      <c r="J164" s="355"/>
      <c r="K164" s="356">
        <f t="shared" si="15"/>
        <v>0</v>
      </c>
      <c r="L164" s="346"/>
      <c r="M164" s="347"/>
      <c r="N164" s="264">
        <f t="shared" ca="1" si="13"/>
        <v>44224</v>
      </c>
      <c r="O164" s="276"/>
      <c r="P164" s="348">
        <v>3956000</v>
      </c>
      <c r="Q164" s="353">
        <v>0</v>
      </c>
      <c r="R164" s="90">
        <f t="shared" si="14"/>
        <v>3956000</v>
      </c>
      <c r="S164" s="350"/>
      <c r="T164" s="351"/>
      <c r="U164" s="351"/>
      <c r="V164" s="351"/>
      <c r="W164" s="334"/>
      <c r="X164" s="334"/>
      <c r="Y164" s="335"/>
      <c r="Z164" s="335"/>
      <c r="AA164" s="335"/>
      <c r="AB164" s="277"/>
      <c r="AC164" s="321" t="s">
        <v>60</v>
      </c>
    </row>
    <row r="165" spans="1:29" ht="67.5" x14ac:dyDescent="0.25">
      <c r="A165" s="153"/>
      <c r="B165" s="351">
        <v>630002</v>
      </c>
      <c r="C165" s="352" t="s">
        <v>341</v>
      </c>
      <c r="D165" s="353" t="s">
        <v>339</v>
      </c>
      <c r="E165" s="353">
        <v>2016</v>
      </c>
      <c r="F165" s="353" t="s">
        <v>143</v>
      </c>
      <c r="G165" s="353"/>
      <c r="H165" s="354"/>
      <c r="I165" s="355"/>
      <c r="J165" s="355"/>
      <c r="K165" s="356">
        <f t="shared" si="15"/>
        <v>0</v>
      </c>
      <c r="L165" s="346"/>
      <c r="M165" s="347"/>
      <c r="N165" s="264">
        <f t="shared" ca="1" si="13"/>
        <v>44224</v>
      </c>
      <c r="O165" s="276"/>
      <c r="P165" s="348">
        <v>9395500</v>
      </c>
      <c r="Q165" s="353">
        <v>0</v>
      </c>
      <c r="R165" s="90">
        <f t="shared" si="14"/>
        <v>9395500</v>
      </c>
      <c r="S165" s="350"/>
      <c r="T165" s="351"/>
      <c r="U165" s="351"/>
      <c r="V165" s="351"/>
      <c r="W165" s="334"/>
      <c r="X165" s="334"/>
      <c r="Y165" s="335"/>
      <c r="Z165" s="335"/>
      <c r="AA165" s="335"/>
      <c r="AB165" s="277"/>
      <c r="AC165" s="321" t="s">
        <v>60</v>
      </c>
    </row>
    <row r="166" spans="1:29" ht="56.25" x14ac:dyDescent="0.25">
      <c r="A166" s="153"/>
      <c r="B166" s="351">
        <v>630003</v>
      </c>
      <c r="C166" s="352" t="s">
        <v>342</v>
      </c>
      <c r="D166" s="353" t="s">
        <v>339</v>
      </c>
      <c r="E166" s="353">
        <v>2016</v>
      </c>
      <c r="F166" s="353" t="s">
        <v>143</v>
      </c>
      <c r="G166" s="353"/>
      <c r="H166" s="354"/>
      <c r="I166" s="355"/>
      <c r="J166" s="355"/>
      <c r="K166" s="356">
        <f t="shared" si="15"/>
        <v>0</v>
      </c>
      <c r="L166" s="346"/>
      <c r="M166" s="347"/>
      <c r="N166" s="264">
        <f t="shared" ca="1" si="13"/>
        <v>44224</v>
      </c>
      <c r="O166" s="276"/>
      <c r="P166" s="348">
        <v>5934000</v>
      </c>
      <c r="Q166" s="353">
        <v>0</v>
      </c>
      <c r="R166" s="90">
        <f t="shared" si="14"/>
        <v>5934000</v>
      </c>
      <c r="S166" s="350"/>
      <c r="T166" s="351"/>
      <c r="U166" s="351"/>
      <c r="V166" s="351"/>
      <c r="W166" s="334"/>
      <c r="X166" s="334"/>
      <c r="Y166" s="335"/>
      <c r="Z166" s="335"/>
      <c r="AA166" s="335"/>
      <c r="AB166" s="277"/>
      <c r="AC166" s="321" t="s">
        <v>60</v>
      </c>
    </row>
    <row r="167" spans="1:29" ht="33.75" x14ac:dyDescent="0.25">
      <c r="A167" s="153"/>
      <c r="B167" s="351">
        <v>630004</v>
      </c>
      <c r="C167" s="352" t="s">
        <v>343</v>
      </c>
      <c r="D167" s="353" t="s">
        <v>339</v>
      </c>
      <c r="E167" s="353">
        <v>2016</v>
      </c>
      <c r="F167" s="353" t="s">
        <v>143</v>
      </c>
      <c r="G167" s="353"/>
      <c r="H167" s="354"/>
      <c r="I167" s="355"/>
      <c r="J167" s="355"/>
      <c r="K167" s="356">
        <f t="shared" si="15"/>
        <v>0</v>
      </c>
      <c r="L167" s="346"/>
      <c r="M167" s="347"/>
      <c r="N167" s="264">
        <f t="shared" ca="1" si="13"/>
        <v>44224</v>
      </c>
      <c r="O167" s="276"/>
      <c r="P167" s="348">
        <v>2967000</v>
      </c>
      <c r="Q167" s="353">
        <v>0</v>
      </c>
      <c r="R167" s="90">
        <f t="shared" si="14"/>
        <v>2967000</v>
      </c>
      <c r="S167" s="350"/>
      <c r="T167" s="351"/>
      <c r="U167" s="351"/>
      <c r="V167" s="351"/>
      <c r="W167" s="334"/>
      <c r="X167" s="334"/>
      <c r="Y167" s="335"/>
      <c r="Z167" s="335"/>
      <c r="AA167" s="335"/>
      <c r="AB167" s="277"/>
      <c r="AC167" s="321" t="s">
        <v>60</v>
      </c>
    </row>
    <row r="168" spans="1:29" ht="33.75" x14ac:dyDescent="0.25">
      <c r="A168" s="153"/>
      <c r="B168" s="351">
        <v>630005</v>
      </c>
      <c r="C168" s="352" t="s">
        <v>344</v>
      </c>
      <c r="D168" s="353" t="s">
        <v>339</v>
      </c>
      <c r="E168" s="353">
        <v>2016</v>
      </c>
      <c r="F168" s="353" t="s">
        <v>143</v>
      </c>
      <c r="G168" s="353"/>
      <c r="H168" s="354"/>
      <c r="I168" s="355"/>
      <c r="J168" s="355"/>
      <c r="K168" s="356">
        <f t="shared" si="15"/>
        <v>0</v>
      </c>
      <c r="L168" s="346"/>
      <c r="M168" s="347"/>
      <c r="N168" s="264">
        <f t="shared" ca="1" si="13"/>
        <v>44224</v>
      </c>
      <c r="O168" s="276"/>
      <c r="P168" s="348">
        <v>3461500</v>
      </c>
      <c r="Q168" s="353">
        <v>0</v>
      </c>
      <c r="R168" s="90">
        <f t="shared" si="14"/>
        <v>3461500</v>
      </c>
      <c r="S168" s="350"/>
      <c r="T168" s="351"/>
      <c r="U168" s="351"/>
      <c r="V168" s="351"/>
      <c r="W168" s="334"/>
      <c r="X168" s="334"/>
      <c r="Y168" s="335"/>
      <c r="Z168" s="335"/>
      <c r="AA168" s="335"/>
      <c r="AB168" s="277"/>
      <c r="AC168" s="321" t="s">
        <v>60</v>
      </c>
    </row>
    <row r="169" spans="1:29" ht="56.25" x14ac:dyDescent="0.25">
      <c r="A169" s="153"/>
      <c r="B169" s="351">
        <v>630006</v>
      </c>
      <c r="C169" s="352" t="s">
        <v>345</v>
      </c>
      <c r="D169" s="353" t="s">
        <v>339</v>
      </c>
      <c r="E169" s="353">
        <v>2016</v>
      </c>
      <c r="F169" s="353" t="s">
        <v>143</v>
      </c>
      <c r="G169" s="353" t="s">
        <v>204</v>
      </c>
      <c r="H169" s="354"/>
      <c r="I169" s="355"/>
      <c r="J169" s="355"/>
      <c r="K169" s="356">
        <f t="shared" si="15"/>
        <v>0.39281321941354908</v>
      </c>
      <c r="L169" s="346"/>
      <c r="M169" s="347"/>
      <c r="N169" s="264">
        <f t="shared" ca="1" si="13"/>
        <v>44224</v>
      </c>
      <c r="O169" s="276"/>
      <c r="P169" s="348">
        <v>4945000</v>
      </c>
      <c r="Q169" s="349">
        <v>1942461.37</v>
      </c>
      <c r="R169" s="90">
        <f t="shared" si="14"/>
        <v>3002538.63</v>
      </c>
      <c r="S169" s="350"/>
      <c r="T169" s="351"/>
      <c r="U169" s="351"/>
      <c r="V169" s="351" t="s">
        <v>62</v>
      </c>
      <c r="W169" s="334"/>
      <c r="X169" s="334"/>
      <c r="Y169" s="335"/>
      <c r="Z169" s="335"/>
      <c r="AA169" s="335"/>
      <c r="AB169" s="277"/>
      <c r="AC169" s="277" t="s">
        <v>60</v>
      </c>
    </row>
    <row r="170" spans="1:29" ht="22.5" x14ac:dyDescent="0.25">
      <c r="A170" s="153"/>
      <c r="B170" s="351">
        <v>156000</v>
      </c>
      <c r="C170" s="352" t="s">
        <v>346</v>
      </c>
      <c r="D170" s="353" t="s">
        <v>347</v>
      </c>
      <c r="E170" s="353">
        <v>2013</v>
      </c>
      <c r="F170" s="353"/>
      <c r="G170" s="353"/>
      <c r="H170" s="354">
        <v>0</v>
      </c>
      <c r="I170" s="355"/>
      <c r="J170" s="355"/>
      <c r="K170" s="356">
        <v>0</v>
      </c>
      <c r="L170" s="346"/>
      <c r="M170" s="347"/>
      <c r="N170" s="264">
        <f t="shared" ca="1" si="13"/>
        <v>44224</v>
      </c>
      <c r="O170" s="276"/>
      <c r="P170" s="348">
        <v>197993</v>
      </c>
      <c r="Q170" s="357">
        <v>0</v>
      </c>
      <c r="R170" s="90">
        <f t="shared" si="14"/>
        <v>197993</v>
      </c>
      <c r="S170" s="350"/>
      <c r="T170" s="351"/>
      <c r="U170" s="351"/>
      <c r="V170" s="351"/>
      <c r="W170" s="334"/>
      <c r="X170" s="334" t="s">
        <v>67</v>
      </c>
      <c r="Y170" s="335"/>
      <c r="Z170" s="335"/>
      <c r="AA170" s="335"/>
      <c r="AB170" s="277" t="s">
        <v>144</v>
      </c>
      <c r="AC170" s="277" t="s">
        <v>60</v>
      </c>
    </row>
    <row r="171" spans="1:29" x14ac:dyDescent="0.25">
      <c r="C171" s="153"/>
      <c r="O171" s="358"/>
      <c r="AB171" s="265"/>
    </row>
    <row r="172" spans="1:29" x14ac:dyDescent="0.25">
      <c r="C172" s="153"/>
      <c r="P172" s="85">
        <f>+P91+P90+P89</f>
        <v>6613688</v>
      </c>
    </row>
    <row r="173" spans="1:29" x14ac:dyDescent="0.25">
      <c r="C173" s="153"/>
      <c r="P173" s="85">
        <f>+P119+P117+P116+P115+P113+P111+P109+P175+P108+P107+P106+P105+P104+P103+P74</f>
        <v>43575621.090000004</v>
      </c>
    </row>
    <row r="174" spans="1:29" x14ac:dyDescent="0.25">
      <c r="C174" s="153"/>
      <c r="P174" s="85" t="s">
        <v>348</v>
      </c>
    </row>
    <row r="175" spans="1:29" x14ac:dyDescent="0.25">
      <c r="C175" s="153"/>
    </row>
    <row r="176" spans="1:29" x14ac:dyDescent="0.25">
      <c r="P176" s="85">
        <f>+P112+P114+P118+P110</f>
        <v>5922515.9100000001</v>
      </c>
    </row>
    <row r="177" spans="16:16" x14ac:dyDescent="0.25">
      <c r="P177" s="85">
        <v>12261322.74</v>
      </c>
    </row>
    <row r="178" spans="16:16" x14ac:dyDescent="0.25">
      <c r="P178" s="85">
        <f>+P176-P177</f>
        <v>-6338806.8300000001</v>
      </c>
    </row>
    <row r="180" spans="16:16" x14ac:dyDescent="0.25">
      <c r="P180" s="85">
        <f>+P100+P101+P102+P151</f>
        <v>65000000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U43"/>
  <sheetViews>
    <sheetView workbookViewId="0"/>
  </sheetViews>
  <sheetFormatPr baseColWidth="10" defaultRowHeight="15" x14ac:dyDescent="0.25"/>
  <sheetData>
    <row r="5" spans="1:17" ht="15.75" x14ac:dyDescent="0.3">
      <c r="B5" s="565"/>
      <c r="E5" s="626" t="s">
        <v>349</v>
      </c>
      <c r="L5" s="626" t="e">
        <f>+'BACHEO 2015'!K5</f>
        <v>#REF!</v>
      </c>
    </row>
    <row r="6" spans="1:17" x14ac:dyDescent="0.25">
      <c r="B6" s="566"/>
    </row>
    <row r="7" spans="1:17" ht="15.75" x14ac:dyDescent="0.3">
      <c r="C7" s="627" t="s">
        <v>350</v>
      </c>
      <c r="E7" s="628" t="s">
        <v>976</v>
      </c>
      <c r="F7" s="672"/>
      <c r="G7" s="672"/>
      <c r="H7" s="672"/>
      <c r="I7" s="672"/>
      <c r="J7" s="672"/>
      <c r="K7" s="672"/>
      <c r="L7" s="672"/>
      <c r="N7" s="626" t="s">
        <v>977</v>
      </c>
    </row>
    <row r="8" spans="1:17" ht="15.75" x14ac:dyDescent="0.3">
      <c r="C8" s="627" t="s">
        <v>351</v>
      </c>
      <c r="E8" s="629" t="s">
        <v>352</v>
      </c>
      <c r="F8" s="629"/>
      <c r="G8" s="629"/>
      <c r="H8" s="629"/>
      <c r="I8" s="629"/>
      <c r="J8" s="629"/>
      <c r="K8" s="629"/>
      <c r="L8" s="629"/>
    </row>
    <row r="9" spans="1:17" ht="15.75" x14ac:dyDescent="0.3">
      <c r="C9" s="627" t="s">
        <v>353</v>
      </c>
      <c r="E9" s="629" t="s">
        <v>143</v>
      </c>
      <c r="F9" s="629"/>
      <c r="G9" s="629"/>
      <c r="H9" s="629"/>
      <c r="I9" s="629"/>
      <c r="J9" s="629"/>
      <c r="K9" s="629"/>
      <c r="L9" s="629"/>
    </row>
    <row r="10" spans="1:17" ht="15.75" x14ac:dyDescent="0.3">
      <c r="E10" s="630"/>
      <c r="F10" s="630"/>
      <c r="G10" s="630"/>
      <c r="H10" s="630"/>
      <c r="I10" s="630"/>
      <c r="J10" s="630"/>
      <c r="K10" s="630"/>
      <c r="L10" s="630"/>
    </row>
    <row r="11" spans="1:17" x14ac:dyDescent="0.25">
      <c r="B11" s="550" t="s">
        <v>354</v>
      </c>
      <c r="C11" s="861" t="str">
        <f>+'BACHEO 2015'!C11:D11</f>
        <v>EN EJECUCIÓN</v>
      </c>
      <c r="D11" s="862"/>
      <c r="E11" s="863"/>
      <c r="F11" s="864" t="str">
        <f>+B19</f>
        <v>FORTALECE 2017</v>
      </c>
      <c r="G11" s="865"/>
      <c r="H11" s="865"/>
      <c r="I11" s="865"/>
      <c r="J11" s="865"/>
      <c r="K11" s="865"/>
      <c r="L11" s="865"/>
      <c r="M11" s="865"/>
      <c r="N11" s="865"/>
      <c r="O11" s="866"/>
    </row>
    <row r="12" spans="1:17" ht="40.5" x14ac:dyDescent="0.3">
      <c r="B12" s="550" t="s">
        <v>355</v>
      </c>
      <c r="C12" s="809" t="s">
        <v>356</v>
      </c>
      <c r="D12" s="810"/>
      <c r="E12" s="811"/>
      <c r="F12" s="812" t="s">
        <v>357</v>
      </c>
      <c r="G12" s="813"/>
      <c r="H12" s="813"/>
      <c r="I12" s="813"/>
      <c r="J12" s="813"/>
      <c r="K12" s="814"/>
      <c r="L12" s="812" t="s">
        <v>358</v>
      </c>
      <c r="M12" s="814"/>
      <c r="N12" s="867"/>
      <c r="O12" s="868"/>
      <c r="P12" s="839" t="s">
        <v>359</v>
      </c>
    </row>
    <row r="13" spans="1:17" ht="40.5" x14ac:dyDescent="0.25">
      <c r="B13" s="550" t="s">
        <v>360</v>
      </c>
      <c r="C13" s="819" t="s">
        <v>361</v>
      </c>
      <c r="D13" s="820"/>
      <c r="E13" s="821"/>
      <c r="F13" s="797" t="s">
        <v>362</v>
      </c>
      <c r="G13" s="798"/>
      <c r="H13" s="799"/>
      <c r="I13" s="797" t="s">
        <v>363</v>
      </c>
      <c r="J13" s="798"/>
      <c r="K13" s="799"/>
      <c r="L13" s="552" t="s">
        <v>364</v>
      </c>
      <c r="M13" s="646" t="s">
        <v>365</v>
      </c>
      <c r="N13" s="858" t="s">
        <v>366</v>
      </c>
      <c r="O13" s="859"/>
      <c r="P13" s="840"/>
    </row>
    <row r="14" spans="1:17"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31"/>
    </row>
    <row r="15" spans="1:17" ht="378" x14ac:dyDescent="0.3">
      <c r="B15" s="610">
        <v>630007</v>
      </c>
      <c r="C15" s="555" t="s">
        <v>687</v>
      </c>
      <c r="D15" s="555" t="s">
        <v>726</v>
      </c>
      <c r="E15" s="555" t="s">
        <v>226</v>
      </c>
      <c r="F15" s="637">
        <v>1</v>
      </c>
      <c r="G15" s="557">
        <v>42955</v>
      </c>
      <c r="H15" s="557">
        <v>43074</v>
      </c>
      <c r="I15" s="642">
        <f>+M15/L15</f>
        <v>1</v>
      </c>
      <c r="J15" s="636">
        <f>+G15</f>
        <v>42955</v>
      </c>
      <c r="K15" s="733">
        <v>43080</v>
      </c>
      <c r="L15" s="559">
        <f>+M15</f>
        <v>7839649.3499999996</v>
      </c>
      <c r="M15" s="559">
        <v>7839649.3499999996</v>
      </c>
      <c r="N15" s="715" t="s">
        <v>782</v>
      </c>
      <c r="O15" s="716" t="s">
        <v>802</v>
      </c>
      <c r="P15" s="561"/>
      <c r="Q15" s="570">
        <f>+L15-M15</f>
        <v>0</v>
      </c>
    </row>
    <row r="16" spans="1:17" ht="121.5" x14ac:dyDescent="0.3">
      <c r="B16" s="610">
        <v>630008</v>
      </c>
      <c r="C16" s="555" t="s">
        <v>688</v>
      </c>
      <c r="D16" s="555" t="s">
        <v>727</v>
      </c>
      <c r="E16" s="555" t="s">
        <v>728</v>
      </c>
      <c r="F16" s="637">
        <v>1</v>
      </c>
      <c r="G16" s="557">
        <v>42930</v>
      </c>
      <c r="H16" s="557">
        <v>43055</v>
      </c>
      <c r="I16" s="642">
        <f>+M16/L16</f>
        <v>1</v>
      </c>
      <c r="J16" s="636">
        <f>+G16</f>
        <v>42930</v>
      </c>
      <c r="K16" s="733">
        <v>43073</v>
      </c>
      <c r="L16" s="559">
        <f>+M16</f>
        <v>1750155.79</v>
      </c>
      <c r="M16" s="559">
        <v>1750155.79</v>
      </c>
      <c r="N16" s="715" t="s">
        <v>780</v>
      </c>
      <c r="O16" s="716" t="s">
        <v>779</v>
      </c>
      <c r="P16" s="561"/>
      <c r="Q16" s="570">
        <f>+L16-M16</f>
        <v>0</v>
      </c>
    </row>
    <row r="17" spans="2:21" ht="148.5" x14ac:dyDescent="0.3">
      <c r="B17" s="610">
        <v>630009</v>
      </c>
      <c r="C17" s="555" t="s">
        <v>690</v>
      </c>
      <c r="D17" s="555" t="s">
        <v>632</v>
      </c>
      <c r="E17" s="555" t="s">
        <v>368</v>
      </c>
      <c r="F17" s="637">
        <v>1</v>
      </c>
      <c r="G17" s="557">
        <v>42958</v>
      </c>
      <c r="H17" s="557">
        <v>43041</v>
      </c>
      <c r="I17" s="642">
        <f>+M17/L17</f>
        <v>1</v>
      </c>
      <c r="J17" s="636">
        <f>+G17</f>
        <v>42958</v>
      </c>
      <c r="K17" s="733">
        <v>43096</v>
      </c>
      <c r="L17" s="559">
        <f>+M17</f>
        <v>1974054.23</v>
      </c>
      <c r="M17" s="559">
        <v>1974054.23</v>
      </c>
      <c r="N17" s="715" t="s">
        <v>778</v>
      </c>
      <c r="O17" s="716" t="s">
        <v>781</v>
      </c>
      <c r="P17" s="561"/>
      <c r="Q17" s="570">
        <f>+L17-M17</f>
        <v>0</v>
      </c>
    </row>
    <row r="18" spans="2:21" ht="108" x14ac:dyDescent="0.3">
      <c r="B18" s="610">
        <v>630010</v>
      </c>
      <c r="C18" s="555" t="s">
        <v>689</v>
      </c>
      <c r="D18" s="555" t="s">
        <v>861</v>
      </c>
      <c r="E18" s="555" t="s">
        <v>80</v>
      </c>
      <c r="F18" s="637">
        <v>1</v>
      </c>
      <c r="G18" s="557">
        <v>43005</v>
      </c>
      <c r="H18" s="557">
        <v>43099</v>
      </c>
      <c r="I18" s="642">
        <f>+M18/L18</f>
        <v>1</v>
      </c>
      <c r="J18" s="636">
        <f>+G18</f>
        <v>43005</v>
      </c>
      <c r="K18" s="557">
        <v>43131</v>
      </c>
      <c r="L18" s="559">
        <v>4961802.08</v>
      </c>
      <c r="M18" s="559">
        <v>4961802.08</v>
      </c>
      <c r="N18" s="715" t="s">
        <v>870</v>
      </c>
      <c r="O18" s="716" t="s">
        <v>871</v>
      </c>
      <c r="P18" s="561"/>
      <c r="Q18" s="570">
        <f>+L18-M18</f>
        <v>0</v>
      </c>
      <c r="S18" s="588">
        <v>462470.87</v>
      </c>
      <c r="T18" s="546" t="s">
        <v>903</v>
      </c>
      <c r="U18" s="546">
        <v>2018</v>
      </c>
    </row>
    <row r="19" spans="2:21" ht="25.5" x14ac:dyDescent="0.3">
      <c r="B19" s="869" t="s">
        <v>715</v>
      </c>
      <c r="C19" s="870"/>
      <c r="D19" s="870"/>
      <c r="E19" s="870"/>
      <c r="F19" s="692"/>
      <c r="G19" s="692"/>
      <c r="H19" s="692"/>
      <c r="I19" s="692"/>
      <c r="J19" s="692"/>
      <c r="K19" s="693" t="s">
        <v>385</v>
      </c>
      <c r="L19" s="694">
        <f>SUM(L15:L18)</f>
        <v>16525661.450000001</v>
      </c>
      <c r="M19" s="694">
        <f>SUM(M15:M18)</f>
        <v>16525661.450000001</v>
      </c>
      <c r="N19" s="695"/>
      <c r="O19" s="695"/>
      <c r="P19" s="561"/>
      <c r="Q19" s="570">
        <f>SUM(Q15:Q18)</f>
        <v>0</v>
      </c>
      <c r="R19" s="723">
        <v>13750037.729999999</v>
      </c>
    </row>
    <row r="24" spans="2:21" ht="15.75" x14ac:dyDescent="0.3">
      <c r="L24" s="691"/>
    </row>
    <row r="25" spans="2:21" ht="15.75" x14ac:dyDescent="0.3">
      <c r="F25" s="627"/>
    </row>
    <row r="26" spans="2:21" ht="15.75" x14ac:dyDescent="0.3">
      <c r="F26" s="627"/>
    </row>
    <row r="27" spans="2:21" ht="15.75" x14ac:dyDescent="0.3">
      <c r="F27" s="627"/>
    </row>
    <row r="28" spans="2:21" ht="15.75" x14ac:dyDescent="0.3">
      <c r="F28" s="627"/>
    </row>
    <row r="29" spans="2:21" ht="15.75" x14ac:dyDescent="0.3">
      <c r="F29" s="627"/>
    </row>
    <row r="30" spans="2:21" ht="15.75" x14ac:dyDescent="0.3">
      <c r="F30" s="627"/>
    </row>
    <row r="31" spans="2:21" ht="15.75" x14ac:dyDescent="0.3">
      <c r="F31" s="627"/>
    </row>
    <row r="32" spans="2:21" ht="15.75" x14ac:dyDescent="0.3">
      <c r="F32" s="627"/>
    </row>
    <row r="33" spans="2:15" ht="15.75" x14ac:dyDescent="0.3">
      <c r="F33" s="627"/>
    </row>
    <row r="34" spans="2:15" ht="15.75" x14ac:dyDescent="0.3">
      <c r="F34" s="627"/>
    </row>
    <row r="35" spans="2:15" ht="15.75" x14ac:dyDescent="0.3">
      <c r="F35" s="627"/>
    </row>
    <row r="41" spans="2:15" x14ac:dyDescent="0.25">
      <c r="B41" s="621"/>
    </row>
    <row r="43" spans="2:15" ht="189" x14ac:dyDescent="0.25">
      <c r="C43" s="871" t="s">
        <v>371</v>
      </c>
      <c r="D43" s="871"/>
      <c r="E43" s="871"/>
      <c r="F43" s="871"/>
      <c r="G43" s="871"/>
      <c r="H43" s="871"/>
      <c r="I43" s="871"/>
      <c r="J43" s="871"/>
      <c r="K43" s="871"/>
      <c r="L43" s="871"/>
      <c r="M43" s="871"/>
      <c r="N43" s="871"/>
      <c r="O43" s="87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54"/>
  <sheetViews>
    <sheetView topLeftCell="A10" workbookViewId="0">
      <selection activeCell="B15" sqref="B15"/>
    </sheetView>
  </sheetViews>
  <sheetFormatPr baseColWidth="10" defaultColWidth="11.42578125" defaultRowHeight="15" x14ac:dyDescent="0.25"/>
  <cols>
    <col min="1" max="2" width="11.42578125" style="914"/>
    <col min="3" max="3" width="18.7109375" style="914" customWidth="1"/>
    <col min="4" max="11" width="11.42578125" style="914"/>
    <col min="12" max="12" width="14.42578125" style="914" customWidth="1"/>
    <col min="13" max="13" width="16" style="914" customWidth="1"/>
    <col min="14" max="15" width="11.42578125" style="914"/>
    <col min="16" max="20" width="0" style="914" hidden="1" customWidth="1"/>
    <col min="21" max="16384" width="11.42578125" style="914"/>
  </cols>
  <sheetData>
    <row r="5" spans="1:26" x14ac:dyDescent="0.25">
      <c r="B5" s="941"/>
      <c r="D5" s="926" t="s">
        <v>349</v>
      </c>
      <c r="K5" s="926" t="e">
        <f>+'PRONAPRED 2015'!L5</f>
        <v>#REF!</v>
      </c>
      <c r="R5" s="943"/>
      <c r="S5" s="943"/>
      <c r="T5" s="943"/>
      <c r="U5" s="943"/>
      <c r="V5" s="943"/>
      <c r="W5" s="943"/>
      <c r="X5" s="943"/>
      <c r="Y5" s="943"/>
      <c r="Z5" s="943"/>
    </row>
    <row r="6" spans="1:26" x14ac:dyDescent="0.25">
      <c r="B6" s="944"/>
      <c r="R6" s="928"/>
      <c r="S6" s="928"/>
      <c r="T6" s="928"/>
      <c r="U6" s="928"/>
      <c r="V6" s="928"/>
      <c r="W6" s="928"/>
      <c r="X6" s="928"/>
      <c r="Y6" s="928"/>
      <c r="Z6" s="928"/>
    </row>
    <row r="7" spans="1:26" x14ac:dyDescent="0.25">
      <c r="E7" s="928"/>
      <c r="F7" s="928"/>
      <c r="G7" s="928"/>
      <c r="H7" s="928"/>
      <c r="I7" s="928"/>
      <c r="J7" s="928"/>
      <c r="K7" s="928"/>
      <c r="L7" s="928"/>
      <c r="R7" s="928"/>
      <c r="S7" s="928"/>
      <c r="T7" s="928"/>
      <c r="U7" s="928"/>
      <c r="V7" s="928"/>
      <c r="W7" s="928"/>
      <c r="X7" s="928"/>
      <c r="Y7" s="928"/>
      <c r="Z7" s="928"/>
    </row>
    <row r="8" spans="1:26" x14ac:dyDescent="0.25">
      <c r="B8" s="917" t="s">
        <v>354</v>
      </c>
      <c r="C8" s="1126" t="str">
        <f>+'PRONAPRED 2015'!C11:E11</f>
        <v>EN EJECUCIÓN</v>
      </c>
      <c r="D8" s="1127"/>
      <c r="E8" s="1128"/>
      <c r="F8" s="1123" t="str">
        <f>+B13</f>
        <v>FORTALECIMIENTO FINANCIERO 2017 (2a ETAPA)</v>
      </c>
      <c r="G8" s="1124"/>
      <c r="H8" s="1124"/>
      <c r="I8" s="1124"/>
      <c r="J8" s="1124"/>
      <c r="K8" s="1124"/>
      <c r="L8" s="1124"/>
      <c r="M8" s="1124"/>
      <c r="N8" s="1124"/>
      <c r="O8" s="1125"/>
      <c r="R8" s="928"/>
      <c r="S8" s="928"/>
      <c r="T8" s="928"/>
      <c r="U8" s="928"/>
      <c r="V8" s="928"/>
      <c r="W8" s="928"/>
      <c r="X8" s="928"/>
      <c r="Y8" s="928"/>
      <c r="Z8" s="928"/>
    </row>
    <row r="9" spans="1:26" ht="40.5" customHeight="1" x14ac:dyDescent="0.25">
      <c r="B9" s="917" t="s">
        <v>355</v>
      </c>
      <c r="C9" s="1138" t="s">
        <v>356</v>
      </c>
      <c r="D9" s="1139"/>
      <c r="E9" s="1140"/>
      <c r="F9" s="1138" t="s">
        <v>357</v>
      </c>
      <c r="G9" s="1139"/>
      <c r="H9" s="1139"/>
      <c r="I9" s="1139"/>
      <c r="J9" s="1139"/>
      <c r="K9" s="1140"/>
      <c r="L9" s="1138" t="s">
        <v>358</v>
      </c>
      <c r="M9" s="1140"/>
      <c r="N9" s="945"/>
      <c r="O9" s="946"/>
      <c r="P9" s="947" t="s">
        <v>359</v>
      </c>
      <c r="R9" s="928"/>
      <c r="S9" s="928"/>
      <c r="T9" s="928"/>
      <c r="U9" s="928"/>
      <c r="V9" s="928"/>
      <c r="W9" s="928"/>
      <c r="X9" s="928"/>
      <c r="Y9" s="928"/>
      <c r="Z9" s="928"/>
    </row>
    <row r="10" spans="1:26" ht="40.5" customHeight="1" x14ac:dyDescent="0.25">
      <c r="B10" s="917" t="s">
        <v>360</v>
      </c>
      <c r="C10" s="1113" t="s">
        <v>361</v>
      </c>
      <c r="D10" s="1129"/>
      <c r="E10" s="1130"/>
      <c r="F10" s="1135" t="s">
        <v>362</v>
      </c>
      <c r="G10" s="1136"/>
      <c r="H10" s="1137"/>
      <c r="I10" s="1135" t="s">
        <v>363</v>
      </c>
      <c r="J10" s="1136"/>
      <c r="K10" s="1137"/>
      <c r="L10" s="917" t="s">
        <v>364</v>
      </c>
      <c r="M10" s="948" t="s">
        <v>365</v>
      </c>
      <c r="N10" s="1133" t="s">
        <v>366</v>
      </c>
      <c r="O10" s="1134"/>
      <c r="P10" s="949"/>
      <c r="R10" s="928"/>
      <c r="S10" s="928"/>
      <c r="T10" s="928"/>
      <c r="U10" s="928"/>
      <c r="V10" s="928"/>
      <c r="W10" s="928"/>
      <c r="X10" s="928"/>
      <c r="Y10" s="928"/>
      <c r="Z10" s="928"/>
    </row>
    <row r="11" spans="1:26" ht="22.5" x14ac:dyDescent="0.25">
      <c r="A11" s="918"/>
      <c r="B11" s="919" t="s">
        <v>31</v>
      </c>
      <c r="C11" s="919" t="s">
        <v>32</v>
      </c>
      <c r="D11" s="919" t="s">
        <v>378</v>
      </c>
      <c r="E11" s="919" t="s">
        <v>35</v>
      </c>
      <c r="F11" s="919" t="s">
        <v>374</v>
      </c>
      <c r="G11" s="919" t="s">
        <v>38</v>
      </c>
      <c r="H11" s="919" t="s">
        <v>39</v>
      </c>
      <c r="I11" s="919" t="s">
        <v>374</v>
      </c>
      <c r="J11" s="919" t="s">
        <v>38</v>
      </c>
      <c r="K11" s="919" t="s">
        <v>39</v>
      </c>
      <c r="L11" s="919" t="s">
        <v>375</v>
      </c>
      <c r="M11" s="919" t="s">
        <v>375</v>
      </c>
      <c r="N11" s="919" t="s">
        <v>47</v>
      </c>
      <c r="O11" s="919" t="s">
        <v>48</v>
      </c>
      <c r="P11" s="950"/>
      <c r="R11" s="928"/>
      <c r="S11" s="928"/>
      <c r="T11" s="928"/>
      <c r="U11" s="928"/>
      <c r="V11" s="928"/>
      <c r="W11" s="928"/>
      <c r="X11" s="928"/>
      <c r="Y11" s="928"/>
      <c r="Z11" s="928"/>
    </row>
    <row r="12" spans="1:26" ht="243" x14ac:dyDescent="0.25">
      <c r="B12" s="951">
        <v>645002</v>
      </c>
      <c r="C12" s="920" t="s">
        <v>842</v>
      </c>
      <c r="D12" s="920" t="s">
        <v>505</v>
      </c>
      <c r="E12" s="924" t="s">
        <v>299</v>
      </c>
      <c r="F12" s="933">
        <v>1</v>
      </c>
      <c r="G12" s="952">
        <v>43033</v>
      </c>
      <c r="H12" s="952">
        <v>43332</v>
      </c>
      <c r="I12" s="955">
        <f>+M12/L12</f>
        <v>1</v>
      </c>
      <c r="J12" s="952">
        <f>+G12</f>
        <v>43033</v>
      </c>
      <c r="K12" s="952">
        <v>43186</v>
      </c>
      <c r="L12" s="921">
        <f>+M12</f>
        <v>9852472.1699999999</v>
      </c>
      <c r="M12" s="921">
        <v>9852472.1699999999</v>
      </c>
      <c r="N12" s="922" t="s">
        <v>872</v>
      </c>
      <c r="O12" s="923" t="s">
        <v>873</v>
      </c>
      <c r="P12" s="934"/>
      <c r="Q12" s="961">
        <f>+L12-M12</f>
        <v>0</v>
      </c>
      <c r="R12" s="954"/>
      <c r="S12" s="962">
        <f>+L12-M12</f>
        <v>0</v>
      </c>
      <c r="T12" s="953">
        <v>65055.129999998899</v>
      </c>
      <c r="U12" s="962">
        <v>0</v>
      </c>
      <c r="V12" s="954"/>
      <c r="W12" s="954"/>
      <c r="X12" s="954"/>
      <c r="Y12" s="954"/>
      <c r="Z12" s="954"/>
    </row>
    <row r="13" spans="1:26" x14ac:dyDescent="0.25">
      <c r="B13" s="1131" t="s">
        <v>841</v>
      </c>
      <c r="C13" s="1132"/>
      <c r="D13" s="1132"/>
      <c r="E13" s="1132"/>
      <c r="F13" s="1132"/>
      <c r="G13" s="1132"/>
      <c r="H13" s="1132"/>
      <c r="I13" s="1132"/>
      <c r="J13" s="1132"/>
      <c r="K13" s="956" t="s">
        <v>385</v>
      </c>
      <c r="L13" s="957">
        <f>SUM(L12:L12)</f>
        <v>9852472.1699999999</v>
      </c>
      <c r="M13" s="957">
        <f>SUM(M12:M12)</f>
        <v>9852472.1699999999</v>
      </c>
      <c r="N13" s="958"/>
      <c r="O13" s="958"/>
      <c r="P13" s="934"/>
      <c r="Q13" s="925"/>
      <c r="R13" s="916"/>
      <c r="S13" s="916"/>
      <c r="T13" s="916"/>
      <c r="U13" s="916"/>
      <c r="V13" s="916"/>
      <c r="W13" s="916"/>
      <c r="X13" s="916"/>
      <c r="Y13" s="916"/>
      <c r="Z13" s="916"/>
    </row>
    <row r="15" spans="1:26" x14ac:dyDescent="0.25">
      <c r="B15" s="915" t="s">
        <v>948</v>
      </c>
      <c r="L15" s="963"/>
    </row>
    <row r="16" spans="1:26" x14ac:dyDescent="0.25">
      <c r="L16" s="963"/>
    </row>
    <row r="17" spans="12:12" x14ac:dyDescent="0.25">
      <c r="L17" s="963"/>
    </row>
    <row r="18" spans="12:12" x14ac:dyDescent="0.25">
      <c r="L18" s="963"/>
    </row>
    <row r="19" spans="12:12" x14ac:dyDescent="0.25">
      <c r="L19" s="963"/>
    </row>
    <row r="20" spans="12:12" x14ac:dyDescent="0.25">
      <c r="L20" s="963"/>
    </row>
    <row r="21" spans="12:12" x14ac:dyDescent="0.25">
      <c r="L21" s="963"/>
    </row>
    <row r="22" spans="12:12" x14ac:dyDescent="0.25">
      <c r="L22" s="963"/>
    </row>
    <row r="23" spans="12:12" x14ac:dyDescent="0.25">
      <c r="L23" s="964"/>
    </row>
    <row r="24" spans="12:12" x14ac:dyDescent="0.25">
      <c r="L24" s="964"/>
    </row>
    <row r="25" spans="12:12" x14ac:dyDescent="0.25">
      <c r="L25" s="964"/>
    </row>
    <row r="26" spans="12:12" x14ac:dyDescent="0.25">
      <c r="L26" s="964"/>
    </row>
    <row r="27" spans="12:12" x14ac:dyDescent="0.25">
      <c r="L27" s="964"/>
    </row>
    <row r="28" spans="12:12" x14ac:dyDescent="0.25">
      <c r="L28" s="964"/>
    </row>
    <row r="29" spans="12:12" x14ac:dyDescent="0.25">
      <c r="L29" s="964"/>
    </row>
    <row r="30" spans="12:12" x14ac:dyDescent="0.25">
      <c r="L30" s="964"/>
    </row>
    <row r="31" spans="12:12" x14ac:dyDescent="0.25">
      <c r="L31" s="964"/>
    </row>
    <row r="32" spans="12:12" x14ac:dyDescent="0.25">
      <c r="L32" s="964"/>
    </row>
    <row r="52" spans="2:15" x14ac:dyDescent="0.25">
      <c r="B52" s="965"/>
    </row>
    <row r="54" spans="2:15" x14ac:dyDescent="0.25">
      <c r="B54" s="959" t="s">
        <v>371</v>
      </c>
      <c r="C54" s="959"/>
      <c r="D54" s="959"/>
      <c r="E54" s="959"/>
      <c r="F54" s="959"/>
      <c r="G54" s="959"/>
      <c r="H54" s="959"/>
      <c r="I54" s="959"/>
      <c r="J54" s="959"/>
      <c r="K54" s="959"/>
      <c r="L54" s="959"/>
      <c r="M54" s="959"/>
      <c r="N54" s="959"/>
      <c r="O54" s="959"/>
    </row>
  </sheetData>
  <mergeCells count="10">
    <mergeCell ref="F8:O8"/>
    <mergeCell ref="C8:E8"/>
    <mergeCell ref="C10:E10"/>
    <mergeCell ref="B13:J13"/>
    <mergeCell ref="N10:O10"/>
    <mergeCell ref="I10:K10"/>
    <mergeCell ref="F10:H10"/>
    <mergeCell ref="F9:K9"/>
    <mergeCell ref="L9:M9"/>
    <mergeCell ref="C9: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62"/>
  <sheetViews>
    <sheetView topLeftCell="A25" workbookViewId="0"/>
  </sheetViews>
  <sheetFormatPr baseColWidth="10" defaultRowHeight="15" x14ac:dyDescent="0.25"/>
  <sheetData>
    <row r="5" spans="1:28" ht="15.75" x14ac:dyDescent="0.3">
      <c r="B5" s="650"/>
      <c r="D5" s="626" t="s">
        <v>349</v>
      </c>
      <c r="K5" s="626" t="e">
        <f>+'PRONAPRED 2015'!L5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552" t="s">
        <v>354</v>
      </c>
      <c r="C8" s="861" t="str">
        <f>+'PRONAPRED 2015'!C11:E11</f>
        <v>EN EJECUCIÓN</v>
      </c>
      <c r="D8" s="862"/>
      <c r="E8" s="863"/>
      <c r="F8" s="864" t="str">
        <f>+B27</f>
        <v xml:space="preserve">GEQ PA 2017 TERCER PAQUETE </v>
      </c>
      <c r="G8" s="865"/>
      <c r="H8" s="865"/>
      <c r="I8" s="865"/>
      <c r="J8" s="865"/>
      <c r="K8" s="865"/>
      <c r="L8" s="865"/>
      <c r="M8" s="865"/>
      <c r="N8" s="865"/>
      <c r="O8" s="866"/>
      <c r="S8" s="630"/>
      <c r="T8" s="630"/>
      <c r="U8" s="630"/>
      <c r="V8" s="630"/>
      <c r="W8" s="630"/>
      <c r="X8" s="630"/>
      <c r="Y8" s="630"/>
      <c r="Z8" s="630"/>
      <c r="AA8" s="630"/>
      <c r="AB8" s="630"/>
    </row>
    <row r="9" spans="1:28" ht="40.5" x14ac:dyDescent="0.3">
      <c r="B9" s="552"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135" x14ac:dyDescent="0.3">
      <c r="B12" s="585">
        <v>644001</v>
      </c>
      <c r="C12" s="555" t="s">
        <v>806</v>
      </c>
      <c r="D12" s="633" t="s">
        <v>639</v>
      </c>
      <c r="E12" s="555" t="s">
        <v>80</v>
      </c>
      <c r="F12" s="637">
        <v>1</v>
      </c>
      <c r="G12" s="636">
        <v>42998</v>
      </c>
      <c r="H12" s="636">
        <v>43087</v>
      </c>
      <c r="I12" s="642">
        <f t="shared" ref="I12:I25" si="0">+M12/L12</f>
        <v>1</v>
      </c>
      <c r="J12" s="636">
        <f t="shared" ref="J12:J26" si="1">+G12</f>
        <v>42998</v>
      </c>
      <c r="K12" s="636">
        <v>43186</v>
      </c>
      <c r="L12" s="559">
        <v>2733281.19</v>
      </c>
      <c r="M12" s="559">
        <v>2733281.19</v>
      </c>
      <c r="N12" s="717" t="s">
        <v>807</v>
      </c>
      <c r="O12" s="398">
        <v>192.37</v>
      </c>
      <c r="P12" s="561"/>
      <c r="Q12" s="573">
        <f>+L12-M12</f>
        <v>0</v>
      </c>
      <c r="R12" s="573">
        <v>1344.6600000001399</v>
      </c>
      <c r="S12" s="573">
        <f>+Q12-R12</f>
        <v>-1344.6600000001399</v>
      </c>
      <c r="T12" s="653"/>
      <c r="U12" s="653"/>
      <c r="V12" s="653"/>
      <c r="W12" s="653"/>
      <c r="X12" s="653"/>
      <c r="Y12" s="653"/>
      <c r="Z12" s="653"/>
      <c r="AA12" s="653"/>
      <c r="AB12" s="653"/>
    </row>
    <row r="13" spans="1:28" ht="135" x14ac:dyDescent="0.3">
      <c r="B13" s="585">
        <f>+B12+1</f>
        <v>644002</v>
      </c>
      <c r="C13" s="555" t="s">
        <v>810</v>
      </c>
      <c r="D13" s="700" t="s">
        <v>468</v>
      </c>
      <c r="E13" s="555" t="s">
        <v>118</v>
      </c>
      <c r="F13" s="637">
        <v>1</v>
      </c>
      <c r="G13" s="636">
        <v>42998</v>
      </c>
      <c r="H13" s="636">
        <v>43057</v>
      </c>
      <c r="I13" s="642">
        <f t="shared" si="0"/>
        <v>1</v>
      </c>
      <c r="J13" s="636">
        <f t="shared" si="1"/>
        <v>42998</v>
      </c>
      <c r="K13" s="636">
        <v>43073</v>
      </c>
      <c r="L13" s="559">
        <v>1492179.17</v>
      </c>
      <c r="M13" s="559">
        <v>1492179.17</v>
      </c>
      <c r="N13" s="555" t="s">
        <v>811</v>
      </c>
      <c r="O13" s="398">
        <v>641.67999999999995</v>
      </c>
      <c r="P13" s="561"/>
      <c r="Q13" s="573">
        <f t="shared" ref="Q13:Q26" si="2">+L13-M13</f>
        <v>0</v>
      </c>
      <c r="R13" s="573"/>
      <c r="S13" s="573"/>
      <c r="T13" s="653"/>
      <c r="U13" s="653"/>
      <c r="V13" s="653"/>
      <c r="W13" s="653"/>
      <c r="X13" s="653"/>
      <c r="Y13" s="653"/>
      <c r="Z13" s="653"/>
      <c r="AA13" s="653"/>
      <c r="AB13" s="653"/>
    </row>
    <row r="14" spans="1:28" ht="135" x14ac:dyDescent="0.3">
      <c r="B14" s="585">
        <f t="shared" ref="B14:B25" si="3">+B13+1</f>
        <v>644003</v>
      </c>
      <c r="C14" s="555" t="s">
        <v>818</v>
      </c>
      <c r="D14" s="700" t="s">
        <v>840</v>
      </c>
      <c r="E14" s="555" t="s">
        <v>80</v>
      </c>
      <c r="F14" s="637">
        <v>1</v>
      </c>
      <c r="G14" s="636">
        <v>43000</v>
      </c>
      <c r="H14" s="636">
        <v>43089</v>
      </c>
      <c r="I14" s="642">
        <f t="shared" si="0"/>
        <v>1</v>
      </c>
      <c r="J14" s="636">
        <f t="shared" si="1"/>
        <v>43000</v>
      </c>
      <c r="K14" s="636">
        <v>43096</v>
      </c>
      <c r="L14" s="559">
        <v>1460826.71</v>
      </c>
      <c r="M14" s="559">
        <v>1460826.71</v>
      </c>
      <c r="N14" s="555" t="s">
        <v>819</v>
      </c>
      <c r="O14" s="560" t="s">
        <v>827</v>
      </c>
      <c r="P14" s="561"/>
      <c r="Q14" s="573">
        <f t="shared" si="2"/>
        <v>0</v>
      </c>
      <c r="R14" s="573"/>
      <c r="S14" s="573"/>
      <c r="T14" s="653"/>
      <c r="U14" s="653"/>
      <c r="V14" s="653"/>
      <c r="W14" s="653"/>
      <c r="X14" s="653"/>
      <c r="Y14" s="653"/>
      <c r="Z14" s="653"/>
      <c r="AA14" s="653"/>
      <c r="AB14" s="653"/>
    </row>
    <row r="15" spans="1:28" ht="135" x14ac:dyDescent="0.3">
      <c r="B15" s="585">
        <f t="shared" si="3"/>
        <v>644004</v>
      </c>
      <c r="C15" s="555" t="s">
        <v>812</v>
      </c>
      <c r="D15" s="700" t="s">
        <v>839</v>
      </c>
      <c r="E15" s="555" t="s">
        <v>254</v>
      </c>
      <c r="F15" s="637">
        <v>1</v>
      </c>
      <c r="G15" s="636">
        <v>43000</v>
      </c>
      <c r="H15" s="636">
        <v>43059</v>
      </c>
      <c r="I15" s="642">
        <f t="shared" si="0"/>
        <v>1</v>
      </c>
      <c r="J15" s="636">
        <f t="shared" si="1"/>
        <v>43000</v>
      </c>
      <c r="K15" s="636">
        <v>43173</v>
      </c>
      <c r="L15" s="559">
        <v>7967302.0300000003</v>
      </c>
      <c r="M15" s="559">
        <v>7967302.0300000003</v>
      </c>
      <c r="N15" s="555" t="s">
        <v>813</v>
      </c>
      <c r="O15" s="398">
        <v>588.04999999999995</v>
      </c>
      <c r="P15" s="561"/>
      <c r="Q15" s="573">
        <f t="shared" si="2"/>
        <v>0</v>
      </c>
      <c r="R15" s="573">
        <v>1449.65999999921</v>
      </c>
      <c r="S15" s="573">
        <f>+Q15-R15</f>
        <v>-1449.65999999921</v>
      </c>
      <c r="T15" s="653"/>
      <c r="U15" s="653"/>
      <c r="V15" s="653"/>
      <c r="W15" s="653"/>
      <c r="X15" s="653"/>
      <c r="Y15" s="653"/>
      <c r="Z15" s="653"/>
      <c r="AA15" s="653"/>
      <c r="AB15" s="653"/>
    </row>
    <row r="16" spans="1:28" ht="121.5" x14ac:dyDescent="0.3">
      <c r="B16" s="585">
        <f t="shared" si="3"/>
        <v>644005</v>
      </c>
      <c r="C16" s="555" t="s">
        <v>826</v>
      </c>
      <c r="D16" s="700" t="s">
        <v>835</v>
      </c>
      <c r="E16" s="555" t="s">
        <v>836</v>
      </c>
      <c r="F16" s="637">
        <v>1</v>
      </c>
      <c r="G16" s="636">
        <v>43000</v>
      </c>
      <c r="H16" s="636">
        <v>43089</v>
      </c>
      <c r="I16" s="642">
        <f t="shared" si="0"/>
        <v>1</v>
      </c>
      <c r="J16" s="636">
        <f t="shared" si="1"/>
        <v>43000</v>
      </c>
      <c r="K16" s="636">
        <v>43073</v>
      </c>
      <c r="L16" s="559">
        <v>2483393.85</v>
      </c>
      <c r="M16" s="559">
        <v>2483393.85</v>
      </c>
      <c r="N16" s="555" t="s">
        <v>783</v>
      </c>
      <c r="O16" s="398">
        <v>2058.0100000000002</v>
      </c>
      <c r="P16" s="561"/>
      <c r="Q16" s="573">
        <f t="shared" si="2"/>
        <v>0</v>
      </c>
      <c r="R16" s="573"/>
      <c r="S16" s="573"/>
      <c r="T16" s="653"/>
      <c r="U16" s="653"/>
      <c r="V16" s="653"/>
      <c r="W16" s="653"/>
      <c r="X16" s="653"/>
      <c r="Y16" s="653"/>
      <c r="Z16" s="653"/>
      <c r="AA16" s="653"/>
      <c r="AB16" s="653"/>
    </row>
    <row r="17" spans="2:28" ht="148.5" x14ac:dyDescent="0.3">
      <c r="B17" s="585">
        <f t="shared" si="3"/>
        <v>644006</v>
      </c>
      <c r="C17" s="555" t="s">
        <v>825</v>
      </c>
      <c r="D17" s="700" t="s">
        <v>853</v>
      </c>
      <c r="E17" s="555" t="s">
        <v>854</v>
      </c>
      <c r="F17" s="637">
        <v>1</v>
      </c>
      <c r="G17" s="636">
        <v>43005</v>
      </c>
      <c r="H17" s="636">
        <v>43032</v>
      </c>
      <c r="I17" s="642">
        <f t="shared" si="0"/>
        <v>1</v>
      </c>
      <c r="J17" s="636">
        <f t="shared" si="1"/>
        <v>43005</v>
      </c>
      <c r="K17" s="636">
        <v>43091</v>
      </c>
      <c r="L17" s="559">
        <v>997181.81</v>
      </c>
      <c r="M17" s="559">
        <v>997181.81</v>
      </c>
      <c r="N17" s="555" t="s">
        <v>828</v>
      </c>
      <c r="O17" s="398">
        <v>436.19</v>
      </c>
      <c r="P17" s="561"/>
      <c r="Q17" s="573">
        <f t="shared" si="2"/>
        <v>0</v>
      </c>
      <c r="R17" s="573"/>
      <c r="S17" s="573"/>
      <c r="T17" s="653"/>
      <c r="U17" s="653"/>
      <c r="V17" s="653"/>
      <c r="W17" s="653"/>
      <c r="X17" s="653"/>
      <c r="Y17" s="653"/>
      <c r="Z17" s="653"/>
      <c r="AA17" s="653"/>
      <c r="AB17" s="653"/>
    </row>
    <row r="18" spans="2:28" ht="175.5" x14ac:dyDescent="0.3">
      <c r="B18" s="585">
        <f t="shared" si="3"/>
        <v>644007</v>
      </c>
      <c r="C18" s="555" t="s">
        <v>822</v>
      </c>
      <c r="D18" s="700" t="s">
        <v>837</v>
      </c>
      <c r="E18" s="555" t="s">
        <v>838</v>
      </c>
      <c r="F18" s="637">
        <v>1</v>
      </c>
      <c r="G18" s="636">
        <v>42998</v>
      </c>
      <c r="H18" s="636">
        <v>43087</v>
      </c>
      <c r="I18" s="642">
        <f t="shared" si="0"/>
        <v>1</v>
      </c>
      <c r="J18" s="636">
        <f t="shared" si="1"/>
        <v>42998</v>
      </c>
      <c r="K18" s="636">
        <v>43091</v>
      </c>
      <c r="L18" s="559">
        <v>1258373.98</v>
      </c>
      <c r="M18" s="559">
        <v>1258373.98</v>
      </c>
      <c r="N18" s="555" t="s">
        <v>823</v>
      </c>
      <c r="O18" s="398">
        <v>620.74</v>
      </c>
      <c r="P18" s="561"/>
      <c r="Q18" s="573">
        <f t="shared" si="2"/>
        <v>0</v>
      </c>
      <c r="R18" s="573"/>
      <c r="S18" s="573"/>
      <c r="T18" s="653"/>
      <c r="U18" s="653"/>
      <c r="V18" s="653"/>
      <c r="W18" s="653"/>
      <c r="X18" s="653"/>
      <c r="Y18" s="653"/>
      <c r="Z18" s="653"/>
      <c r="AA18" s="653"/>
      <c r="AB18" s="653"/>
    </row>
    <row r="19" spans="2:28" ht="121.5" x14ac:dyDescent="0.3">
      <c r="B19" s="585">
        <f t="shared" si="3"/>
        <v>644008</v>
      </c>
      <c r="C19" s="555" t="s">
        <v>824</v>
      </c>
      <c r="D19" s="700" t="s">
        <v>456</v>
      </c>
      <c r="E19" s="555" t="s">
        <v>254</v>
      </c>
      <c r="F19" s="637">
        <v>1</v>
      </c>
      <c r="G19" s="636">
        <v>43000</v>
      </c>
      <c r="H19" s="636">
        <v>43119</v>
      </c>
      <c r="I19" s="642">
        <f t="shared" si="0"/>
        <v>1</v>
      </c>
      <c r="J19" s="636">
        <f t="shared" si="1"/>
        <v>43000</v>
      </c>
      <c r="K19" s="636">
        <v>43186</v>
      </c>
      <c r="L19" s="559">
        <v>4169499.76</v>
      </c>
      <c r="M19" s="559">
        <v>4169499.76</v>
      </c>
      <c r="N19" s="555" t="s">
        <v>811</v>
      </c>
      <c r="O19" s="398">
        <v>1374.88</v>
      </c>
      <c r="P19" s="561"/>
      <c r="Q19" s="573">
        <f t="shared" si="2"/>
        <v>0</v>
      </c>
      <c r="R19" s="573">
        <v>8.2600000000093097</v>
      </c>
      <c r="S19" s="573">
        <f>+Q19-R19</f>
        <v>-8.2600000000093097</v>
      </c>
      <c r="T19" s="653"/>
      <c r="U19" s="653"/>
      <c r="V19" s="653"/>
      <c r="W19" s="653"/>
      <c r="X19" s="653"/>
      <c r="Y19" s="653"/>
      <c r="Z19" s="653"/>
      <c r="AA19" s="653"/>
      <c r="AB19" s="653"/>
    </row>
    <row r="20" spans="2:28" ht="378" x14ac:dyDescent="0.3">
      <c r="B20" s="585">
        <f t="shared" si="3"/>
        <v>644009</v>
      </c>
      <c r="C20" s="555" t="s">
        <v>845</v>
      </c>
      <c r="D20" s="700" t="s">
        <v>850</v>
      </c>
      <c r="E20" s="555" t="s">
        <v>118</v>
      </c>
      <c r="F20" s="637">
        <v>1</v>
      </c>
      <c r="G20" s="636">
        <v>43005</v>
      </c>
      <c r="H20" s="636">
        <v>43124</v>
      </c>
      <c r="I20" s="642">
        <f t="shared" si="0"/>
        <v>1</v>
      </c>
      <c r="J20" s="636">
        <f t="shared" si="1"/>
        <v>43005</v>
      </c>
      <c r="K20" s="636">
        <v>43186</v>
      </c>
      <c r="L20" s="559">
        <v>9479239.5999999996</v>
      </c>
      <c r="M20" s="559">
        <v>9479239.5999999996</v>
      </c>
      <c r="N20" s="555" t="s">
        <v>814</v>
      </c>
      <c r="O20" s="560" t="s">
        <v>829</v>
      </c>
      <c r="P20" s="561"/>
      <c r="Q20" s="573">
        <f t="shared" si="2"/>
        <v>0</v>
      </c>
      <c r="R20" s="573">
        <v>45648.059999999503</v>
      </c>
      <c r="S20" s="573">
        <f>+Q20-R20</f>
        <v>-45648.059999999503</v>
      </c>
      <c r="T20" s="653"/>
      <c r="U20" s="653"/>
      <c r="V20" s="653"/>
      <c r="W20" s="653"/>
      <c r="X20" s="653"/>
      <c r="Y20" s="653"/>
      <c r="Z20" s="653"/>
      <c r="AA20" s="653"/>
      <c r="AB20" s="653"/>
    </row>
    <row r="21" spans="2:28" ht="202.5" x14ac:dyDescent="0.3">
      <c r="B21" s="585">
        <f t="shared" si="3"/>
        <v>644010</v>
      </c>
      <c r="C21" s="555" t="s">
        <v>815</v>
      </c>
      <c r="D21" s="700" t="s">
        <v>850</v>
      </c>
      <c r="E21" s="555" t="s">
        <v>855</v>
      </c>
      <c r="F21" s="637">
        <v>1</v>
      </c>
      <c r="G21" s="636">
        <v>43003</v>
      </c>
      <c r="H21" s="636">
        <v>43062</v>
      </c>
      <c r="I21" s="642">
        <f t="shared" si="0"/>
        <v>1</v>
      </c>
      <c r="J21" s="636">
        <f t="shared" si="1"/>
        <v>43003</v>
      </c>
      <c r="K21" s="636">
        <v>43087</v>
      </c>
      <c r="L21" s="559">
        <v>2719030.55</v>
      </c>
      <c r="M21" s="559">
        <v>2719030.55</v>
      </c>
      <c r="N21" s="555" t="s">
        <v>817</v>
      </c>
      <c r="O21" s="560" t="s">
        <v>816</v>
      </c>
      <c r="P21" s="561"/>
      <c r="Q21" s="573">
        <f t="shared" si="2"/>
        <v>0</v>
      </c>
      <c r="R21" s="573"/>
      <c r="S21" s="573"/>
      <c r="T21" s="653"/>
      <c r="U21" s="653"/>
      <c r="V21" s="653"/>
      <c r="W21" s="653"/>
      <c r="X21" s="653"/>
      <c r="Y21" s="653"/>
      <c r="Z21" s="653"/>
      <c r="AA21" s="653"/>
      <c r="AB21" s="653"/>
    </row>
    <row r="22" spans="2:28" ht="94.5" x14ac:dyDescent="0.3">
      <c r="B22" s="585">
        <f t="shared" si="3"/>
        <v>644011</v>
      </c>
      <c r="C22" s="555" t="s">
        <v>820</v>
      </c>
      <c r="D22" s="700" t="s">
        <v>468</v>
      </c>
      <c r="E22" s="555" t="s">
        <v>80</v>
      </c>
      <c r="F22" s="637">
        <v>1</v>
      </c>
      <c r="G22" s="636">
        <v>43003</v>
      </c>
      <c r="H22" s="636">
        <v>43092</v>
      </c>
      <c r="I22" s="642">
        <f t="shared" si="0"/>
        <v>1</v>
      </c>
      <c r="J22" s="636">
        <f t="shared" si="1"/>
        <v>43003</v>
      </c>
      <c r="K22" s="636">
        <v>43087</v>
      </c>
      <c r="L22" s="559">
        <v>1318675.22</v>
      </c>
      <c r="M22" s="559">
        <v>1318675.22</v>
      </c>
      <c r="N22" s="555" t="s">
        <v>821</v>
      </c>
      <c r="O22" s="398">
        <v>75.56</v>
      </c>
      <c r="P22" s="561"/>
      <c r="Q22" s="573">
        <f t="shared" si="2"/>
        <v>0</v>
      </c>
      <c r="R22" s="573"/>
      <c r="S22" s="573"/>
      <c r="T22" s="653"/>
      <c r="U22" s="653"/>
      <c r="V22" s="653"/>
      <c r="W22" s="653"/>
      <c r="X22" s="653"/>
      <c r="Y22" s="653"/>
      <c r="Z22" s="653"/>
      <c r="AA22" s="653"/>
      <c r="AB22" s="653"/>
    </row>
    <row r="23" spans="2:28" ht="135" x14ac:dyDescent="0.3">
      <c r="B23" s="585">
        <f t="shared" si="3"/>
        <v>644012</v>
      </c>
      <c r="C23" s="555" t="s">
        <v>808</v>
      </c>
      <c r="D23" s="700" t="s">
        <v>856</v>
      </c>
      <c r="E23" s="555" t="s">
        <v>857</v>
      </c>
      <c r="F23" s="637">
        <v>1</v>
      </c>
      <c r="G23" s="636">
        <v>43004</v>
      </c>
      <c r="H23" s="636">
        <v>43093</v>
      </c>
      <c r="I23" s="642">
        <f t="shared" si="0"/>
        <v>1</v>
      </c>
      <c r="J23" s="636">
        <f t="shared" si="1"/>
        <v>43004</v>
      </c>
      <c r="K23" s="636">
        <v>43087</v>
      </c>
      <c r="L23" s="559">
        <v>2902166.45</v>
      </c>
      <c r="M23" s="559">
        <v>2902166.45</v>
      </c>
      <c r="N23" s="555" t="s">
        <v>809</v>
      </c>
      <c r="O23" s="398">
        <v>2925.71</v>
      </c>
      <c r="P23" s="561"/>
      <c r="Q23" s="573">
        <f t="shared" si="2"/>
        <v>0</v>
      </c>
      <c r="R23" s="573"/>
      <c r="S23" s="573"/>
      <c r="T23" s="653"/>
      <c r="U23" s="653"/>
      <c r="V23" s="653"/>
      <c r="W23" s="653"/>
      <c r="X23" s="653"/>
      <c r="Y23" s="653"/>
      <c r="Z23" s="653"/>
      <c r="AA23" s="653"/>
      <c r="AB23" s="653"/>
    </row>
    <row r="24" spans="2:28" ht="148.5" x14ac:dyDescent="0.3">
      <c r="B24" s="585">
        <f t="shared" si="3"/>
        <v>644013</v>
      </c>
      <c r="C24" s="555" t="s">
        <v>803</v>
      </c>
      <c r="D24" s="700" t="s">
        <v>858</v>
      </c>
      <c r="E24" s="555" t="s">
        <v>80</v>
      </c>
      <c r="F24" s="637">
        <v>1</v>
      </c>
      <c r="G24" s="636">
        <v>43004</v>
      </c>
      <c r="H24" s="636">
        <v>43123</v>
      </c>
      <c r="I24" s="642">
        <f t="shared" si="0"/>
        <v>1</v>
      </c>
      <c r="J24" s="636">
        <f t="shared" si="1"/>
        <v>43004</v>
      </c>
      <c r="K24" s="636">
        <v>43186</v>
      </c>
      <c r="L24" s="559">
        <v>3432603.75</v>
      </c>
      <c r="M24" s="559">
        <v>3432603.75</v>
      </c>
      <c r="N24" s="555" t="s">
        <v>804</v>
      </c>
      <c r="O24" s="560" t="s">
        <v>830</v>
      </c>
      <c r="P24" s="561"/>
      <c r="Q24" s="573">
        <f t="shared" si="2"/>
        <v>0</v>
      </c>
      <c r="R24" s="573">
        <v>8975.4300000000494</v>
      </c>
      <c r="S24" s="573"/>
      <c r="T24" s="653"/>
      <c r="U24" s="653"/>
      <c r="V24" s="653"/>
      <c r="W24" s="653"/>
      <c r="X24" s="653"/>
      <c r="Y24" s="653"/>
      <c r="Z24" s="653"/>
      <c r="AA24" s="653"/>
      <c r="AB24" s="653"/>
    </row>
    <row r="25" spans="2:28" ht="148.5" x14ac:dyDescent="0.3">
      <c r="B25" s="585">
        <f t="shared" si="3"/>
        <v>644014</v>
      </c>
      <c r="C25" s="555" t="s">
        <v>846</v>
      </c>
      <c r="D25" s="700" t="s">
        <v>171</v>
      </c>
      <c r="E25" s="555" t="s">
        <v>80</v>
      </c>
      <c r="F25" s="637">
        <v>1</v>
      </c>
      <c r="G25" s="636">
        <v>43004</v>
      </c>
      <c r="H25" s="636">
        <v>43073</v>
      </c>
      <c r="I25" s="642">
        <f t="shared" si="0"/>
        <v>1.1158603568224901</v>
      </c>
      <c r="J25" s="636">
        <f t="shared" si="1"/>
        <v>43004</v>
      </c>
      <c r="K25" s="636">
        <v>43091</v>
      </c>
      <c r="L25" s="559">
        <v>1982423.81</v>
      </c>
      <c r="M25" s="559">
        <f>1982423.81+(328120.47-98436.14)</f>
        <v>2212108.14</v>
      </c>
      <c r="N25" s="555" t="s">
        <v>805</v>
      </c>
      <c r="O25" s="398">
        <v>885.1</v>
      </c>
      <c r="P25" s="561"/>
      <c r="Q25" s="573">
        <f t="shared" si="2"/>
        <v>-229684.33000000007</v>
      </c>
      <c r="R25" s="573"/>
      <c r="S25" s="573"/>
      <c r="T25" s="653"/>
      <c r="U25" s="653"/>
      <c r="V25" s="653"/>
      <c r="W25" s="653"/>
      <c r="X25" s="653"/>
      <c r="Y25" s="653"/>
      <c r="Z25" s="653"/>
      <c r="AA25" s="653"/>
      <c r="AB25" s="653"/>
    </row>
    <row r="26" spans="2:28" ht="81" x14ac:dyDescent="0.3">
      <c r="B26" s="585">
        <v>644015</v>
      </c>
      <c r="C26" s="555" t="s">
        <v>849</v>
      </c>
      <c r="D26" s="555" t="s">
        <v>885</v>
      </c>
      <c r="E26" s="555" t="s">
        <v>886</v>
      </c>
      <c r="F26" s="732">
        <v>1</v>
      </c>
      <c r="G26" s="636">
        <v>43053</v>
      </c>
      <c r="H26" s="636">
        <v>43112</v>
      </c>
      <c r="I26" s="642">
        <f>+M26/L26</f>
        <v>1</v>
      </c>
      <c r="J26" s="636">
        <f t="shared" si="1"/>
        <v>43053</v>
      </c>
      <c r="K26" s="636">
        <v>43187</v>
      </c>
      <c r="L26" s="559">
        <f>3537185.77+1438332.96</f>
        <v>4975518.7300000004</v>
      </c>
      <c r="M26" s="559">
        <f>3537185.77+1438332.96</f>
        <v>4975518.7300000004</v>
      </c>
      <c r="N26" s="555" t="s">
        <v>809</v>
      </c>
      <c r="O26" s="398">
        <v>3891.99</v>
      </c>
      <c r="P26" s="561"/>
      <c r="Q26" s="573">
        <f t="shared" si="2"/>
        <v>0</v>
      </c>
      <c r="R26" s="573">
        <v>0</v>
      </c>
      <c r="S26" s="573">
        <f>+Q26-R26</f>
        <v>0</v>
      </c>
      <c r="T26" s="653"/>
      <c r="U26" s="653"/>
      <c r="V26" s="653"/>
      <c r="W26" s="653"/>
      <c r="X26" s="653"/>
      <c r="Y26" s="653"/>
      <c r="Z26" s="653"/>
      <c r="AA26" s="653"/>
      <c r="AB26" s="653"/>
    </row>
    <row r="27" spans="2:28" ht="15.75" x14ac:dyDescent="0.3">
      <c r="B27" s="806" t="s">
        <v>832</v>
      </c>
      <c r="C27" s="872"/>
      <c r="D27" s="807"/>
      <c r="E27" s="807"/>
      <c r="F27" s="654"/>
      <c r="G27" s="654"/>
      <c r="H27" s="654"/>
      <c r="I27" s="654"/>
      <c r="J27" s="654"/>
      <c r="K27" s="655" t="s">
        <v>385</v>
      </c>
      <c r="L27" s="649">
        <f>SUM(L12:L26)</f>
        <v>49371696.609999999</v>
      </c>
      <c r="M27" s="649">
        <f>SUM(M12:M26)</f>
        <v>49601380.939999998</v>
      </c>
      <c r="N27" s="656"/>
      <c r="O27" s="656"/>
      <c r="P27" s="561"/>
      <c r="Q27" s="570">
        <f>SUM(Q12:Q26)</f>
        <v>-229684.33000000007</v>
      </c>
      <c r="R27" s="570">
        <v>-229684.33000000007</v>
      </c>
      <c r="S27" s="569"/>
      <c r="T27" s="549"/>
      <c r="U27" s="549"/>
      <c r="V27" s="549"/>
      <c r="W27" s="549"/>
      <c r="X27" s="549"/>
      <c r="Y27" s="549"/>
      <c r="Z27" s="549"/>
      <c r="AA27" s="549"/>
      <c r="AB27" s="549"/>
    </row>
    <row r="44" spans="4:4" ht="15.75" x14ac:dyDescent="0.3">
      <c r="D44" s="626" t="s">
        <v>919</v>
      </c>
    </row>
    <row r="60" spans="2:15" x14ac:dyDescent="0.25">
      <c r="B60" s="658"/>
    </row>
    <row r="62" spans="2:15" x14ac:dyDescent="0.25">
      <c r="B62" s="857" t="s">
        <v>371</v>
      </c>
      <c r="C62" s="857"/>
      <c r="D62" s="857"/>
      <c r="E62" s="857"/>
      <c r="F62" s="857"/>
      <c r="G62" s="857"/>
      <c r="H62" s="857"/>
      <c r="I62" s="857"/>
      <c r="J62" s="857"/>
      <c r="K62" s="857"/>
      <c r="L62" s="857"/>
      <c r="M62" s="857"/>
      <c r="N62" s="857"/>
      <c r="O62" s="85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VU59"/>
  <sheetViews>
    <sheetView workbookViewId="0"/>
  </sheetViews>
  <sheetFormatPr baseColWidth="10" defaultRowHeight="15" x14ac:dyDescent="0.25"/>
  <sheetData>
    <row r="5" spans="1:25" ht="15.75" x14ac:dyDescent="0.3">
      <c r="B5" s="650"/>
      <c r="D5" s="626" t="s">
        <v>349</v>
      </c>
      <c r="K5" s="626" t="e">
        <f>+'PRONAPRED 2015'!L5</f>
        <v>#REF!</v>
      </c>
      <c r="Q5" s="860"/>
      <c r="R5" s="860"/>
      <c r="S5" s="860"/>
      <c r="T5" s="860"/>
      <c r="U5" s="860"/>
      <c r="V5" s="860"/>
      <c r="W5" s="860"/>
      <c r="X5" s="860"/>
      <c r="Y5" s="860"/>
    </row>
    <row r="6" spans="1:25" ht="15.75" x14ac:dyDescent="0.3">
      <c r="B6" s="651"/>
      <c r="Q6" s="630"/>
      <c r="R6" s="630"/>
      <c r="S6" s="630"/>
      <c r="T6" s="630"/>
      <c r="U6" s="630"/>
      <c r="V6" s="630"/>
      <c r="W6" s="630"/>
      <c r="X6" s="630"/>
      <c r="Y6" s="630"/>
    </row>
    <row r="7" spans="1:25" ht="15.75" x14ac:dyDescent="0.3">
      <c r="E7" s="630"/>
      <c r="F7" s="630"/>
      <c r="G7" s="630"/>
      <c r="H7" s="630"/>
      <c r="I7" s="630"/>
      <c r="J7" s="630"/>
      <c r="K7" s="630"/>
      <c r="L7" s="630"/>
      <c r="Q7" s="630"/>
      <c r="R7" s="630"/>
      <c r="S7" s="630"/>
      <c r="T7" s="630"/>
      <c r="U7" s="630"/>
      <c r="V7" s="630"/>
      <c r="W7" s="630"/>
      <c r="X7" s="630"/>
      <c r="Y7" s="630"/>
    </row>
    <row r="8" spans="1:25" ht="15.75" x14ac:dyDescent="0.3">
      <c r="B8" s="734" t="s">
        <v>354</v>
      </c>
      <c r="C8" s="861" t="str">
        <f>+'PRONAPRED 2015'!C11:E11</f>
        <v>EN EJECUCIÓN</v>
      </c>
      <c r="D8" s="862"/>
      <c r="E8" s="863"/>
      <c r="F8" s="873" t="s">
        <v>897</v>
      </c>
      <c r="G8" s="873"/>
      <c r="H8" s="873"/>
      <c r="I8" s="873"/>
      <c r="J8" s="873"/>
      <c r="K8" s="873"/>
      <c r="L8" s="873"/>
      <c r="M8" s="873"/>
      <c r="N8" s="873"/>
      <c r="O8" s="873"/>
      <c r="Q8" s="630"/>
      <c r="R8" s="630"/>
      <c r="S8" s="630"/>
      <c r="T8" s="630"/>
      <c r="U8" s="630"/>
      <c r="V8" s="630"/>
      <c r="W8" s="630"/>
      <c r="X8" s="630"/>
      <c r="Y8" s="630"/>
    </row>
    <row r="9" spans="1:25" ht="40.5" x14ac:dyDescent="0.3">
      <c r="B9" s="734" t="s">
        <v>355</v>
      </c>
      <c r="C9" s="809" t="s">
        <v>356</v>
      </c>
      <c r="D9" s="810"/>
      <c r="E9" s="811"/>
      <c r="F9" s="837" t="s">
        <v>357</v>
      </c>
      <c r="G9" s="837"/>
      <c r="H9" s="837"/>
      <c r="I9" s="837"/>
      <c r="J9" s="837"/>
      <c r="K9" s="837"/>
      <c r="L9" s="837" t="s">
        <v>358</v>
      </c>
      <c r="M9" s="837"/>
      <c r="N9" s="838"/>
      <c r="O9" s="838"/>
      <c r="Q9" s="630"/>
      <c r="R9" s="630"/>
      <c r="S9" s="630"/>
      <c r="T9" s="630"/>
      <c r="U9" s="630"/>
      <c r="V9" s="630"/>
      <c r="W9" s="630"/>
      <c r="X9" s="630"/>
      <c r="Y9" s="630"/>
    </row>
    <row r="10" spans="1:25" ht="40.5" x14ac:dyDescent="0.3">
      <c r="B10" s="734" t="s">
        <v>360</v>
      </c>
      <c r="C10" s="819" t="s">
        <v>361</v>
      </c>
      <c r="D10" s="820"/>
      <c r="E10" s="821"/>
      <c r="F10" s="835" t="s">
        <v>362</v>
      </c>
      <c r="G10" s="835"/>
      <c r="H10" s="835"/>
      <c r="I10" s="835" t="s">
        <v>363</v>
      </c>
      <c r="J10" s="835"/>
      <c r="K10" s="835"/>
      <c r="L10" s="735" t="s">
        <v>364</v>
      </c>
      <c r="M10" s="736" t="s">
        <v>365</v>
      </c>
      <c r="N10" s="836" t="s">
        <v>366</v>
      </c>
      <c r="O10" s="836"/>
      <c r="Q10" s="630"/>
      <c r="R10" s="630"/>
      <c r="S10" s="630"/>
      <c r="T10" s="630"/>
      <c r="U10" s="630"/>
      <c r="V10" s="630"/>
      <c r="W10" s="630"/>
      <c r="X10" s="630"/>
      <c r="Y10" s="630"/>
    </row>
    <row r="11" spans="1:25"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Q11" s="630"/>
      <c r="R11" s="630"/>
      <c r="S11" s="630"/>
      <c r="T11" s="630"/>
      <c r="U11" s="630"/>
      <c r="V11" s="630"/>
      <c r="W11" s="630"/>
      <c r="X11" s="630"/>
      <c r="Y11" s="630"/>
    </row>
    <row r="12" spans="1:25" ht="81" x14ac:dyDescent="0.3">
      <c r="B12" s="585">
        <v>638010</v>
      </c>
      <c r="C12" s="555" t="s">
        <v>899</v>
      </c>
      <c r="D12" s="555" t="s">
        <v>394</v>
      </c>
      <c r="E12" s="564"/>
      <c r="F12" s="637">
        <v>0</v>
      </c>
      <c r="G12" s="636"/>
      <c r="H12" s="636"/>
      <c r="I12" s="642">
        <f>+M12/L12</f>
        <v>0</v>
      </c>
      <c r="J12" s="636"/>
      <c r="K12" s="636"/>
      <c r="L12" s="559">
        <v>5999999.9900000002</v>
      </c>
      <c r="M12" s="559">
        <v>0</v>
      </c>
      <c r="N12" s="707" t="s">
        <v>783</v>
      </c>
      <c r="O12" s="625">
        <v>10184.89</v>
      </c>
      <c r="P12" s="573">
        <f>+L12-M12</f>
        <v>5999999.9900000002</v>
      </c>
      <c r="Q12" s="653" t="s">
        <v>120</v>
      </c>
      <c r="R12" s="653"/>
      <c r="S12" s="653"/>
      <c r="T12" s="653"/>
      <c r="U12" s="653"/>
      <c r="V12" s="653"/>
      <c r="W12" s="653"/>
      <c r="X12" s="653"/>
      <c r="Y12" s="653"/>
    </row>
    <row r="13" spans="1:25" ht="15.75" x14ac:dyDescent="0.3">
      <c r="B13" s="806" t="s">
        <v>898</v>
      </c>
      <c r="C13" s="807"/>
      <c r="D13" s="807"/>
      <c r="E13" s="807"/>
      <c r="F13" s="654"/>
      <c r="G13" s="654"/>
      <c r="H13" s="654"/>
      <c r="I13" s="654"/>
      <c r="J13" s="654"/>
      <c r="K13" s="655" t="s">
        <v>385</v>
      </c>
      <c r="L13" s="649">
        <f>SUM(L12:L12)</f>
        <v>5999999.9900000002</v>
      </c>
      <c r="M13" s="649">
        <f>SUM(M12:M12)</f>
        <v>0</v>
      </c>
      <c r="N13" s="656"/>
      <c r="O13" s="656"/>
      <c r="P13" s="570">
        <f>SUM(P12:P12)</f>
        <v>5999999.9900000002</v>
      </c>
      <c r="Q13" s="572"/>
      <c r="R13" s="549"/>
      <c r="S13" s="549"/>
      <c r="T13" s="549"/>
      <c r="U13" s="549"/>
      <c r="V13" s="549"/>
      <c r="W13" s="549"/>
      <c r="X13" s="549"/>
      <c r="Y13" s="549"/>
    </row>
    <row r="14" spans="1:25" ht="15.75" x14ac:dyDescent="0.3">
      <c r="L14" s="691"/>
    </row>
    <row r="15" spans="1:25" ht="15.75" x14ac:dyDescent="0.3">
      <c r="L15" s="619"/>
    </row>
    <row r="16" spans="1:25" ht="15.75" x14ac:dyDescent="0.3">
      <c r="L16" s="619"/>
    </row>
    <row r="17" spans="12:12" ht="15.75" x14ac:dyDescent="0.3">
      <c r="L17" s="619"/>
    </row>
    <row r="18" spans="12:12" ht="15.75" x14ac:dyDescent="0.3">
      <c r="L18" s="619"/>
    </row>
    <row r="19" spans="12:12" ht="15.75" x14ac:dyDescent="0.3">
      <c r="L19" s="619"/>
    </row>
    <row r="20" spans="12:12" ht="15.75" x14ac:dyDescent="0.3">
      <c r="L20" s="619"/>
    </row>
    <row r="21" spans="12:12" ht="15.75" x14ac:dyDescent="0.3">
      <c r="L21" s="619"/>
    </row>
    <row r="22" spans="12:12" ht="15.75" x14ac:dyDescent="0.3">
      <c r="L22" s="619"/>
    </row>
    <row r="23" spans="12:12" ht="15.75" x14ac:dyDescent="0.3">
      <c r="L23" s="619"/>
    </row>
    <row r="24" spans="12:12" ht="15.75" x14ac:dyDescent="0.3">
      <c r="L24" s="619"/>
    </row>
    <row r="25" spans="12:12" ht="15.75" x14ac:dyDescent="0.3">
      <c r="L25" s="657"/>
    </row>
    <row r="57" spans="1:16141" ht="15.75" x14ac:dyDescent="0.3">
      <c r="A57" s="626"/>
      <c r="B57" s="658"/>
      <c r="C57" s="626"/>
      <c r="D57" s="626"/>
      <c r="E57" s="626"/>
      <c r="F57" s="626"/>
      <c r="G57" s="626"/>
      <c r="H57" s="626"/>
      <c r="I57" s="626"/>
      <c r="J57" s="626"/>
      <c r="K57" s="626"/>
      <c r="L57" s="626"/>
      <c r="M57" s="626"/>
      <c r="N57" s="626"/>
      <c r="O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c r="BY57" s="626"/>
      <c r="BZ57" s="626"/>
      <c r="CA57" s="626"/>
      <c r="CB57" s="626"/>
      <c r="CC57" s="626"/>
      <c r="CD57" s="626"/>
      <c r="CE57" s="626"/>
      <c r="CF57" s="626"/>
      <c r="CG57" s="626"/>
      <c r="CH57" s="626"/>
      <c r="CI57" s="626"/>
      <c r="CJ57" s="626"/>
      <c r="CK57" s="626"/>
      <c r="CL57" s="626"/>
      <c r="CM57" s="626"/>
      <c r="CN57" s="626"/>
      <c r="CO57" s="626"/>
      <c r="CP57" s="626"/>
      <c r="CQ57" s="626"/>
      <c r="CR57" s="626"/>
      <c r="CS57" s="626"/>
      <c r="CT57" s="626"/>
      <c r="CU57" s="626"/>
      <c r="CV57" s="626"/>
      <c r="CW57" s="626"/>
      <c r="CX57" s="626"/>
      <c r="CY57" s="626"/>
      <c r="CZ57" s="626"/>
      <c r="DA57" s="626"/>
      <c r="DB57" s="626"/>
      <c r="DC57" s="626"/>
      <c r="DD57" s="626"/>
      <c r="DE57" s="626"/>
      <c r="DF57" s="626"/>
      <c r="DG57" s="626"/>
      <c r="DH57" s="626"/>
      <c r="DI57" s="626"/>
      <c r="DJ57" s="626"/>
      <c r="DK57" s="626"/>
      <c r="DL57" s="626"/>
      <c r="DM57" s="626"/>
      <c r="DN57" s="626"/>
      <c r="DO57" s="626"/>
      <c r="DP57" s="626"/>
      <c r="DQ57" s="626"/>
      <c r="DR57" s="626"/>
      <c r="DS57" s="626"/>
      <c r="DT57" s="626"/>
      <c r="DU57" s="626"/>
      <c r="DV57" s="626"/>
      <c r="DW57" s="626"/>
      <c r="DX57" s="626"/>
      <c r="DY57" s="626"/>
      <c r="DZ57" s="626"/>
      <c r="EA57" s="626"/>
      <c r="EB57" s="626"/>
      <c r="EC57" s="626"/>
      <c r="ED57" s="626"/>
      <c r="EE57" s="626"/>
      <c r="EF57" s="626"/>
      <c r="EG57" s="626"/>
      <c r="EH57" s="626"/>
      <c r="EI57" s="626"/>
      <c r="EJ57" s="626"/>
      <c r="EK57" s="626"/>
      <c r="EL57" s="626"/>
      <c r="EM57" s="626"/>
      <c r="EN57" s="626"/>
      <c r="EO57" s="626"/>
      <c r="EP57" s="626"/>
      <c r="EQ57" s="626"/>
      <c r="ER57" s="626"/>
      <c r="ES57" s="626"/>
      <c r="ET57" s="626"/>
      <c r="EU57" s="626"/>
      <c r="EV57" s="626"/>
      <c r="EW57" s="626"/>
      <c r="EX57" s="626"/>
      <c r="EY57" s="626"/>
      <c r="EZ57" s="626"/>
      <c r="FA57" s="626"/>
      <c r="FB57" s="626"/>
      <c r="FC57" s="626"/>
      <c r="FD57" s="626"/>
      <c r="FE57" s="626"/>
      <c r="FF57" s="626"/>
      <c r="FG57" s="626"/>
      <c r="FH57" s="626"/>
      <c r="FI57" s="626"/>
      <c r="FJ57" s="626"/>
      <c r="FK57" s="626"/>
      <c r="FL57" s="626"/>
      <c r="FM57" s="626"/>
      <c r="FN57" s="626"/>
      <c r="FO57" s="626"/>
      <c r="FP57" s="626"/>
      <c r="FQ57" s="626"/>
      <c r="FR57" s="626"/>
      <c r="FS57" s="626"/>
      <c r="FT57" s="626"/>
      <c r="FU57" s="626"/>
      <c r="FV57" s="626"/>
      <c r="FW57" s="626"/>
      <c r="FX57" s="626"/>
      <c r="FY57" s="626"/>
      <c r="FZ57" s="626"/>
      <c r="GA57" s="626"/>
      <c r="GB57" s="626"/>
      <c r="GC57" s="626"/>
      <c r="GD57" s="626"/>
      <c r="GE57" s="626"/>
      <c r="GF57" s="626"/>
      <c r="GG57" s="626"/>
      <c r="GH57" s="626"/>
      <c r="GI57" s="626"/>
      <c r="GJ57" s="626"/>
      <c r="GK57" s="626"/>
      <c r="GL57" s="626"/>
      <c r="GM57" s="626"/>
      <c r="GN57" s="626"/>
      <c r="GO57" s="626"/>
      <c r="GP57" s="626"/>
      <c r="GQ57" s="626"/>
      <c r="GR57" s="626"/>
      <c r="GS57" s="626"/>
      <c r="GT57" s="626"/>
      <c r="GU57" s="626"/>
      <c r="GV57" s="626"/>
      <c r="GW57" s="626"/>
      <c r="GX57" s="626"/>
      <c r="GY57" s="626"/>
      <c r="GZ57" s="626"/>
      <c r="HA57" s="626"/>
      <c r="HB57" s="626"/>
      <c r="HC57" s="626"/>
      <c r="HD57" s="626"/>
      <c r="HE57" s="626"/>
      <c r="HF57" s="626"/>
      <c r="HG57" s="626"/>
      <c r="HH57" s="626"/>
      <c r="HI57" s="626"/>
      <c r="HJ57" s="626"/>
      <c r="HK57" s="626"/>
      <c r="HL57" s="626"/>
      <c r="HM57" s="626"/>
      <c r="HN57" s="626"/>
      <c r="HO57" s="626"/>
      <c r="HP57" s="626"/>
      <c r="HQ57" s="626"/>
      <c r="HR57" s="626"/>
      <c r="HS57" s="626"/>
      <c r="HT57" s="626"/>
      <c r="HU57" s="626"/>
      <c r="HV57" s="626"/>
      <c r="HW57" s="626"/>
      <c r="HX57" s="626"/>
      <c r="HY57" s="626"/>
      <c r="HZ57" s="626"/>
      <c r="IA57" s="626"/>
      <c r="IB57" s="626"/>
      <c r="IC57" s="626"/>
      <c r="ID57" s="626"/>
      <c r="IE57" s="626"/>
      <c r="IF57" s="626"/>
      <c r="IG57" s="626"/>
      <c r="IH57" s="626"/>
      <c r="II57" s="626"/>
      <c r="IJ57" s="626"/>
      <c r="IK57" s="626"/>
      <c r="IL57" s="626"/>
      <c r="IM57" s="626"/>
      <c r="IN57" s="626"/>
      <c r="IO57" s="626"/>
      <c r="IP57" s="626"/>
      <c r="IQ57" s="626"/>
      <c r="IR57" s="626"/>
      <c r="IS57" s="626"/>
      <c r="IT57" s="626"/>
      <c r="IU57" s="626"/>
      <c r="IV57" s="626"/>
      <c r="IW57" s="626"/>
      <c r="IX57" s="626"/>
      <c r="IY57" s="626"/>
      <c r="IZ57" s="626"/>
      <c r="JA57" s="626"/>
      <c r="JB57" s="626"/>
      <c r="JC57" s="626"/>
      <c r="JD57" s="626"/>
      <c r="JE57" s="626"/>
      <c r="JF57" s="626"/>
      <c r="JG57" s="626"/>
      <c r="JH57" s="626"/>
      <c r="JI57" s="626"/>
      <c r="JJ57" s="626"/>
      <c r="JK57" s="626"/>
      <c r="JL57" s="626"/>
      <c r="JM57" s="626"/>
      <c r="JN57" s="626"/>
      <c r="JO57" s="626"/>
      <c r="JP57" s="626"/>
      <c r="JQ57" s="626"/>
      <c r="JR57" s="626"/>
      <c r="JS57" s="626"/>
      <c r="JT57" s="626"/>
      <c r="JU57" s="626"/>
      <c r="JV57" s="626"/>
      <c r="JW57" s="626"/>
      <c r="JX57" s="626"/>
      <c r="JY57" s="626"/>
      <c r="JZ57" s="626"/>
      <c r="KA57" s="626"/>
      <c r="KB57" s="626"/>
      <c r="KC57" s="626"/>
      <c r="KD57" s="626"/>
      <c r="KE57" s="626"/>
      <c r="KF57" s="626"/>
      <c r="KG57" s="626"/>
      <c r="KH57" s="626"/>
      <c r="KI57" s="626"/>
      <c r="KJ57" s="626"/>
      <c r="KK57" s="626"/>
      <c r="KL57" s="626"/>
      <c r="KM57" s="626"/>
      <c r="KN57" s="626"/>
      <c r="KO57" s="626"/>
      <c r="KP57" s="626"/>
      <c r="KQ57" s="626"/>
      <c r="KR57" s="626"/>
      <c r="KS57" s="626"/>
      <c r="KT57" s="626"/>
      <c r="KU57" s="626"/>
      <c r="KV57" s="626"/>
      <c r="KW57" s="626"/>
      <c r="KX57" s="626"/>
      <c r="KY57" s="626"/>
      <c r="KZ57" s="626"/>
      <c r="LA57" s="626"/>
      <c r="LB57" s="626"/>
      <c r="LC57" s="626"/>
      <c r="LD57" s="626"/>
      <c r="LE57" s="626"/>
      <c r="LF57" s="626"/>
      <c r="LG57" s="626"/>
      <c r="LH57" s="626"/>
      <c r="LI57" s="626"/>
      <c r="LJ57" s="626"/>
      <c r="LK57" s="626"/>
      <c r="LL57" s="626"/>
      <c r="LM57" s="626"/>
      <c r="LN57" s="626"/>
      <c r="LO57" s="626"/>
      <c r="LP57" s="626"/>
      <c r="LQ57" s="626"/>
      <c r="LR57" s="626"/>
      <c r="LS57" s="626"/>
      <c r="LT57" s="626"/>
      <c r="LU57" s="626"/>
      <c r="LV57" s="626"/>
      <c r="LW57" s="626"/>
      <c r="LX57" s="626"/>
      <c r="LY57" s="626"/>
      <c r="LZ57" s="626"/>
      <c r="MA57" s="626"/>
      <c r="MB57" s="626"/>
      <c r="MC57" s="626"/>
      <c r="MD57" s="626"/>
      <c r="ME57" s="626"/>
      <c r="MF57" s="626"/>
      <c r="MG57" s="626"/>
      <c r="MH57" s="626"/>
      <c r="MI57" s="626"/>
      <c r="MJ57" s="626"/>
      <c r="MK57" s="626"/>
      <c r="ML57" s="626"/>
      <c r="MM57" s="626"/>
      <c r="MN57" s="626"/>
      <c r="MO57" s="626"/>
      <c r="MP57" s="626"/>
      <c r="MQ57" s="626"/>
      <c r="MR57" s="626"/>
      <c r="MS57" s="626"/>
      <c r="MT57" s="626"/>
      <c r="MU57" s="626"/>
      <c r="MV57" s="626"/>
      <c r="MW57" s="626"/>
      <c r="MX57" s="626"/>
      <c r="MY57" s="626"/>
      <c r="MZ57" s="626"/>
      <c r="NA57" s="626"/>
      <c r="NB57" s="626"/>
      <c r="NC57" s="626"/>
      <c r="ND57" s="626"/>
      <c r="NE57" s="626"/>
      <c r="NF57" s="626"/>
      <c r="NG57" s="626"/>
      <c r="NH57" s="626"/>
      <c r="NI57" s="626"/>
      <c r="NJ57" s="626"/>
      <c r="NK57" s="626"/>
      <c r="NL57" s="626"/>
      <c r="NM57" s="626"/>
      <c r="NN57" s="626"/>
      <c r="NO57" s="626"/>
      <c r="NP57" s="626"/>
      <c r="NQ57" s="626"/>
      <c r="NR57" s="626"/>
      <c r="NS57" s="626"/>
      <c r="NT57" s="626"/>
      <c r="NU57" s="626"/>
      <c r="NV57" s="626"/>
      <c r="NW57" s="626"/>
      <c r="NX57" s="626"/>
      <c r="NY57" s="626"/>
      <c r="NZ57" s="626"/>
      <c r="OA57" s="626"/>
      <c r="OB57" s="626"/>
      <c r="OC57" s="626"/>
      <c r="OD57" s="626"/>
      <c r="OE57" s="626"/>
      <c r="OF57" s="626"/>
      <c r="OG57" s="626"/>
      <c r="OH57" s="626"/>
      <c r="OI57" s="626"/>
      <c r="OJ57" s="626"/>
      <c r="OK57" s="626"/>
      <c r="OL57" s="626"/>
      <c r="OM57" s="626"/>
      <c r="ON57" s="626"/>
      <c r="OO57" s="626"/>
      <c r="OP57" s="626"/>
      <c r="OQ57" s="626"/>
      <c r="OR57" s="626"/>
      <c r="OS57" s="626"/>
      <c r="OT57" s="626"/>
      <c r="OU57" s="626"/>
      <c r="OV57" s="626"/>
      <c r="OW57" s="626"/>
      <c r="OX57" s="626"/>
      <c r="OY57" s="626"/>
      <c r="OZ57" s="626"/>
      <c r="PA57" s="626"/>
      <c r="PB57" s="626"/>
      <c r="PC57" s="626"/>
      <c r="PD57" s="626"/>
      <c r="PE57" s="626"/>
      <c r="PF57" s="626"/>
      <c r="PG57" s="626"/>
      <c r="PH57" s="626"/>
      <c r="PI57" s="626"/>
      <c r="PJ57" s="626"/>
      <c r="PK57" s="626"/>
      <c r="PL57" s="626"/>
      <c r="PM57" s="626"/>
      <c r="PN57" s="626"/>
      <c r="PO57" s="626"/>
      <c r="PP57" s="626"/>
      <c r="PQ57" s="626"/>
      <c r="PR57" s="626"/>
      <c r="PS57" s="626"/>
      <c r="PT57" s="626"/>
      <c r="PU57" s="626"/>
      <c r="PV57" s="626"/>
      <c r="PW57" s="626"/>
      <c r="PX57" s="626"/>
      <c r="PY57" s="626"/>
      <c r="PZ57" s="626"/>
      <c r="QA57" s="626"/>
      <c r="QB57" s="626"/>
      <c r="QC57" s="626"/>
      <c r="QD57" s="626"/>
      <c r="QE57" s="626"/>
      <c r="QF57" s="626"/>
      <c r="QG57" s="626"/>
      <c r="QH57" s="626"/>
      <c r="QI57" s="626"/>
      <c r="QJ57" s="626"/>
      <c r="QK57" s="626"/>
      <c r="QL57" s="626"/>
      <c r="QM57" s="626"/>
      <c r="QN57" s="626"/>
      <c r="QO57" s="626"/>
      <c r="QP57" s="626"/>
      <c r="QQ57" s="626"/>
      <c r="QR57" s="626"/>
      <c r="QS57" s="626"/>
      <c r="QT57" s="626"/>
      <c r="QU57" s="626"/>
      <c r="QV57" s="626"/>
      <c r="QW57" s="626"/>
      <c r="QX57" s="626"/>
      <c r="QY57" s="626"/>
      <c r="QZ57" s="626"/>
      <c r="RA57" s="626"/>
      <c r="RB57" s="626"/>
      <c r="RC57" s="626"/>
      <c r="RD57" s="626"/>
      <c r="RE57" s="626"/>
      <c r="RF57" s="626"/>
      <c r="RG57" s="626"/>
      <c r="RH57" s="626"/>
      <c r="RI57" s="626"/>
      <c r="RJ57" s="626"/>
      <c r="RK57" s="626"/>
      <c r="RL57" s="626"/>
      <c r="RM57" s="626"/>
      <c r="RN57" s="626"/>
      <c r="RO57" s="626"/>
      <c r="RP57" s="626"/>
      <c r="RQ57" s="626"/>
      <c r="RR57" s="626"/>
      <c r="RS57" s="626"/>
      <c r="RT57" s="626"/>
      <c r="RU57" s="626"/>
      <c r="RV57" s="626"/>
      <c r="RW57" s="626"/>
      <c r="RX57" s="626"/>
      <c r="RY57" s="626"/>
      <c r="RZ57" s="626"/>
      <c r="SA57" s="626"/>
      <c r="SB57" s="626"/>
      <c r="SC57" s="626"/>
      <c r="SD57" s="626"/>
      <c r="SE57" s="626"/>
      <c r="SF57" s="626"/>
      <c r="SG57" s="626"/>
      <c r="SH57" s="626"/>
      <c r="SI57" s="626"/>
      <c r="SJ57" s="626"/>
      <c r="SK57" s="626"/>
      <c r="SL57" s="626"/>
      <c r="SM57" s="626"/>
      <c r="SN57" s="626"/>
      <c r="SO57" s="626"/>
      <c r="SP57" s="626"/>
      <c r="SQ57" s="626"/>
      <c r="SR57" s="626"/>
      <c r="SS57" s="626"/>
      <c r="ST57" s="626"/>
      <c r="SU57" s="626"/>
      <c r="SV57" s="626"/>
      <c r="SW57" s="626"/>
      <c r="SX57" s="626"/>
      <c r="SY57" s="626"/>
      <c r="SZ57" s="626"/>
      <c r="TA57" s="626"/>
      <c r="TB57" s="626"/>
      <c r="TC57" s="626"/>
      <c r="TD57" s="626"/>
      <c r="TE57" s="626"/>
      <c r="TF57" s="626"/>
      <c r="TG57" s="626"/>
      <c r="TH57" s="626"/>
      <c r="TI57" s="626"/>
      <c r="TJ57" s="626"/>
      <c r="TK57" s="626"/>
      <c r="TL57" s="626"/>
      <c r="TM57" s="626"/>
      <c r="TN57" s="626"/>
      <c r="TO57" s="626"/>
      <c r="TP57" s="626"/>
      <c r="TQ57" s="626"/>
      <c r="TR57" s="626"/>
      <c r="TS57" s="626"/>
      <c r="TT57" s="626"/>
      <c r="TU57" s="626"/>
      <c r="TV57" s="626"/>
      <c r="TW57" s="626"/>
      <c r="TX57" s="626"/>
      <c r="TY57" s="626"/>
      <c r="TZ57" s="626"/>
      <c r="UA57" s="626"/>
      <c r="UB57" s="626"/>
      <c r="UC57" s="626"/>
      <c r="UD57" s="626"/>
      <c r="UE57" s="626"/>
      <c r="UF57" s="626"/>
      <c r="UG57" s="626"/>
      <c r="UH57" s="626"/>
      <c r="UI57" s="626"/>
      <c r="UJ57" s="626"/>
      <c r="UK57" s="626"/>
      <c r="UL57" s="626"/>
      <c r="UM57" s="626"/>
      <c r="UN57" s="626"/>
      <c r="UO57" s="626"/>
      <c r="UP57" s="626"/>
      <c r="UQ57" s="626"/>
      <c r="UR57" s="626"/>
      <c r="US57" s="626"/>
      <c r="UT57" s="626"/>
      <c r="UU57" s="626"/>
      <c r="UV57" s="626"/>
      <c r="UW57" s="626"/>
      <c r="UX57" s="626"/>
      <c r="UY57" s="626"/>
      <c r="UZ57" s="626"/>
      <c r="VA57" s="626"/>
      <c r="VB57" s="626"/>
      <c r="VC57" s="626"/>
      <c r="VD57" s="626"/>
      <c r="VE57" s="626"/>
      <c r="VF57" s="626"/>
      <c r="VG57" s="626"/>
      <c r="VH57" s="626"/>
      <c r="VI57" s="626"/>
      <c r="VJ57" s="626"/>
      <c r="VK57" s="626"/>
      <c r="VL57" s="626"/>
      <c r="VM57" s="626"/>
      <c r="VN57" s="626"/>
      <c r="VO57" s="626"/>
      <c r="VP57" s="626"/>
      <c r="VQ57" s="626"/>
      <c r="VR57" s="626"/>
      <c r="VS57" s="626"/>
      <c r="VT57" s="626"/>
      <c r="VU57" s="626"/>
      <c r="VV57" s="626"/>
      <c r="VW57" s="626"/>
      <c r="VX57" s="626"/>
      <c r="VY57" s="626"/>
      <c r="VZ57" s="626"/>
      <c r="WA57" s="626"/>
      <c r="WB57" s="626"/>
      <c r="WC57" s="626"/>
      <c r="WD57" s="626"/>
      <c r="WE57" s="626"/>
      <c r="WF57" s="626"/>
      <c r="WG57" s="626"/>
      <c r="WH57" s="626"/>
      <c r="WI57" s="626"/>
      <c r="WJ57" s="626"/>
      <c r="WK57" s="626"/>
      <c r="WL57" s="626"/>
      <c r="WM57" s="626"/>
      <c r="WN57" s="626"/>
      <c r="WO57" s="626"/>
      <c r="WP57" s="626"/>
      <c r="WQ57" s="626"/>
      <c r="WR57" s="626"/>
      <c r="WS57" s="626"/>
      <c r="WT57" s="626"/>
      <c r="WU57" s="626"/>
      <c r="WV57" s="626"/>
      <c r="WW57" s="626"/>
      <c r="WX57" s="626"/>
      <c r="WY57" s="626"/>
      <c r="WZ57" s="626"/>
      <c r="XA57" s="626"/>
      <c r="XB57" s="626"/>
      <c r="XC57" s="626"/>
      <c r="XD57" s="626"/>
      <c r="XE57" s="626"/>
      <c r="XF57" s="626"/>
      <c r="XG57" s="626"/>
      <c r="XH57" s="626"/>
      <c r="XI57" s="626"/>
      <c r="XJ57" s="626"/>
      <c r="XK57" s="626"/>
      <c r="XL57" s="626"/>
      <c r="XM57" s="626"/>
      <c r="XN57" s="626"/>
      <c r="XO57" s="626"/>
      <c r="XP57" s="626"/>
      <c r="XQ57" s="626"/>
      <c r="XR57" s="626"/>
      <c r="XS57" s="626"/>
      <c r="XT57" s="626"/>
      <c r="XU57" s="626"/>
      <c r="XV57" s="626"/>
      <c r="XW57" s="626"/>
      <c r="XX57" s="626"/>
      <c r="XY57" s="626"/>
      <c r="XZ57" s="626"/>
      <c r="YA57" s="626"/>
      <c r="YB57" s="626"/>
      <c r="YC57" s="626"/>
      <c r="YD57" s="626"/>
      <c r="YE57" s="626"/>
      <c r="YF57" s="626"/>
      <c r="YG57" s="626"/>
      <c r="YH57" s="626"/>
      <c r="YI57" s="626"/>
      <c r="YJ57" s="626"/>
      <c r="YK57" s="626"/>
      <c r="YL57" s="626"/>
      <c r="YM57" s="626"/>
      <c r="YN57" s="626"/>
      <c r="YO57" s="626"/>
      <c r="YP57" s="626"/>
      <c r="YQ57" s="626"/>
      <c r="YR57" s="626"/>
      <c r="YS57" s="626"/>
      <c r="YT57" s="626"/>
      <c r="YU57" s="626"/>
      <c r="YV57" s="626"/>
      <c r="YW57" s="626"/>
      <c r="YX57" s="626"/>
      <c r="YY57" s="626"/>
      <c r="YZ57" s="626"/>
      <c r="ZA57" s="626"/>
      <c r="ZB57" s="626"/>
      <c r="ZC57" s="626"/>
      <c r="ZD57" s="626"/>
      <c r="ZE57" s="626"/>
      <c r="ZF57" s="626"/>
      <c r="ZG57" s="626"/>
      <c r="ZH57" s="626"/>
      <c r="ZI57" s="626"/>
      <c r="ZJ57" s="626"/>
      <c r="ZK57" s="626"/>
      <c r="ZL57" s="626"/>
      <c r="ZM57" s="626"/>
      <c r="ZN57" s="626"/>
      <c r="ZO57" s="626"/>
      <c r="ZP57" s="626"/>
      <c r="ZQ57" s="626"/>
      <c r="ZR57" s="626"/>
      <c r="ZS57" s="626"/>
      <c r="ZT57" s="626"/>
      <c r="ZU57" s="626"/>
      <c r="ZV57" s="626"/>
      <c r="ZW57" s="626"/>
      <c r="ZX57" s="626"/>
      <c r="ZY57" s="626"/>
      <c r="ZZ57" s="626"/>
      <c r="AAA57" s="626"/>
      <c r="AAB57" s="626"/>
      <c r="AAC57" s="626"/>
      <c r="AAD57" s="626"/>
      <c r="AAE57" s="626"/>
      <c r="AAF57" s="626"/>
      <c r="AAG57" s="626"/>
      <c r="AAH57" s="626"/>
      <c r="AAI57" s="626"/>
      <c r="AAJ57" s="626"/>
      <c r="AAK57" s="626"/>
      <c r="AAL57" s="626"/>
      <c r="AAM57" s="626"/>
      <c r="AAN57" s="626"/>
      <c r="AAO57" s="626"/>
      <c r="AAP57" s="626"/>
      <c r="AAQ57" s="626"/>
      <c r="AAR57" s="626"/>
      <c r="AAS57" s="626"/>
      <c r="AAT57" s="626"/>
      <c r="AAU57" s="626"/>
      <c r="AAV57" s="626"/>
      <c r="AAW57" s="626"/>
      <c r="AAX57" s="626"/>
      <c r="AAY57" s="626"/>
      <c r="AAZ57" s="626"/>
      <c r="ABA57" s="626"/>
      <c r="ABB57" s="626"/>
      <c r="ABC57" s="626"/>
      <c r="ABD57" s="626"/>
      <c r="ABE57" s="626"/>
      <c r="ABF57" s="626"/>
      <c r="ABG57" s="626"/>
      <c r="ABH57" s="626"/>
      <c r="ABI57" s="626"/>
      <c r="ABJ57" s="626"/>
      <c r="ABK57" s="626"/>
      <c r="ABL57" s="626"/>
      <c r="ABM57" s="626"/>
      <c r="ABN57" s="626"/>
      <c r="ABO57" s="626"/>
      <c r="ABP57" s="626"/>
      <c r="ABQ57" s="626"/>
      <c r="ABR57" s="626"/>
      <c r="ABS57" s="626"/>
      <c r="ABT57" s="626"/>
      <c r="ABU57" s="626"/>
      <c r="ABV57" s="626"/>
      <c r="ABW57" s="626"/>
      <c r="ABX57" s="626"/>
      <c r="ABY57" s="626"/>
      <c r="ABZ57" s="626"/>
      <c r="ACA57" s="626"/>
      <c r="ACB57" s="626"/>
      <c r="ACC57" s="626"/>
      <c r="ACD57" s="626"/>
      <c r="ACE57" s="626"/>
      <c r="ACF57" s="626"/>
      <c r="ACG57" s="626"/>
      <c r="ACH57" s="626"/>
      <c r="ACI57" s="626"/>
      <c r="ACJ57" s="626"/>
      <c r="ACK57" s="626"/>
      <c r="ACL57" s="626"/>
      <c r="ACM57" s="626"/>
      <c r="ACN57" s="626"/>
      <c r="ACO57" s="626"/>
      <c r="ACP57" s="626"/>
      <c r="ACQ57" s="626"/>
      <c r="ACR57" s="626"/>
      <c r="ACS57" s="626"/>
      <c r="ACT57" s="626"/>
      <c r="ACU57" s="626"/>
      <c r="ACV57" s="626"/>
      <c r="ACW57" s="626"/>
      <c r="ACX57" s="626"/>
      <c r="ACY57" s="626"/>
      <c r="ACZ57" s="626"/>
      <c r="ADA57" s="626"/>
      <c r="ADB57" s="626"/>
      <c r="ADC57" s="626"/>
      <c r="ADD57" s="626"/>
      <c r="ADE57" s="626"/>
      <c r="ADF57" s="626"/>
      <c r="ADG57" s="626"/>
      <c r="ADH57" s="626"/>
      <c r="ADI57" s="626"/>
      <c r="ADJ57" s="626"/>
      <c r="ADK57" s="626"/>
      <c r="ADL57" s="626"/>
      <c r="ADM57" s="626"/>
      <c r="ADN57" s="626"/>
      <c r="ADO57" s="626"/>
      <c r="ADP57" s="626"/>
      <c r="ADQ57" s="626"/>
      <c r="ADR57" s="626"/>
      <c r="ADS57" s="626"/>
      <c r="ADT57" s="626"/>
      <c r="ADU57" s="626"/>
      <c r="ADV57" s="626"/>
      <c r="ADW57" s="626"/>
      <c r="ADX57" s="626"/>
      <c r="ADY57" s="626"/>
      <c r="ADZ57" s="626"/>
      <c r="AEA57" s="626"/>
      <c r="AEB57" s="626"/>
      <c r="AEC57" s="626"/>
      <c r="AED57" s="626"/>
      <c r="AEE57" s="626"/>
      <c r="AEF57" s="626"/>
      <c r="AEG57" s="626"/>
      <c r="AEH57" s="626"/>
      <c r="AEI57" s="626"/>
      <c r="AEJ57" s="626"/>
      <c r="AEK57" s="626"/>
      <c r="AEL57" s="626"/>
      <c r="AEM57" s="626"/>
      <c r="AEN57" s="626"/>
      <c r="AEO57" s="626"/>
      <c r="AEP57" s="626"/>
      <c r="AEQ57" s="626"/>
      <c r="AER57" s="626"/>
      <c r="AES57" s="626"/>
      <c r="AET57" s="626"/>
      <c r="AEU57" s="626"/>
      <c r="AEV57" s="626"/>
      <c r="AEW57" s="626"/>
      <c r="AEX57" s="626"/>
      <c r="AEY57" s="626"/>
      <c r="AEZ57" s="626"/>
      <c r="AFA57" s="626"/>
      <c r="AFB57" s="626"/>
      <c r="AFC57" s="626"/>
      <c r="AFD57" s="626"/>
      <c r="AFE57" s="626"/>
      <c r="AFF57" s="626"/>
      <c r="AFG57" s="626"/>
      <c r="AFH57" s="626"/>
      <c r="AFI57" s="626"/>
      <c r="AFJ57" s="626"/>
      <c r="AFK57" s="626"/>
      <c r="AFL57" s="626"/>
      <c r="AFM57" s="626"/>
      <c r="AFN57" s="626"/>
      <c r="AFO57" s="626"/>
      <c r="AFP57" s="626"/>
      <c r="AFQ57" s="626"/>
      <c r="AFR57" s="626"/>
      <c r="AFS57" s="626"/>
      <c r="AFT57" s="626"/>
      <c r="AFU57" s="626"/>
      <c r="AFV57" s="626"/>
      <c r="AFW57" s="626"/>
      <c r="AFX57" s="626"/>
      <c r="AFY57" s="626"/>
      <c r="AFZ57" s="626"/>
      <c r="AGA57" s="626"/>
      <c r="AGB57" s="626"/>
      <c r="AGC57" s="626"/>
      <c r="AGD57" s="626"/>
      <c r="AGE57" s="626"/>
      <c r="AGF57" s="626"/>
      <c r="AGG57" s="626"/>
      <c r="AGH57" s="626"/>
      <c r="AGI57" s="626"/>
      <c r="AGJ57" s="626"/>
      <c r="AGK57" s="626"/>
      <c r="AGL57" s="626"/>
      <c r="AGM57" s="626"/>
      <c r="AGN57" s="626"/>
      <c r="AGO57" s="626"/>
      <c r="AGP57" s="626"/>
      <c r="AGQ57" s="626"/>
      <c r="AGR57" s="626"/>
      <c r="AGS57" s="626"/>
      <c r="AGT57" s="626"/>
      <c r="AGU57" s="626"/>
      <c r="AGV57" s="626"/>
      <c r="AGW57" s="626"/>
      <c r="AGX57" s="626"/>
      <c r="AGY57" s="626"/>
      <c r="AGZ57" s="626"/>
      <c r="AHA57" s="626"/>
      <c r="AHB57" s="626"/>
      <c r="AHC57" s="626"/>
      <c r="AHD57" s="626"/>
      <c r="AHE57" s="626"/>
      <c r="AHF57" s="626"/>
      <c r="AHG57" s="626"/>
      <c r="AHH57" s="626"/>
      <c r="AHI57" s="626"/>
      <c r="AHJ57" s="626"/>
      <c r="AHK57" s="626"/>
      <c r="AHL57" s="626"/>
      <c r="AHM57" s="626"/>
      <c r="AHN57" s="626"/>
      <c r="AHO57" s="626"/>
      <c r="AHP57" s="626"/>
      <c r="AHQ57" s="626"/>
      <c r="AHR57" s="626"/>
      <c r="AHS57" s="626"/>
      <c r="AHT57" s="626"/>
      <c r="AHU57" s="626"/>
      <c r="AHV57" s="626"/>
      <c r="AHW57" s="626"/>
      <c r="AHX57" s="626"/>
      <c r="AHY57" s="626"/>
      <c r="AHZ57" s="626"/>
      <c r="AIA57" s="626"/>
      <c r="AIB57" s="626"/>
      <c r="AIC57" s="626"/>
      <c r="AID57" s="626"/>
      <c r="AIE57" s="626"/>
      <c r="AIF57" s="626"/>
      <c r="AIG57" s="626"/>
      <c r="AIH57" s="626"/>
      <c r="AII57" s="626"/>
      <c r="AIJ57" s="626"/>
      <c r="AIK57" s="626"/>
      <c r="AIL57" s="626"/>
      <c r="AIM57" s="626"/>
      <c r="AIN57" s="626"/>
      <c r="AIO57" s="626"/>
      <c r="AIP57" s="626"/>
      <c r="AIQ57" s="626"/>
      <c r="AIR57" s="626"/>
      <c r="AIS57" s="626"/>
      <c r="AIT57" s="626"/>
      <c r="AIU57" s="626"/>
      <c r="AIV57" s="626"/>
      <c r="AIW57" s="626"/>
      <c r="AIX57" s="626"/>
      <c r="AIY57" s="626"/>
      <c r="AIZ57" s="626"/>
      <c r="AJA57" s="626"/>
      <c r="AJB57" s="626"/>
      <c r="AJC57" s="626"/>
      <c r="AJD57" s="626"/>
      <c r="AJE57" s="626"/>
      <c r="AJF57" s="626"/>
      <c r="AJG57" s="626"/>
      <c r="AJH57" s="626"/>
      <c r="AJI57" s="626"/>
      <c r="AJJ57" s="626"/>
      <c r="AJK57" s="626"/>
      <c r="AJL57" s="626"/>
      <c r="AJM57" s="626"/>
      <c r="AJN57" s="626"/>
      <c r="AJO57" s="626"/>
      <c r="AJP57" s="626"/>
      <c r="AJQ57" s="626"/>
      <c r="AJR57" s="626"/>
      <c r="AJS57" s="626"/>
      <c r="AJT57" s="626"/>
      <c r="AJU57" s="626"/>
      <c r="AJV57" s="626"/>
      <c r="AJW57" s="626"/>
      <c r="AJX57" s="626"/>
      <c r="AJY57" s="626"/>
      <c r="AJZ57" s="626"/>
      <c r="AKA57" s="626"/>
      <c r="AKB57" s="626"/>
      <c r="AKC57" s="626"/>
      <c r="AKD57" s="626"/>
      <c r="AKE57" s="626"/>
      <c r="AKF57" s="626"/>
      <c r="AKG57" s="626"/>
      <c r="AKH57" s="626"/>
      <c r="AKI57" s="626"/>
      <c r="AKJ57" s="626"/>
      <c r="AKK57" s="626"/>
      <c r="AKL57" s="626"/>
      <c r="AKM57" s="626"/>
      <c r="AKN57" s="626"/>
      <c r="AKO57" s="626"/>
      <c r="AKP57" s="626"/>
      <c r="AKQ57" s="626"/>
      <c r="AKR57" s="626"/>
      <c r="AKS57" s="626"/>
      <c r="AKT57" s="626"/>
      <c r="AKU57" s="626"/>
      <c r="AKV57" s="626"/>
      <c r="AKW57" s="626"/>
      <c r="AKX57" s="626"/>
      <c r="AKY57" s="626"/>
      <c r="AKZ57" s="626"/>
      <c r="ALA57" s="626"/>
      <c r="ALB57" s="626"/>
      <c r="ALC57" s="626"/>
      <c r="ALD57" s="626"/>
      <c r="ALE57" s="626"/>
      <c r="ALF57" s="626"/>
      <c r="ALG57" s="626"/>
      <c r="ALH57" s="626"/>
      <c r="ALI57" s="626"/>
      <c r="ALJ57" s="626"/>
      <c r="ALK57" s="626"/>
      <c r="ALL57" s="626"/>
      <c r="ALM57" s="626"/>
      <c r="ALN57" s="626"/>
      <c r="ALO57" s="626"/>
      <c r="ALP57" s="626"/>
      <c r="ALQ57" s="626"/>
      <c r="ALR57" s="626"/>
      <c r="ALS57" s="626"/>
      <c r="ALT57" s="626"/>
      <c r="ALU57" s="626"/>
      <c r="ALV57" s="626"/>
      <c r="ALW57" s="626"/>
      <c r="ALX57" s="626"/>
      <c r="ALY57" s="626"/>
      <c r="ALZ57" s="626"/>
      <c r="AMA57" s="626"/>
      <c r="AMB57" s="626"/>
      <c r="AMC57" s="626"/>
      <c r="AMD57" s="626"/>
      <c r="AME57" s="626"/>
      <c r="AMF57" s="626"/>
      <c r="AMG57" s="626"/>
      <c r="AMH57" s="626"/>
      <c r="AMI57" s="626"/>
      <c r="AMJ57" s="626"/>
      <c r="AMK57" s="626"/>
      <c r="AML57" s="626"/>
      <c r="AMM57" s="626"/>
      <c r="AMN57" s="626"/>
      <c r="AMO57" s="626"/>
      <c r="AMP57" s="626"/>
      <c r="AMQ57" s="626"/>
      <c r="AMR57" s="626"/>
      <c r="AMS57" s="626"/>
      <c r="AMT57" s="626"/>
      <c r="AMU57" s="626"/>
      <c r="AMV57" s="626"/>
      <c r="AMW57" s="626"/>
      <c r="AMX57" s="626"/>
      <c r="AMY57" s="626"/>
      <c r="AMZ57" s="626"/>
      <c r="ANA57" s="626"/>
      <c r="ANB57" s="626"/>
      <c r="ANC57" s="626"/>
      <c r="AND57" s="626"/>
      <c r="ANE57" s="626"/>
      <c r="ANF57" s="626"/>
      <c r="ANG57" s="626"/>
      <c r="ANH57" s="626"/>
      <c r="ANI57" s="626"/>
      <c r="ANJ57" s="626"/>
      <c r="ANK57" s="626"/>
      <c r="ANL57" s="626"/>
      <c r="ANM57" s="626"/>
      <c r="ANN57" s="626"/>
      <c r="ANO57" s="626"/>
      <c r="ANP57" s="626"/>
      <c r="ANQ57" s="626"/>
      <c r="ANR57" s="626"/>
      <c r="ANS57" s="626"/>
      <c r="ANT57" s="626"/>
      <c r="ANU57" s="626"/>
      <c r="ANV57" s="626"/>
      <c r="ANW57" s="626"/>
      <c r="ANX57" s="626"/>
      <c r="ANY57" s="626"/>
      <c r="ANZ57" s="626"/>
      <c r="AOA57" s="626"/>
      <c r="AOB57" s="626"/>
      <c r="AOC57" s="626"/>
      <c r="AOD57" s="626"/>
      <c r="AOE57" s="626"/>
      <c r="AOF57" s="626"/>
      <c r="AOG57" s="626"/>
      <c r="AOH57" s="626"/>
      <c r="AOI57" s="626"/>
      <c r="AOJ57" s="626"/>
      <c r="AOK57" s="626"/>
      <c r="AOL57" s="626"/>
      <c r="AOM57" s="626"/>
      <c r="AON57" s="626"/>
      <c r="AOO57" s="626"/>
      <c r="AOP57" s="626"/>
      <c r="AOQ57" s="626"/>
      <c r="AOR57" s="626"/>
      <c r="AOS57" s="626"/>
      <c r="AOT57" s="626"/>
      <c r="AOU57" s="626"/>
      <c r="AOV57" s="626"/>
      <c r="AOW57" s="626"/>
      <c r="AOX57" s="626"/>
      <c r="AOY57" s="626"/>
      <c r="AOZ57" s="626"/>
      <c r="APA57" s="626"/>
      <c r="APB57" s="626"/>
      <c r="APC57" s="626"/>
      <c r="APD57" s="626"/>
      <c r="APE57" s="626"/>
      <c r="APF57" s="626"/>
      <c r="APG57" s="626"/>
      <c r="APH57" s="626"/>
      <c r="API57" s="626"/>
      <c r="APJ57" s="626"/>
      <c r="APK57" s="626"/>
      <c r="APL57" s="626"/>
      <c r="APM57" s="626"/>
      <c r="APN57" s="626"/>
      <c r="APO57" s="626"/>
      <c r="APP57" s="626"/>
      <c r="APQ57" s="626"/>
      <c r="APR57" s="626"/>
      <c r="APS57" s="626"/>
      <c r="APT57" s="626"/>
      <c r="APU57" s="626"/>
      <c r="APV57" s="626"/>
      <c r="APW57" s="626"/>
      <c r="APX57" s="626"/>
      <c r="APY57" s="626"/>
      <c r="APZ57" s="626"/>
      <c r="AQA57" s="626"/>
      <c r="AQB57" s="626"/>
      <c r="AQC57" s="626"/>
      <c r="AQD57" s="626"/>
      <c r="AQE57" s="626"/>
      <c r="AQF57" s="626"/>
      <c r="AQG57" s="626"/>
      <c r="AQH57" s="626"/>
      <c r="AQI57" s="626"/>
      <c r="AQJ57" s="626"/>
      <c r="AQK57" s="626"/>
      <c r="AQL57" s="626"/>
      <c r="AQM57" s="626"/>
      <c r="AQN57" s="626"/>
      <c r="AQO57" s="626"/>
      <c r="AQP57" s="626"/>
      <c r="AQQ57" s="626"/>
      <c r="AQR57" s="626"/>
      <c r="AQS57" s="626"/>
      <c r="AQT57" s="626"/>
      <c r="AQU57" s="626"/>
      <c r="AQV57" s="626"/>
      <c r="AQW57" s="626"/>
      <c r="AQX57" s="626"/>
      <c r="AQY57" s="626"/>
      <c r="AQZ57" s="626"/>
      <c r="ARA57" s="626"/>
      <c r="ARB57" s="626"/>
      <c r="ARC57" s="626"/>
      <c r="ARD57" s="626"/>
      <c r="ARE57" s="626"/>
      <c r="ARF57" s="626"/>
      <c r="ARG57" s="626"/>
      <c r="ARH57" s="626"/>
      <c r="ARI57" s="626"/>
      <c r="ARJ57" s="626"/>
      <c r="ARK57" s="626"/>
      <c r="ARL57" s="626"/>
      <c r="ARM57" s="626"/>
      <c r="ARN57" s="626"/>
      <c r="ARO57" s="626"/>
      <c r="ARP57" s="626"/>
      <c r="ARQ57" s="626"/>
      <c r="ARR57" s="626"/>
      <c r="ARS57" s="626"/>
      <c r="ART57" s="626"/>
      <c r="ARU57" s="626"/>
      <c r="ARV57" s="626"/>
      <c r="ARW57" s="626"/>
      <c r="ARX57" s="626"/>
      <c r="ARY57" s="626"/>
      <c r="ARZ57" s="626"/>
      <c r="ASA57" s="626"/>
      <c r="ASB57" s="626"/>
      <c r="ASC57" s="626"/>
      <c r="ASD57" s="626"/>
      <c r="ASE57" s="626"/>
      <c r="ASF57" s="626"/>
      <c r="ASG57" s="626"/>
      <c r="ASH57" s="626"/>
      <c r="ASI57" s="626"/>
      <c r="ASJ57" s="626"/>
      <c r="ASK57" s="626"/>
      <c r="ASL57" s="626"/>
      <c r="ASM57" s="626"/>
      <c r="ASN57" s="626"/>
      <c r="ASO57" s="626"/>
      <c r="ASP57" s="626"/>
      <c r="ASQ57" s="626"/>
      <c r="ASR57" s="626"/>
      <c r="ASS57" s="626"/>
      <c r="AST57" s="626"/>
      <c r="ASU57" s="626"/>
      <c r="ASV57" s="626"/>
      <c r="ASW57" s="626"/>
      <c r="ASX57" s="626"/>
      <c r="ASY57" s="626"/>
      <c r="ASZ57" s="626"/>
      <c r="ATA57" s="626"/>
      <c r="ATB57" s="626"/>
      <c r="ATC57" s="626"/>
      <c r="ATD57" s="626"/>
      <c r="ATE57" s="626"/>
      <c r="ATF57" s="626"/>
      <c r="ATG57" s="626"/>
      <c r="ATH57" s="626"/>
      <c r="ATI57" s="626"/>
      <c r="ATJ57" s="626"/>
      <c r="ATK57" s="626"/>
      <c r="ATL57" s="626"/>
      <c r="ATM57" s="626"/>
      <c r="ATN57" s="626"/>
      <c r="ATO57" s="626"/>
      <c r="ATP57" s="626"/>
      <c r="ATQ57" s="626"/>
      <c r="ATR57" s="626"/>
      <c r="ATS57" s="626"/>
      <c r="ATT57" s="626"/>
      <c r="ATU57" s="626"/>
      <c r="ATV57" s="626"/>
      <c r="ATW57" s="626"/>
      <c r="ATX57" s="626"/>
      <c r="ATY57" s="626"/>
      <c r="ATZ57" s="626"/>
      <c r="AUA57" s="626"/>
      <c r="AUB57" s="626"/>
      <c r="AUC57" s="626"/>
      <c r="AUD57" s="626"/>
      <c r="AUE57" s="626"/>
      <c r="AUF57" s="626"/>
      <c r="AUG57" s="626"/>
      <c r="AUH57" s="626"/>
      <c r="AUI57" s="626"/>
      <c r="AUJ57" s="626"/>
      <c r="AUK57" s="626"/>
      <c r="AUL57" s="626"/>
      <c r="AUM57" s="626"/>
      <c r="AUN57" s="626"/>
      <c r="AUO57" s="626"/>
      <c r="AUP57" s="626"/>
      <c r="AUQ57" s="626"/>
      <c r="AUR57" s="626"/>
      <c r="AUS57" s="626"/>
      <c r="AUT57" s="626"/>
      <c r="AUU57" s="626"/>
      <c r="AUV57" s="626"/>
      <c r="AUW57" s="626"/>
      <c r="AUX57" s="626"/>
      <c r="AUY57" s="626"/>
      <c r="AUZ57" s="626"/>
      <c r="AVA57" s="626"/>
      <c r="AVB57" s="626"/>
      <c r="AVC57" s="626"/>
      <c r="AVD57" s="626"/>
      <c r="AVE57" s="626"/>
      <c r="AVF57" s="626"/>
      <c r="AVG57" s="626"/>
      <c r="AVH57" s="626"/>
      <c r="AVI57" s="626"/>
      <c r="AVJ57" s="626"/>
      <c r="AVK57" s="626"/>
      <c r="AVL57" s="626"/>
      <c r="AVM57" s="626"/>
      <c r="AVN57" s="626"/>
      <c r="AVO57" s="626"/>
      <c r="AVP57" s="626"/>
      <c r="AVQ57" s="626"/>
      <c r="AVR57" s="626"/>
      <c r="AVS57" s="626"/>
      <c r="AVT57" s="626"/>
      <c r="AVU57" s="626"/>
      <c r="AVV57" s="626"/>
      <c r="AVW57" s="626"/>
      <c r="AVX57" s="626"/>
      <c r="AVY57" s="626"/>
      <c r="AVZ57" s="626"/>
      <c r="AWA57" s="626"/>
      <c r="AWB57" s="626"/>
      <c r="AWC57" s="626"/>
      <c r="AWD57" s="626"/>
      <c r="AWE57" s="626"/>
      <c r="AWF57" s="626"/>
      <c r="AWG57" s="626"/>
      <c r="AWH57" s="626"/>
      <c r="AWI57" s="626"/>
      <c r="AWJ57" s="626"/>
      <c r="AWK57" s="626"/>
      <c r="AWL57" s="626"/>
      <c r="AWM57" s="626"/>
      <c r="AWN57" s="626"/>
      <c r="AWO57" s="626"/>
      <c r="AWP57" s="626"/>
      <c r="AWQ57" s="626"/>
      <c r="AWR57" s="626"/>
      <c r="AWS57" s="626"/>
      <c r="AWT57" s="626"/>
      <c r="AWU57" s="626"/>
      <c r="AWV57" s="626"/>
      <c r="AWW57" s="626"/>
      <c r="AWX57" s="626"/>
      <c r="AWY57" s="626"/>
      <c r="AWZ57" s="626"/>
      <c r="AXA57" s="626"/>
      <c r="AXB57" s="626"/>
      <c r="AXC57" s="626"/>
      <c r="AXD57" s="626"/>
      <c r="AXE57" s="626"/>
      <c r="AXF57" s="626"/>
      <c r="AXG57" s="626"/>
      <c r="AXH57" s="626"/>
      <c r="AXI57" s="626"/>
      <c r="AXJ57" s="626"/>
      <c r="AXK57" s="626"/>
      <c r="AXL57" s="626"/>
      <c r="AXM57" s="626"/>
      <c r="AXN57" s="626"/>
      <c r="AXO57" s="626"/>
      <c r="AXP57" s="626"/>
      <c r="AXQ57" s="626"/>
      <c r="AXR57" s="626"/>
      <c r="AXS57" s="626"/>
      <c r="AXT57" s="626"/>
      <c r="AXU57" s="626"/>
      <c r="AXV57" s="626"/>
      <c r="AXW57" s="626"/>
      <c r="AXX57" s="626"/>
      <c r="AXY57" s="626"/>
      <c r="AXZ57" s="626"/>
      <c r="AYA57" s="626"/>
      <c r="AYB57" s="626"/>
      <c r="AYC57" s="626"/>
      <c r="AYD57" s="626"/>
      <c r="AYE57" s="626"/>
      <c r="AYF57" s="626"/>
      <c r="AYG57" s="626"/>
      <c r="AYH57" s="626"/>
      <c r="AYI57" s="626"/>
      <c r="AYJ57" s="626"/>
      <c r="AYK57" s="626"/>
      <c r="AYL57" s="626"/>
      <c r="AYM57" s="626"/>
      <c r="AYN57" s="626"/>
      <c r="AYO57" s="626"/>
      <c r="AYP57" s="626"/>
      <c r="AYQ57" s="626"/>
      <c r="AYR57" s="626"/>
      <c r="AYS57" s="626"/>
      <c r="AYT57" s="626"/>
      <c r="AYU57" s="626"/>
      <c r="AYV57" s="626"/>
      <c r="AYW57" s="626"/>
      <c r="AYX57" s="626"/>
      <c r="AYY57" s="626"/>
      <c r="AYZ57" s="626"/>
      <c r="AZA57" s="626"/>
      <c r="AZB57" s="626"/>
      <c r="AZC57" s="626"/>
      <c r="AZD57" s="626"/>
      <c r="AZE57" s="626"/>
      <c r="AZF57" s="626"/>
      <c r="AZG57" s="626"/>
      <c r="AZH57" s="626"/>
      <c r="AZI57" s="626"/>
      <c r="AZJ57" s="626"/>
      <c r="AZK57" s="626"/>
      <c r="AZL57" s="626"/>
      <c r="AZM57" s="626"/>
      <c r="AZN57" s="626"/>
      <c r="AZO57" s="626"/>
      <c r="AZP57" s="626"/>
      <c r="AZQ57" s="626"/>
      <c r="AZR57" s="626"/>
      <c r="AZS57" s="626"/>
      <c r="AZT57" s="626"/>
      <c r="AZU57" s="626"/>
      <c r="AZV57" s="626"/>
      <c r="AZW57" s="626"/>
      <c r="AZX57" s="626"/>
      <c r="AZY57" s="626"/>
      <c r="AZZ57" s="626"/>
      <c r="BAA57" s="626"/>
      <c r="BAB57" s="626"/>
      <c r="BAC57" s="626"/>
      <c r="BAD57" s="626"/>
      <c r="BAE57" s="626"/>
      <c r="BAF57" s="626"/>
      <c r="BAG57" s="626"/>
      <c r="BAH57" s="626"/>
      <c r="BAI57" s="626"/>
      <c r="BAJ57" s="626"/>
      <c r="BAK57" s="626"/>
      <c r="BAL57" s="626"/>
      <c r="BAM57" s="626"/>
      <c r="BAN57" s="626"/>
      <c r="BAO57" s="626"/>
      <c r="BAP57" s="626"/>
      <c r="BAQ57" s="626"/>
      <c r="BAR57" s="626"/>
      <c r="BAS57" s="626"/>
      <c r="BAT57" s="626"/>
      <c r="BAU57" s="626"/>
      <c r="BAV57" s="626"/>
      <c r="BAW57" s="626"/>
      <c r="BAX57" s="626"/>
      <c r="BAY57" s="626"/>
      <c r="BAZ57" s="626"/>
      <c r="BBA57" s="626"/>
      <c r="BBB57" s="626"/>
      <c r="BBC57" s="626"/>
      <c r="BBD57" s="626"/>
      <c r="BBE57" s="626"/>
      <c r="BBF57" s="626"/>
      <c r="BBG57" s="626"/>
      <c r="BBH57" s="626"/>
      <c r="BBI57" s="626"/>
      <c r="BBJ57" s="626"/>
      <c r="BBK57" s="626"/>
      <c r="BBL57" s="626"/>
      <c r="BBM57" s="626"/>
      <c r="BBN57" s="626"/>
      <c r="BBO57" s="626"/>
      <c r="BBP57" s="626"/>
      <c r="BBQ57" s="626"/>
      <c r="BBR57" s="626"/>
      <c r="BBS57" s="626"/>
      <c r="BBT57" s="626"/>
      <c r="BBU57" s="626"/>
      <c r="BBV57" s="626"/>
      <c r="BBW57" s="626"/>
      <c r="BBX57" s="626"/>
      <c r="BBY57" s="626"/>
      <c r="BBZ57" s="626"/>
      <c r="BCA57" s="626"/>
      <c r="BCB57" s="626"/>
      <c r="BCC57" s="626"/>
      <c r="BCD57" s="626"/>
      <c r="BCE57" s="626"/>
      <c r="BCF57" s="626"/>
      <c r="BCG57" s="626"/>
      <c r="BCH57" s="626"/>
      <c r="BCI57" s="626"/>
      <c r="BCJ57" s="626"/>
      <c r="BCK57" s="626"/>
      <c r="BCL57" s="626"/>
      <c r="BCM57" s="626"/>
      <c r="BCN57" s="626"/>
      <c r="BCO57" s="626"/>
      <c r="BCP57" s="626"/>
      <c r="BCQ57" s="626"/>
      <c r="BCR57" s="626"/>
      <c r="BCS57" s="626"/>
      <c r="BCT57" s="626"/>
      <c r="BCU57" s="626"/>
      <c r="BCV57" s="626"/>
      <c r="BCW57" s="626"/>
      <c r="BCX57" s="626"/>
      <c r="BCY57" s="626"/>
      <c r="BCZ57" s="626"/>
      <c r="BDA57" s="626"/>
      <c r="BDB57" s="626"/>
      <c r="BDC57" s="626"/>
      <c r="BDD57" s="626"/>
      <c r="BDE57" s="626"/>
      <c r="BDF57" s="626"/>
      <c r="BDG57" s="626"/>
      <c r="BDH57" s="626"/>
      <c r="BDI57" s="626"/>
      <c r="BDJ57" s="626"/>
      <c r="BDK57" s="626"/>
      <c r="BDL57" s="626"/>
      <c r="BDM57" s="626"/>
      <c r="BDN57" s="626"/>
      <c r="BDO57" s="626"/>
      <c r="BDP57" s="626"/>
      <c r="BDQ57" s="626"/>
      <c r="BDR57" s="626"/>
      <c r="BDS57" s="626"/>
      <c r="BDT57" s="626"/>
      <c r="BDU57" s="626"/>
      <c r="BDV57" s="626"/>
      <c r="BDW57" s="626"/>
      <c r="BDX57" s="626"/>
      <c r="BDY57" s="626"/>
      <c r="BDZ57" s="626"/>
      <c r="BEA57" s="626"/>
      <c r="BEB57" s="626"/>
      <c r="BEC57" s="626"/>
      <c r="BED57" s="626"/>
      <c r="BEE57" s="626"/>
      <c r="BEF57" s="626"/>
      <c r="BEG57" s="626"/>
      <c r="BEH57" s="626"/>
      <c r="BEI57" s="626"/>
      <c r="BEJ57" s="626"/>
      <c r="BEK57" s="626"/>
      <c r="BEL57" s="626"/>
      <c r="BEM57" s="626"/>
      <c r="BEN57" s="626"/>
      <c r="BEO57" s="626"/>
      <c r="BEP57" s="626"/>
      <c r="BEQ57" s="626"/>
      <c r="BER57" s="626"/>
      <c r="BES57" s="626"/>
      <c r="BET57" s="626"/>
      <c r="BEU57" s="626"/>
      <c r="BEV57" s="626"/>
      <c r="BEW57" s="626"/>
      <c r="BEX57" s="626"/>
      <c r="BEY57" s="626"/>
      <c r="BEZ57" s="626"/>
      <c r="BFA57" s="626"/>
      <c r="BFB57" s="626"/>
      <c r="BFC57" s="626"/>
      <c r="BFD57" s="626"/>
      <c r="BFE57" s="626"/>
      <c r="BFF57" s="626"/>
      <c r="BFG57" s="626"/>
      <c r="BFH57" s="626"/>
      <c r="BFI57" s="626"/>
      <c r="BFJ57" s="626"/>
      <c r="BFK57" s="626"/>
      <c r="BFL57" s="626"/>
      <c r="BFM57" s="626"/>
      <c r="BFN57" s="626"/>
      <c r="BFO57" s="626"/>
      <c r="BFP57" s="626"/>
      <c r="BFQ57" s="626"/>
      <c r="BFR57" s="626"/>
      <c r="BFS57" s="626"/>
      <c r="BFT57" s="626"/>
      <c r="BFU57" s="626"/>
      <c r="BFV57" s="626"/>
      <c r="BFW57" s="626"/>
      <c r="BFX57" s="626"/>
      <c r="BFY57" s="626"/>
      <c r="BFZ57" s="626"/>
      <c r="BGA57" s="626"/>
      <c r="BGB57" s="626"/>
      <c r="BGC57" s="626"/>
      <c r="BGD57" s="626"/>
      <c r="BGE57" s="626"/>
      <c r="BGF57" s="626"/>
      <c r="BGG57" s="626"/>
      <c r="BGH57" s="626"/>
      <c r="BGI57" s="626"/>
      <c r="BGJ57" s="626"/>
      <c r="BGK57" s="626"/>
      <c r="BGL57" s="626"/>
      <c r="BGM57" s="626"/>
      <c r="BGN57" s="626"/>
      <c r="BGO57" s="626"/>
      <c r="BGP57" s="626"/>
      <c r="BGQ57" s="626"/>
      <c r="BGR57" s="626"/>
      <c r="BGS57" s="626"/>
      <c r="BGT57" s="626"/>
      <c r="BGU57" s="626"/>
      <c r="BGV57" s="626"/>
      <c r="BGW57" s="626"/>
      <c r="BGX57" s="626"/>
      <c r="BGY57" s="626"/>
      <c r="BGZ57" s="626"/>
      <c r="BHA57" s="626"/>
      <c r="BHB57" s="626"/>
      <c r="BHC57" s="626"/>
      <c r="BHD57" s="626"/>
      <c r="BHE57" s="626"/>
      <c r="BHF57" s="626"/>
      <c r="BHG57" s="626"/>
      <c r="BHH57" s="626"/>
      <c r="BHI57" s="626"/>
      <c r="BHJ57" s="626"/>
      <c r="BHK57" s="626"/>
      <c r="BHL57" s="626"/>
      <c r="BHM57" s="626"/>
      <c r="BHN57" s="626"/>
      <c r="BHO57" s="626"/>
      <c r="BHP57" s="626"/>
      <c r="BHQ57" s="626"/>
      <c r="BHR57" s="626"/>
      <c r="BHS57" s="626"/>
      <c r="BHT57" s="626"/>
      <c r="BHU57" s="626"/>
      <c r="BHV57" s="626"/>
      <c r="BHW57" s="626"/>
      <c r="BHX57" s="626"/>
      <c r="BHY57" s="626"/>
      <c r="BHZ57" s="626"/>
      <c r="BIA57" s="626"/>
      <c r="BIB57" s="626"/>
      <c r="BIC57" s="626"/>
      <c r="BID57" s="626"/>
      <c r="BIE57" s="626"/>
      <c r="BIF57" s="626"/>
      <c r="BIG57" s="626"/>
      <c r="BIH57" s="626"/>
      <c r="BII57" s="626"/>
      <c r="BIJ57" s="626"/>
      <c r="BIK57" s="626"/>
      <c r="BIL57" s="626"/>
      <c r="BIM57" s="626"/>
      <c r="BIN57" s="626"/>
      <c r="BIO57" s="626"/>
      <c r="BIP57" s="626"/>
      <c r="BIQ57" s="626"/>
      <c r="BIR57" s="626"/>
      <c r="BIS57" s="626"/>
      <c r="BIT57" s="626"/>
      <c r="BIU57" s="626"/>
      <c r="BIV57" s="626"/>
      <c r="BIW57" s="626"/>
      <c r="BIX57" s="626"/>
      <c r="BIY57" s="626"/>
      <c r="BIZ57" s="626"/>
      <c r="BJA57" s="626"/>
      <c r="BJB57" s="626"/>
      <c r="BJC57" s="626"/>
      <c r="BJD57" s="626"/>
      <c r="BJE57" s="626"/>
      <c r="BJF57" s="626"/>
      <c r="BJG57" s="626"/>
      <c r="BJH57" s="626"/>
      <c r="BJI57" s="626"/>
      <c r="BJJ57" s="626"/>
      <c r="BJK57" s="626"/>
      <c r="BJL57" s="626"/>
      <c r="BJM57" s="626"/>
      <c r="BJN57" s="626"/>
      <c r="BJO57" s="626"/>
      <c r="BJP57" s="626"/>
      <c r="BJQ57" s="626"/>
      <c r="BJR57" s="626"/>
      <c r="BJS57" s="626"/>
      <c r="BJT57" s="626"/>
      <c r="BJU57" s="626"/>
      <c r="BJV57" s="626"/>
      <c r="BJW57" s="626"/>
      <c r="BJX57" s="626"/>
      <c r="BJY57" s="626"/>
      <c r="BJZ57" s="626"/>
      <c r="BKA57" s="626"/>
      <c r="BKB57" s="626"/>
      <c r="BKC57" s="626"/>
      <c r="BKD57" s="626"/>
      <c r="BKE57" s="626"/>
      <c r="BKF57" s="626"/>
      <c r="BKG57" s="626"/>
      <c r="BKH57" s="626"/>
      <c r="BKI57" s="626"/>
      <c r="BKJ57" s="626"/>
      <c r="BKK57" s="626"/>
      <c r="BKL57" s="626"/>
      <c r="BKM57" s="626"/>
      <c r="BKN57" s="626"/>
      <c r="BKO57" s="626"/>
      <c r="BKP57" s="626"/>
      <c r="BKQ57" s="626"/>
      <c r="BKR57" s="626"/>
      <c r="BKS57" s="626"/>
      <c r="BKT57" s="626"/>
      <c r="BKU57" s="626"/>
      <c r="BKV57" s="626"/>
      <c r="BKW57" s="626"/>
      <c r="BKX57" s="626"/>
      <c r="BKY57" s="626"/>
      <c r="BKZ57" s="626"/>
      <c r="BLA57" s="626"/>
      <c r="BLB57" s="626"/>
      <c r="BLC57" s="626"/>
      <c r="BLD57" s="626"/>
      <c r="BLE57" s="626"/>
      <c r="BLF57" s="626"/>
      <c r="BLG57" s="626"/>
      <c r="BLH57" s="626"/>
      <c r="BLI57" s="626"/>
      <c r="BLJ57" s="626"/>
      <c r="BLK57" s="626"/>
      <c r="BLL57" s="626"/>
      <c r="BLM57" s="626"/>
      <c r="BLN57" s="626"/>
      <c r="BLO57" s="626"/>
      <c r="BLP57" s="626"/>
      <c r="BLQ57" s="626"/>
      <c r="BLR57" s="626"/>
      <c r="BLS57" s="626"/>
      <c r="BLT57" s="626"/>
      <c r="BLU57" s="626"/>
      <c r="BLV57" s="626"/>
      <c r="BLW57" s="626"/>
      <c r="BLX57" s="626"/>
      <c r="BLY57" s="626"/>
      <c r="BLZ57" s="626"/>
      <c r="BMA57" s="626"/>
      <c r="BMB57" s="626"/>
      <c r="BMC57" s="626"/>
      <c r="BMD57" s="626"/>
      <c r="BME57" s="626"/>
      <c r="BMF57" s="626"/>
      <c r="BMG57" s="626"/>
      <c r="BMH57" s="626"/>
      <c r="BMI57" s="626"/>
      <c r="BMJ57" s="626"/>
      <c r="BMK57" s="626"/>
      <c r="BML57" s="626"/>
      <c r="BMM57" s="626"/>
      <c r="BMN57" s="626"/>
      <c r="BMO57" s="626"/>
      <c r="BMP57" s="626"/>
      <c r="BMQ57" s="626"/>
      <c r="BMR57" s="626"/>
      <c r="BMS57" s="626"/>
      <c r="BMT57" s="626"/>
      <c r="BMU57" s="626"/>
      <c r="BMV57" s="626"/>
      <c r="BMW57" s="626"/>
      <c r="BMX57" s="626"/>
      <c r="BMY57" s="626"/>
      <c r="BMZ57" s="626"/>
      <c r="BNA57" s="626"/>
      <c r="BNB57" s="626"/>
      <c r="BNC57" s="626"/>
      <c r="BND57" s="626"/>
      <c r="BNE57" s="626"/>
      <c r="BNF57" s="626"/>
      <c r="BNG57" s="626"/>
      <c r="BNH57" s="626"/>
      <c r="BNI57" s="626"/>
      <c r="BNJ57" s="626"/>
      <c r="BNK57" s="626"/>
      <c r="BNL57" s="626"/>
      <c r="BNM57" s="626"/>
      <c r="BNN57" s="626"/>
      <c r="BNO57" s="626"/>
      <c r="BNP57" s="626"/>
      <c r="BNQ57" s="626"/>
      <c r="BNR57" s="626"/>
      <c r="BNS57" s="626"/>
      <c r="BNT57" s="626"/>
      <c r="BNU57" s="626"/>
      <c r="BNV57" s="626"/>
      <c r="BNW57" s="626"/>
      <c r="BNX57" s="626"/>
      <c r="BNY57" s="626"/>
      <c r="BNZ57" s="626"/>
      <c r="BOA57" s="626"/>
      <c r="BOB57" s="626"/>
      <c r="BOC57" s="626"/>
      <c r="BOD57" s="626"/>
      <c r="BOE57" s="626"/>
      <c r="BOF57" s="626"/>
      <c r="BOG57" s="626"/>
      <c r="BOH57" s="626"/>
      <c r="BOI57" s="626"/>
      <c r="BOJ57" s="626"/>
      <c r="BOK57" s="626"/>
      <c r="BOL57" s="626"/>
      <c r="BOM57" s="626"/>
      <c r="BON57" s="626"/>
      <c r="BOO57" s="626"/>
      <c r="BOP57" s="626"/>
      <c r="BOQ57" s="626"/>
      <c r="BOR57" s="626"/>
      <c r="BOS57" s="626"/>
      <c r="BOT57" s="626"/>
      <c r="BOU57" s="626"/>
      <c r="BOV57" s="626"/>
      <c r="BOW57" s="626"/>
      <c r="BOX57" s="626"/>
      <c r="BOY57" s="626"/>
      <c r="BOZ57" s="626"/>
      <c r="BPA57" s="626"/>
      <c r="BPB57" s="626"/>
      <c r="BPC57" s="626"/>
      <c r="BPD57" s="626"/>
      <c r="BPE57" s="626"/>
      <c r="BPF57" s="626"/>
      <c r="BPG57" s="626"/>
      <c r="BPH57" s="626"/>
      <c r="BPI57" s="626"/>
      <c r="BPJ57" s="626"/>
      <c r="BPK57" s="626"/>
      <c r="BPL57" s="626"/>
      <c r="BPM57" s="626"/>
      <c r="BPN57" s="626"/>
      <c r="BPO57" s="626"/>
      <c r="BPP57" s="626"/>
      <c r="BPQ57" s="626"/>
      <c r="BPR57" s="626"/>
      <c r="BPS57" s="626"/>
      <c r="BPT57" s="626"/>
      <c r="BPU57" s="626"/>
      <c r="BPV57" s="626"/>
      <c r="BPW57" s="626"/>
      <c r="BPX57" s="626"/>
      <c r="BPY57" s="626"/>
      <c r="BPZ57" s="626"/>
      <c r="BQA57" s="626"/>
      <c r="BQB57" s="626"/>
      <c r="BQC57" s="626"/>
      <c r="BQD57" s="626"/>
      <c r="BQE57" s="626"/>
      <c r="BQF57" s="626"/>
      <c r="BQG57" s="626"/>
      <c r="BQH57" s="626"/>
      <c r="BQI57" s="626"/>
      <c r="BQJ57" s="626"/>
      <c r="BQK57" s="626"/>
      <c r="BQL57" s="626"/>
      <c r="BQM57" s="626"/>
      <c r="BQN57" s="626"/>
      <c r="BQO57" s="626"/>
      <c r="BQP57" s="626"/>
      <c r="BQQ57" s="626"/>
      <c r="BQR57" s="626"/>
      <c r="BQS57" s="626"/>
      <c r="BQT57" s="626"/>
      <c r="BQU57" s="626"/>
      <c r="BQV57" s="626"/>
      <c r="BQW57" s="626"/>
      <c r="BQX57" s="626"/>
      <c r="BQY57" s="626"/>
      <c r="BQZ57" s="626"/>
      <c r="BRA57" s="626"/>
      <c r="BRB57" s="626"/>
      <c r="BRC57" s="626"/>
      <c r="BRD57" s="626"/>
      <c r="BRE57" s="626"/>
      <c r="BRF57" s="626"/>
      <c r="BRG57" s="626"/>
      <c r="BRH57" s="626"/>
      <c r="BRI57" s="626"/>
      <c r="BRJ57" s="626"/>
      <c r="BRK57" s="626"/>
      <c r="BRL57" s="626"/>
      <c r="BRM57" s="626"/>
      <c r="BRN57" s="626"/>
      <c r="BRO57" s="626"/>
      <c r="BRP57" s="626"/>
      <c r="BRQ57" s="626"/>
      <c r="BRR57" s="626"/>
      <c r="BRS57" s="626"/>
      <c r="BRT57" s="626"/>
      <c r="BRU57" s="626"/>
      <c r="BRV57" s="626"/>
      <c r="BRW57" s="626"/>
      <c r="BRX57" s="626"/>
      <c r="BRY57" s="626"/>
      <c r="BRZ57" s="626"/>
      <c r="BSA57" s="626"/>
      <c r="BSB57" s="626"/>
      <c r="BSC57" s="626"/>
      <c r="BSD57" s="626"/>
      <c r="BSE57" s="626"/>
      <c r="BSF57" s="626"/>
      <c r="BSG57" s="626"/>
      <c r="BSH57" s="626"/>
      <c r="BSI57" s="626"/>
      <c r="BSJ57" s="626"/>
      <c r="BSK57" s="626"/>
      <c r="BSL57" s="626"/>
      <c r="BSM57" s="626"/>
      <c r="BSN57" s="626"/>
      <c r="BSO57" s="626"/>
      <c r="BSP57" s="626"/>
      <c r="BSQ57" s="626"/>
      <c r="BSR57" s="626"/>
      <c r="BSS57" s="626"/>
      <c r="BST57" s="626"/>
      <c r="BSU57" s="626"/>
      <c r="BSV57" s="626"/>
      <c r="BSW57" s="626"/>
      <c r="BSX57" s="626"/>
      <c r="BSY57" s="626"/>
      <c r="BSZ57" s="626"/>
      <c r="BTA57" s="626"/>
      <c r="BTB57" s="626"/>
      <c r="BTC57" s="626"/>
      <c r="BTD57" s="626"/>
      <c r="BTE57" s="626"/>
      <c r="BTF57" s="626"/>
      <c r="BTG57" s="626"/>
      <c r="BTH57" s="626"/>
      <c r="BTI57" s="626"/>
      <c r="BTJ57" s="626"/>
      <c r="BTK57" s="626"/>
      <c r="BTL57" s="626"/>
      <c r="BTM57" s="626"/>
      <c r="BTN57" s="626"/>
      <c r="BTO57" s="626"/>
      <c r="BTP57" s="626"/>
      <c r="BTQ57" s="626"/>
      <c r="BTR57" s="626"/>
      <c r="BTS57" s="626"/>
      <c r="BTT57" s="626"/>
      <c r="BTU57" s="626"/>
      <c r="BTV57" s="626"/>
      <c r="BTW57" s="626"/>
      <c r="BTX57" s="626"/>
      <c r="BTY57" s="626"/>
      <c r="BTZ57" s="626"/>
      <c r="BUA57" s="626"/>
      <c r="BUB57" s="626"/>
      <c r="BUC57" s="626"/>
      <c r="BUD57" s="626"/>
      <c r="BUE57" s="626"/>
      <c r="BUF57" s="626"/>
      <c r="BUG57" s="626"/>
      <c r="BUH57" s="626"/>
      <c r="BUI57" s="626"/>
      <c r="BUJ57" s="626"/>
      <c r="BUK57" s="626"/>
      <c r="BUL57" s="626"/>
      <c r="BUM57" s="626"/>
      <c r="BUN57" s="626"/>
      <c r="BUO57" s="626"/>
      <c r="BUP57" s="626"/>
      <c r="BUQ57" s="626"/>
      <c r="BUR57" s="626"/>
      <c r="BUS57" s="626"/>
      <c r="BUT57" s="626"/>
      <c r="BUU57" s="626"/>
      <c r="BUV57" s="626"/>
      <c r="BUW57" s="626"/>
      <c r="BUX57" s="626"/>
      <c r="BUY57" s="626"/>
      <c r="BUZ57" s="626"/>
      <c r="BVA57" s="626"/>
      <c r="BVB57" s="626"/>
      <c r="BVC57" s="626"/>
      <c r="BVD57" s="626"/>
      <c r="BVE57" s="626"/>
      <c r="BVF57" s="626"/>
      <c r="BVG57" s="626"/>
      <c r="BVH57" s="626"/>
      <c r="BVI57" s="626"/>
      <c r="BVJ57" s="626"/>
      <c r="BVK57" s="626"/>
      <c r="BVL57" s="626"/>
      <c r="BVM57" s="626"/>
      <c r="BVN57" s="626"/>
      <c r="BVO57" s="626"/>
      <c r="BVP57" s="626"/>
      <c r="BVQ57" s="626"/>
      <c r="BVR57" s="626"/>
      <c r="BVS57" s="626"/>
      <c r="BVT57" s="626"/>
      <c r="BVU57" s="626"/>
      <c r="BVV57" s="626"/>
      <c r="BVW57" s="626"/>
      <c r="BVX57" s="626"/>
      <c r="BVY57" s="626"/>
      <c r="BVZ57" s="626"/>
      <c r="BWA57" s="626"/>
      <c r="BWB57" s="626"/>
      <c r="BWC57" s="626"/>
      <c r="BWD57" s="626"/>
      <c r="BWE57" s="626"/>
      <c r="BWF57" s="626"/>
      <c r="BWG57" s="626"/>
      <c r="BWH57" s="626"/>
      <c r="BWI57" s="626"/>
      <c r="BWJ57" s="626"/>
      <c r="BWK57" s="626"/>
      <c r="BWL57" s="626"/>
      <c r="BWM57" s="626"/>
      <c r="BWN57" s="626"/>
      <c r="BWO57" s="626"/>
      <c r="BWP57" s="626"/>
      <c r="BWQ57" s="626"/>
      <c r="BWR57" s="626"/>
      <c r="BWS57" s="626"/>
      <c r="BWT57" s="626"/>
      <c r="BWU57" s="626"/>
      <c r="BWV57" s="626"/>
      <c r="BWW57" s="626"/>
      <c r="BWX57" s="626"/>
      <c r="BWY57" s="626"/>
      <c r="BWZ57" s="626"/>
      <c r="BXA57" s="626"/>
      <c r="BXB57" s="626"/>
      <c r="BXC57" s="626"/>
      <c r="BXD57" s="626"/>
      <c r="BXE57" s="626"/>
      <c r="BXF57" s="626"/>
      <c r="BXG57" s="626"/>
      <c r="BXH57" s="626"/>
      <c r="BXI57" s="626"/>
      <c r="BXJ57" s="626"/>
      <c r="BXK57" s="626"/>
      <c r="BXL57" s="626"/>
      <c r="BXM57" s="626"/>
      <c r="BXN57" s="626"/>
      <c r="BXO57" s="626"/>
      <c r="BXP57" s="626"/>
      <c r="BXQ57" s="626"/>
      <c r="BXR57" s="626"/>
      <c r="BXS57" s="626"/>
      <c r="BXT57" s="626"/>
      <c r="BXU57" s="626"/>
      <c r="BXV57" s="626"/>
      <c r="BXW57" s="626"/>
      <c r="BXX57" s="626"/>
      <c r="BXY57" s="626"/>
      <c r="BXZ57" s="626"/>
      <c r="BYA57" s="626"/>
      <c r="BYB57" s="626"/>
      <c r="BYC57" s="626"/>
      <c r="BYD57" s="626"/>
      <c r="BYE57" s="626"/>
      <c r="BYF57" s="626"/>
      <c r="BYG57" s="626"/>
      <c r="BYH57" s="626"/>
      <c r="BYI57" s="626"/>
      <c r="BYJ57" s="626"/>
      <c r="BYK57" s="626"/>
      <c r="BYL57" s="626"/>
      <c r="BYM57" s="626"/>
      <c r="BYN57" s="626"/>
      <c r="BYO57" s="626"/>
      <c r="BYP57" s="626"/>
      <c r="BYQ57" s="626"/>
      <c r="BYR57" s="626"/>
      <c r="BYS57" s="626"/>
      <c r="BYT57" s="626"/>
      <c r="BYU57" s="626"/>
      <c r="BYV57" s="626"/>
      <c r="BYW57" s="626"/>
      <c r="BYX57" s="626"/>
      <c r="BYY57" s="626"/>
      <c r="BYZ57" s="626"/>
      <c r="BZA57" s="626"/>
      <c r="BZB57" s="626"/>
      <c r="BZC57" s="626"/>
      <c r="BZD57" s="626"/>
      <c r="BZE57" s="626"/>
      <c r="BZF57" s="626"/>
      <c r="BZG57" s="626"/>
      <c r="BZH57" s="626"/>
      <c r="BZI57" s="626"/>
      <c r="BZJ57" s="626"/>
      <c r="BZK57" s="626"/>
      <c r="BZL57" s="626"/>
      <c r="BZM57" s="626"/>
      <c r="BZN57" s="626"/>
      <c r="BZO57" s="626"/>
      <c r="BZP57" s="626"/>
      <c r="BZQ57" s="626"/>
      <c r="BZR57" s="626"/>
      <c r="BZS57" s="626"/>
      <c r="BZT57" s="626"/>
      <c r="BZU57" s="626"/>
      <c r="BZV57" s="626"/>
      <c r="BZW57" s="626"/>
      <c r="BZX57" s="626"/>
      <c r="BZY57" s="626"/>
      <c r="BZZ57" s="626"/>
      <c r="CAA57" s="626"/>
      <c r="CAB57" s="626"/>
      <c r="CAC57" s="626"/>
      <c r="CAD57" s="626"/>
      <c r="CAE57" s="626"/>
      <c r="CAF57" s="626"/>
      <c r="CAG57" s="626"/>
      <c r="CAH57" s="626"/>
      <c r="CAI57" s="626"/>
      <c r="CAJ57" s="626"/>
      <c r="CAK57" s="626"/>
      <c r="CAL57" s="626"/>
      <c r="CAM57" s="626"/>
      <c r="CAN57" s="626"/>
      <c r="CAO57" s="626"/>
      <c r="CAP57" s="626"/>
      <c r="CAQ57" s="626"/>
      <c r="CAR57" s="626"/>
      <c r="CAS57" s="626"/>
      <c r="CAT57" s="626"/>
      <c r="CAU57" s="626"/>
      <c r="CAV57" s="626"/>
      <c r="CAW57" s="626"/>
      <c r="CAX57" s="626"/>
      <c r="CAY57" s="626"/>
      <c r="CAZ57" s="626"/>
      <c r="CBA57" s="626"/>
      <c r="CBB57" s="626"/>
      <c r="CBC57" s="626"/>
      <c r="CBD57" s="626"/>
      <c r="CBE57" s="626"/>
      <c r="CBF57" s="626"/>
      <c r="CBG57" s="626"/>
      <c r="CBH57" s="626"/>
      <c r="CBI57" s="626"/>
      <c r="CBJ57" s="626"/>
      <c r="CBK57" s="626"/>
      <c r="CBL57" s="626"/>
      <c r="CBM57" s="626"/>
      <c r="CBN57" s="626"/>
      <c r="CBO57" s="626"/>
      <c r="CBP57" s="626"/>
      <c r="CBQ57" s="626"/>
      <c r="CBR57" s="626"/>
      <c r="CBS57" s="626"/>
      <c r="CBT57" s="626"/>
      <c r="CBU57" s="626"/>
      <c r="CBV57" s="626"/>
      <c r="CBW57" s="626"/>
      <c r="CBX57" s="626"/>
      <c r="CBY57" s="626"/>
      <c r="CBZ57" s="626"/>
      <c r="CCA57" s="626"/>
      <c r="CCB57" s="626"/>
      <c r="CCC57" s="626"/>
      <c r="CCD57" s="626"/>
      <c r="CCE57" s="626"/>
      <c r="CCF57" s="626"/>
      <c r="CCG57" s="626"/>
      <c r="CCH57" s="626"/>
      <c r="CCI57" s="626"/>
      <c r="CCJ57" s="626"/>
      <c r="CCK57" s="626"/>
      <c r="CCL57" s="626"/>
      <c r="CCM57" s="626"/>
      <c r="CCN57" s="626"/>
      <c r="CCO57" s="626"/>
      <c r="CCP57" s="626"/>
      <c r="CCQ57" s="626"/>
      <c r="CCR57" s="626"/>
      <c r="CCS57" s="626"/>
      <c r="CCT57" s="626"/>
      <c r="CCU57" s="626"/>
      <c r="CCV57" s="626"/>
      <c r="CCW57" s="626"/>
      <c r="CCX57" s="626"/>
      <c r="CCY57" s="626"/>
      <c r="CCZ57" s="626"/>
      <c r="CDA57" s="626"/>
      <c r="CDB57" s="626"/>
      <c r="CDC57" s="626"/>
      <c r="CDD57" s="626"/>
      <c r="CDE57" s="626"/>
      <c r="CDF57" s="626"/>
      <c r="CDG57" s="626"/>
      <c r="CDH57" s="626"/>
      <c r="CDI57" s="626"/>
      <c r="CDJ57" s="626"/>
      <c r="CDK57" s="626"/>
      <c r="CDL57" s="626"/>
      <c r="CDM57" s="626"/>
      <c r="CDN57" s="626"/>
      <c r="CDO57" s="626"/>
      <c r="CDP57" s="626"/>
      <c r="CDQ57" s="626"/>
      <c r="CDR57" s="626"/>
      <c r="CDS57" s="626"/>
      <c r="CDT57" s="626"/>
      <c r="CDU57" s="626"/>
      <c r="CDV57" s="626"/>
      <c r="CDW57" s="626"/>
      <c r="CDX57" s="626"/>
      <c r="CDY57" s="626"/>
      <c r="CDZ57" s="626"/>
      <c r="CEA57" s="626"/>
      <c r="CEB57" s="626"/>
      <c r="CEC57" s="626"/>
      <c r="CED57" s="626"/>
      <c r="CEE57" s="626"/>
      <c r="CEF57" s="626"/>
      <c r="CEG57" s="626"/>
      <c r="CEH57" s="626"/>
      <c r="CEI57" s="626"/>
      <c r="CEJ57" s="626"/>
      <c r="CEK57" s="626"/>
      <c r="CEL57" s="626"/>
      <c r="CEM57" s="626"/>
      <c r="CEN57" s="626"/>
      <c r="CEO57" s="626"/>
      <c r="CEP57" s="626"/>
      <c r="CEQ57" s="626"/>
      <c r="CER57" s="626"/>
      <c r="CES57" s="626"/>
      <c r="CET57" s="626"/>
      <c r="CEU57" s="626"/>
      <c r="CEV57" s="626"/>
      <c r="CEW57" s="626"/>
      <c r="CEX57" s="626"/>
      <c r="CEY57" s="626"/>
      <c r="CEZ57" s="626"/>
      <c r="CFA57" s="626"/>
      <c r="CFB57" s="626"/>
      <c r="CFC57" s="626"/>
      <c r="CFD57" s="626"/>
      <c r="CFE57" s="626"/>
      <c r="CFF57" s="626"/>
      <c r="CFG57" s="626"/>
      <c r="CFH57" s="626"/>
      <c r="CFI57" s="626"/>
      <c r="CFJ57" s="626"/>
      <c r="CFK57" s="626"/>
      <c r="CFL57" s="626"/>
      <c r="CFM57" s="626"/>
      <c r="CFN57" s="626"/>
      <c r="CFO57" s="626"/>
      <c r="CFP57" s="626"/>
      <c r="CFQ57" s="626"/>
      <c r="CFR57" s="626"/>
      <c r="CFS57" s="626"/>
      <c r="CFT57" s="626"/>
      <c r="CFU57" s="626"/>
      <c r="CFV57" s="626"/>
      <c r="CFW57" s="626"/>
      <c r="CFX57" s="626"/>
      <c r="CFY57" s="626"/>
      <c r="CFZ57" s="626"/>
      <c r="CGA57" s="626"/>
      <c r="CGB57" s="626"/>
      <c r="CGC57" s="626"/>
      <c r="CGD57" s="626"/>
      <c r="CGE57" s="626"/>
      <c r="CGF57" s="626"/>
      <c r="CGG57" s="626"/>
      <c r="CGH57" s="626"/>
      <c r="CGI57" s="626"/>
      <c r="CGJ57" s="626"/>
      <c r="CGK57" s="626"/>
      <c r="CGL57" s="626"/>
      <c r="CGM57" s="626"/>
      <c r="CGN57" s="626"/>
      <c r="CGO57" s="626"/>
      <c r="CGP57" s="626"/>
      <c r="CGQ57" s="626"/>
      <c r="CGR57" s="626"/>
      <c r="CGS57" s="626"/>
      <c r="CGT57" s="626"/>
      <c r="CGU57" s="626"/>
      <c r="CGV57" s="626"/>
      <c r="CGW57" s="626"/>
      <c r="CGX57" s="626"/>
      <c r="CGY57" s="626"/>
      <c r="CGZ57" s="626"/>
      <c r="CHA57" s="626"/>
      <c r="CHB57" s="626"/>
      <c r="CHC57" s="626"/>
      <c r="CHD57" s="626"/>
      <c r="CHE57" s="626"/>
      <c r="CHF57" s="626"/>
      <c r="CHG57" s="626"/>
      <c r="CHH57" s="626"/>
      <c r="CHI57" s="626"/>
      <c r="CHJ57" s="626"/>
      <c r="CHK57" s="626"/>
      <c r="CHL57" s="626"/>
      <c r="CHM57" s="626"/>
      <c r="CHN57" s="626"/>
      <c r="CHO57" s="626"/>
      <c r="CHP57" s="626"/>
      <c r="CHQ57" s="626"/>
      <c r="CHR57" s="626"/>
      <c r="CHS57" s="626"/>
      <c r="CHT57" s="626"/>
      <c r="CHU57" s="626"/>
      <c r="CHV57" s="626"/>
      <c r="CHW57" s="626"/>
      <c r="CHX57" s="626"/>
      <c r="CHY57" s="626"/>
      <c r="CHZ57" s="626"/>
      <c r="CIA57" s="626"/>
      <c r="CIB57" s="626"/>
      <c r="CIC57" s="626"/>
      <c r="CID57" s="626"/>
      <c r="CIE57" s="626"/>
      <c r="CIF57" s="626"/>
      <c r="CIG57" s="626"/>
      <c r="CIH57" s="626"/>
      <c r="CII57" s="626"/>
      <c r="CIJ57" s="626"/>
      <c r="CIK57" s="626"/>
      <c r="CIL57" s="626"/>
      <c r="CIM57" s="626"/>
      <c r="CIN57" s="626"/>
      <c r="CIO57" s="626"/>
      <c r="CIP57" s="626"/>
      <c r="CIQ57" s="626"/>
      <c r="CIR57" s="626"/>
      <c r="CIS57" s="626"/>
      <c r="CIT57" s="626"/>
      <c r="CIU57" s="626"/>
      <c r="CIV57" s="626"/>
      <c r="CIW57" s="626"/>
      <c r="CIX57" s="626"/>
      <c r="CIY57" s="626"/>
      <c r="CIZ57" s="626"/>
      <c r="CJA57" s="626"/>
      <c r="CJB57" s="626"/>
      <c r="CJC57" s="626"/>
      <c r="CJD57" s="626"/>
      <c r="CJE57" s="626"/>
      <c r="CJF57" s="626"/>
      <c r="CJG57" s="626"/>
      <c r="CJH57" s="626"/>
      <c r="CJI57" s="626"/>
      <c r="CJJ57" s="626"/>
      <c r="CJK57" s="626"/>
      <c r="CJL57" s="626"/>
      <c r="CJM57" s="626"/>
      <c r="CJN57" s="626"/>
      <c r="CJO57" s="626"/>
      <c r="CJP57" s="626"/>
      <c r="CJQ57" s="626"/>
      <c r="CJR57" s="626"/>
      <c r="CJS57" s="626"/>
      <c r="CJT57" s="626"/>
      <c r="CJU57" s="626"/>
      <c r="CJV57" s="626"/>
      <c r="CJW57" s="626"/>
      <c r="CJX57" s="626"/>
      <c r="CJY57" s="626"/>
      <c r="CJZ57" s="626"/>
      <c r="CKA57" s="626"/>
      <c r="CKB57" s="626"/>
      <c r="CKC57" s="626"/>
      <c r="CKD57" s="626"/>
      <c r="CKE57" s="626"/>
      <c r="CKF57" s="626"/>
      <c r="CKG57" s="626"/>
      <c r="CKH57" s="626"/>
      <c r="CKI57" s="626"/>
      <c r="CKJ57" s="626"/>
      <c r="CKK57" s="626"/>
      <c r="CKL57" s="626"/>
      <c r="CKM57" s="626"/>
      <c r="CKN57" s="626"/>
      <c r="CKO57" s="626"/>
      <c r="CKP57" s="626"/>
      <c r="CKQ57" s="626"/>
      <c r="CKR57" s="626"/>
      <c r="CKS57" s="626"/>
      <c r="CKT57" s="626"/>
      <c r="CKU57" s="626"/>
      <c r="CKV57" s="626"/>
      <c r="CKW57" s="626"/>
      <c r="CKX57" s="626"/>
      <c r="CKY57" s="626"/>
      <c r="CKZ57" s="626"/>
      <c r="CLA57" s="626"/>
      <c r="CLB57" s="626"/>
      <c r="CLC57" s="626"/>
      <c r="CLD57" s="626"/>
      <c r="CLE57" s="626"/>
      <c r="CLF57" s="626"/>
      <c r="CLG57" s="626"/>
      <c r="CLH57" s="626"/>
      <c r="CLI57" s="626"/>
      <c r="CLJ57" s="626"/>
      <c r="CLK57" s="626"/>
      <c r="CLL57" s="626"/>
      <c r="CLM57" s="626"/>
      <c r="CLN57" s="626"/>
      <c r="CLO57" s="626"/>
      <c r="CLP57" s="626"/>
      <c r="CLQ57" s="626"/>
      <c r="CLR57" s="626"/>
      <c r="CLS57" s="626"/>
      <c r="CLT57" s="626"/>
      <c r="CLU57" s="626"/>
      <c r="CLV57" s="626"/>
      <c r="CLW57" s="626"/>
      <c r="CLX57" s="626"/>
      <c r="CLY57" s="626"/>
      <c r="CLZ57" s="626"/>
      <c r="CMA57" s="626"/>
      <c r="CMB57" s="626"/>
      <c r="CMC57" s="626"/>
      <c r="CMD57" s="626"/>
      <c r="CME57" s="626"/>
      <c r="CMF57" s="626"/>
      <c r="CMG57" s="626"/>
      <c r="CMH57" s="626"/>
      <c r="CMI57" s="626"/>
      <c r="CMJ57" s="626"/>
      <c r="CMK57" s="626"/>
      <c r="CML57" s="626"/>
      <c r="CMM57" s="626"/>
      <c r="CMN57" s="626"/>
      <c r="CMO57" s="626"/>
      <c r="CMP57" s="626"/>
      <c r="CMQ57" s="626"/>
      <c r="CMR57" s="626"/>
      <c r="CMS57" s="626"/>
      <c r="CMT57" s="626"/>
      <c r="CMU57" s="626"/>
      <c r="CMV57" s="626"/>
      <c r="CMW57" s="626"/>
      <c r="CMX57" s="626"/>
      <c r="CMY57" s="626"/>
      <c r="CMZ57" s="626"/>
      <c r="CNA57" s="626"/>
      <c r="CNB57" s="626"/>
      <c r="CNC57" s="626"/>
      <c r="CND57" s="626"/>
      <c r="CNE57" s="626"/>
      <c r="CNF57" s="626"/>
      <c r="CNG57" s="626"/>
      <c r="CNH57" s="626"/>
      <c r="CNI57" s="626"/>
      <c r="CNJ57" s="626"/>
      <c r="CNK57" s="626"/>
      <c r="CNL57" s="626"/>
      <c r="CNM57" s="626"/>
      <c r="CNN57" s="626"/>
      <c r="CNO57" s="626"/>
      <c r="CNP57" s="626"/>
      <c r="CNQ57" s="626"/>
      <c r="CNR57" s="626"/>
      <c r="CNS57" s="626"/>
      <c r="CNT57" s="626"/>
      <c r="CNU57" s="626"/>
      <c r="CNV57" s="626"/>
      <c r="CNW57" s="626"/>
      <c r="CNX57" s="626"/>
      <c r="CNY57" s="626"/>
      <c r="CNZ57" s="626"/>
      <c r="COA57" s="626"/>
      <c r="COB57" s="626"/>
      <c r="COC57" s="626"/>
      <c r="COD57" s="626"/>
      <c r="COE57" s="626"/>
      <c r="COF57" s="626"/>
      <c r="COG57" s="626"/>
      <c r="COH57" s="626"/>
      <c r="COI57" s="626"/>
      <c r="COJ57" s="626"/>
      <c r="COK57" s="626"/>
      <c r="COL57" s="626"/>
      <c r="COM57" s="626"/>
      <c r="CON57" s="626"/>
      <c r="COO57" s="626"/>
      <c r="COP57" s="626"/>
      <c r="COQ57" s="626"/>
      <c r="COR57" s="626"/>
      <c r="COS57" s="626"/>
      <c r="COT57" s="626"/>
      <c r="COU57" s="626"/>
      <c r="COV57" s="626"/>
      <c r="COW57" s="626"/>
      <c r="COX57" s="626"/>
      <c r="COY57" s="626"/>
      <c r="COZ57" s="626"/>
      <c r="CPA57" s="626"/>
      <c r="CPB57" s="626"/>
      <c r="CPC57" s="626"/>
      <c r="CPD57" s="626"/>
      <c r="CPE57" s="626"/>
      <c r="CPF57" s="626"/>
      <c r="CPG57" s="626"/>
      <c r="CPH57" s="626"/>
      <c r="CPI57" s="626"/>
      <c r="CPJ57" s="626"/>
      <c r="CPK57" s="626"/>
      <c r="CPL57" s="626"/>
      <c r="CPM57" s="626"/>
      <c r="CPN57" s="626"/>
      <c r="CPO57" s="626"/>
      <c r="CPP57" s="626"/>
      <c r="CPQ57" s="626"/>
      <c r="CPR57" s="626"/>
      <c r="CPS57" s="626"/>
      <c r="CPT57" s="626"/>
      <c r="CPU57" s="626"/>
      <c r="CPV57" s="626"/>
      <c r="CPW57" s="626"/>
      <c r="CPX57" s="626"/>
      <c r="CPY57" s="626"/>
      <c r="CPZ57" s="626"/>
      <c r="CQA57" s="626"/>
      <c r="CQB57" s="626"/>
      <c r="CQC57" s="626"/>
      <c r="CQD57" s="626"/>
      <c r="CQE57" s="626"/>
      <c r="CQF57" s="626"/>
      <c r="CQG57" s="626"/>
      <c r="CQH57" s="626"/>
      <c r="CQI57" s="626"/>
      <c r="CQJ57" s="626"/>
      <c r="CQK57" s="626"/>
      <c r="CQL57" s="626"/>
      <c r="CQM57" s="626"/>
      <c r="CQN57" s="626"/>
      <c r="CQO57" s="626"/>
      <c r="CQP57" s="626"/>
      <c r="CQQ57" s="626"/>
      <c r="CQR57" s="626"/>
      <c r="CQS57" s="626"/>
      <c r="CQT57" s="626"/>
      <c r="CQU57" s="626"/>
      <c r="CQV57" s="626"/>
      <c r="CQW57" s="626"/>
      <c r="CQX57" s="626"/>
      <c r="CQY57" s="626"/>
      <c r="CQZ57" s="626"/>
      <c r="CRA57" s="626"/>
      <c r="CRB57" s="626"/>
      <c r="CRC57" s="626"/>
      <c r="CRD57" s="626"/>
      <c r="CRE57" s="626"/>
      <c r="CRF57" s="626"/>
      <c r="CRG57" s="626"/>
      <c r="CRH57" s="626"/>
      <c r="CRI57" s="626"/>
      <c r="CRJ57" s="626"/>
      <c r="CRK57" s="626"/>
      <c r="CRL57" s="626"/>
      <c r="CRM57" s="626"/>
      <c r="CRN57" s="626"/>
      <c r="CRO57" s="626"/>
      <c r="CRP57" s="626"/>
      <c r="CRQ57" s="626"/>
      <c r="CRR57" s="626"/>
      <c r="CRS57" s="626"/>
      <c r="CRT57" s="626"/>
      <c r="CRU57" s="626"/>
      <c r="CRV57" s="626"/>
      <c r="CRW57" s="626"/>
      <c r="CRX57" s="626"/>
      <c r="CRY57" s="626"/>
      <c r="CRZ57" s="626"/>
      <c r="CSA57" s="626"/>
      <c r="CSB57" s="626"/>
      <c r="CSC57" s="626"/>
      <c r="CSD57" s="626"/>
      <c r="CSE57" s="626"/>
      <c r="CSF57" s="626"/>
      <c r="CSG57" s="626"/>
      <c r="CSH57" s="626"/>
      <c r="CSI57" s="626"/>
      <c r="CSJ57" s="626"/>
      <c r="CSK57" s="626"/>
      <c r="CSL57" s="626"/>
      <c r="CSM57" s="626"/>
      <c r="CSN57" s="626"/>
      <c r="CSO57" s="626"/>
      <c r="CSP57" s="626"/>
      <c r="CSQ57" s="626"/>
      <c r="CSR57" s="626"/>
      <c r="CSS57" s="626"/>
      <c r="CST57" s="626"/>
      <c r="CSU57" s="626"/>
      <c r="CSV57" s="626"/>
      <c r="CSW57" s="626"/>
      <c r="CSX57" s="626"/>
      <c r="CSY57" s="626"/>
      <c r="CSZ57" s="626"/>
      <c r="CTA57" s="626"/>
      <c r="CTB57" s="626"/>
      <c r="CTC57" s="626"/>
      <c r="CTD57" s="626"/>
      <c r="CTE57" s="626"/>
      <c r="CTF57" s="626"/>
      <c r="CTG57" s="626"/>
      <c r="CTH57" s="626"/>
      <c r="CTI57" s="626"/>
      <c r="CTJ57" s="626"/>
      <c r="CTK57" s="626"/>
      <c r="CTL57" s="626"/>
      <c r="CTM57" s="626"/>
      <c r="CTN57" s="626"/>
      <c r="CTO57" s="626"/>
      <c r="CTP57" s="626"/>
      <c r="CTQ57" s="626"/>
      <c r="CTR57" s="626"/>
      <c r="CTS57" s="626"/>
      <c r="CTT57" s="626"/>
      <c r="CTU57" s="626"/>
      <c r="CTV57" s="626"/>
      <c r="CTW57" s="626"/>
      <c r="CTX57" s="626"/>
      <c r="CTY57" s="626"/>
      <c r="CTZ57" s="626"/>
      <c r="CUA57" s="626"/>
      <c r="CUB57" s="626"/>
      <c r="CUC57" s="626"/>
      <c r="CUD57" s="626"/>
      <c r="CUE57" s="626"/>
      <c r="CUF57" s="626"/>
      <c r="CUG57" s="626"/>
      <c r="CUH57" s="626"/>
      <c r="CUI57" s="626"/>
      <c r="CUJ57" s="626"/>
      <c r="CUK57" s="626"/>
      <c r="CUL57" s="626"/>
      <c r="CUM57" s="626"/>
      <c r="CUN57" s="626"/>
      <c r="CUO57" s="626"/>
      <c r="CUP57" s="626"/>
      <c r="CUQ57" s="626"/>
      <c r="CUR57" s="626"/>
      <c r="CUS57" s="626"/>
      <c r="CUT57" s="626"/>
      <c r="CUU57" s="626"/>
      <c r="CUV57" s="626"/>
      <c r="CUW57" s="626"/>
      <c r="CUX57" s="626"/>
      <c r="CUY57" s="626"/>
      <c r="CUZ57" s="626"/>
      <c r="CVA57" s="626"/>
      <c r="CVB57" s="626"/>
      <c r="CVC57" s="626"/>
      <c r="CVD57" s="626"/>
      <c r="CVE57" s="626"/>
      <c r="CVF57" s="626"/>
      <c r="CVG57" s="626"/>
      <c r="CVH57" s="626"/>
      <c r="CVI57" s="626"/>
      <c r="CVJ57" s="626"/>
      <c r="CVK57" s="626"/>
      <c r="CVL57" s="626"/>
      <c r="CVM57" s="626"/>
      <c r="CVN57" s="626"/>
      <c r="CVO57" s="626"/>
      <c r="CVP57" s="626"/>
      <c r="CVQ57" s="626"/>
      <c r="CVR57" s="626"/>
      <c r="CVS57" s="626"/>
      <c r="CVT57" s="626"/>
      <c r="CVU57" s="626"/>
      <c r="CVV57" s="626"/>
      <c r="CVW57" s="626"/>
      <c r="CVX57" s="626"/>
      <c r="CVY57" s="626"/>
      <c r="CVZ57" s="626"/>
      <c r="CWA57" s="626"/>
      <c r="CWB57" s="626"/>
      <c r="CWC57" s="626"/>
      <c r="CWD57" s="626"/>
      <c r="CWE57" s="626"/>
      <c r="CWF57" s="626"/>
      <c r="CWG57" s="626"/>
      <c r="CWH57" s="626"/>
      <c r="CWI57" s="626"/>
      <c r="CWJ57" s="626"/>
      <c r="CWK57" s="626"/>
      <c r="CWL57" s="626"/>
      <c r="CWM57" s="626"/>
      <c r="CWN57" s="626"/>
      <c r="CWO57" s="626"/>
      <c r="CWP57" s="626"/>
      <c r="CWQ57" s="626"/>
      <c r="CWR57" s="626"/>
      <c r="CWS57" s="626"/>
      <c r="CWT57" s="626"/>
      <c r="CWU57" s="626"/>
      <c r="CWV57" s="626"/>
      <c r="CWW57" s="626"/>
      <c r="CWX57" s="626"/>
      <c r="CWY57" s="626"/>
      <c r="CWZ57" s="626"/>
      <c r="CXA57" s="626"/>
      <c r="CXB57" s="626"/>
      <c r="CXC57" s="626"/>
      <c r="CXD57" s="626"/>
      <c r="CXE57" s="626"/>
      <c r="CXF57" s="626"/>
      <c r="CXG57" s="626"/>
      <c r="CXH57" s="626"/>
      <c r="CXI57" s="626"/>
      <c r="CXJ57" s="626"/>
      <c r="CXK57" s="626"/>
      <c r="CXL57" s="626"/>
      <c r="CXM57" s="626"/>
      <c r="CXN57" s="626"/>
      <c r="CXO57" s="626"/>
      <c r="CXP57" s="626"/>
      <c r="CXQ57" s="626"/>
      <c r="CXR57" s="626"/>
      <c r="CXS57" s="626"/>
      <c r="CXT57" s="626"/>
      <c r="CXU57" s="626"/>
      <c r="CXV57" s="626"/>
      <c r="CXW57" s="626"/>
      <c r="CXX57" s="626"/>
      <c r="CXY57" s="626"/>
      <c r="CXZ57" s="626"/>
      <c r="CYA57" s="626"/>
      <c r="CYB57" s="626"/>
      <c r="CYC57" s="626"/>
      <c r="CYD57" s="626"/>
      <c r="CYE57" s="626"/>
      <c r="CYF57" s="626"/>
      <c r="CYG57" s="626"/>
      <c r="CYH57" s="626"/>
      <c r="CYI57" s="626"/>
      <c r="CYJ57" s="626"/>
      <c r="CYK57" s="626"/>
      <c r="CYL57" s="626"/>
      <c r="CYM57" s="626"/>
      <c r="CYN57" s="626"/>
      <c r="CYO57" s="626"/>
      <c r="CYP57" s="626"/>
      <c r="CYQ57" s="626"/>
      <c r="CYR57" s="626"/>
      <c r="CYS57" s="626"/>
      <c r="CYT57" s="626"/>
      <c r="CYU57" s="626"/>
      <c r="CYV57" s="626"/>
      <c r="CYW57" s="626"/>
      <c r="CYX57" s="626"/>
      <c r="CYY57" s="626"/>
      <c r="CYZ57" s="626"/>
      <c r="CZA57" s="626"/>
      <c r="CZB57" s="626"/>
      <c r="CZC57" s="626"/>
      <c r="CZD57" s="626"/>
      <c r="CZE57" s="626"/>
      <c r="CZF57" s="626"/>
      <c r="CZG57" s="626"/>
      <c r="CZH57" s="626"/>
      <c r="CZI57" s="626"/>
      <c r="CZJ57" s="626"/>
      <c r="CZK57" s="626"/>
      <c r="CZL57" s="626"/>
      <c r="CZM57" s="626"/>
      <c r="CZN57" s="626"/>
      <c r="CZO57" s="626"/>
      <c r="CZP57" s="626"/>
      <c r="CZQ57" s="626"/>
      <c r="CZR57" s="626"/>
      <c r="CZS57" s="626"/>
      <c r="CZT57" s="626"/>
      <c r="CZU57" s="626"/>
      <c r="CZV57" s="626"/>
      <c r="CZW57" s="626"/>
      <c r="CZX57" s="626"/>
      <c r="CZY57" s="626"/>
      <c r="CZZ57" s="626"/>
      <c r="DAA57" s="626"/>
      <c r="DAB57" s="626"/>
      <c r="DAC57" s="626"/>
      <c r="DAD57" s="626"/>
      <c r="DAE57" s="626"/>
      <c r="DAF57" s="626"/>
      <c r="DAG57" s="626"/>
      <c r="DAH57" s="626"/>
      <c r="DAI57" s="626"/>
      <c r="DAJ57" s="626"/>
      <c r="DAK57" s="626"/>
      <c r="DAL57" s="626"/>
      <c r="DAM57" s="626"/>
      <c r="DAN57" s="626"/>
      <c r="DAO57" s="626"/>
      <c r="DAP57" s="626"/>
      <c r="DAQ57" s="626"/>
      <c r="DAR57" s="626"/>
      <c r="DAS57" s="626"/>
      <c r="DAT57" s="626"/>
      <c r="DAU57" s="626"/>
      <c r="DAV57" s="626"/>
      <c r="DAW57" s="626"/>
      <c r="DAX57" s="626"/>
      <c r="DAY57" s="626"/>
      <c r="DAZ57" s="626"/>
      <c r="DBA57" s="626"/>
      <c r="DBB57" s="626"/>
      <c r="DBC57" s="626"/>
      <c r="DBD57" s="626"/>
      <c r="DBE57" s="626"/>
      <c r="DBF57" s="626"/>
      <c r="DBG57" s="626"/>
      <c r="DBH57" s="626"/>
      <c r="DBI57" s="626"/>
      <c r="DBJ57" s="626"/>
      <c r="DBK57" s="626"/>
      <c r="DBL57" s="626"/>
      <c r="DBM57" s="626"/>
      <c r="DBN57" s="626"/>
      <c r="DBO57" s="626"/>
      <c r="DBP57" s="626"/>
      <c r="DBQ57" s="626"/>
      <c r="DBR57" s="626"/>
      <c r="DBS57" s="626"/>
      <c r="DBT57" s="626"/>
      <c r="DBU57" s="626"/>
      <c r="DBV57" s="626"/>
      <c r="DBW57" s="626"/>
      <c r="DBX57" s="626"/>
      <c r="DBY57" s="626"/>
      <c r="DBZ57" s="626"/>
      <c r="DCA57" s="626"/>
      <c r="DCB57" s="626"/>
      <c r="DCC57" s="626"/>
      <c r="DCD57" s="626"/>
      <c r="DCE57" s="626"/>
      <c r="DCF57" s="626"/>
      <c r="DCG57" s="626"/>
      <c r="DCH57" s="626"/>
      <c r="DCI57" s="626"/>
      <c r="DCJ57" s="626"/>
      <c r="DCK57" s="626"/>
      <c r="DCL57" s="626"/>
      <c r="DCM57" s="626"/>
      <c r="DCN57" s="626"/>
      <c r="DCO57" s="626"/>
      <c r="DCP57" s="626"/>
      <c r="DCQ57" s="626"/>
      <c r="DCR57" s="626"/>
      <c r="DCS57" s="626"/>
      <c r="DCT57" s="626"/>
      <c r="DCU57" s="626"/>
      <c r="DCV57" s="626"/>
      <c r="DCW57" s="626"/>
      <c r="DCX57" s="626"/>
      <c r="DCY57" s="626"/>
      <c r="DCZ57" s="626"/>
      <c r="DDA57" s="626"/>
      <c r="DDB57" s="626"/>
      <c r="DDC57" s="626"/>
      <c r="DDD57" s="626"/>
      <c r="DDE57" s="626"/>
      <c r="DDF57" s="626"/>
      <c r="DDG57" s="626"/>
      <c r="DDH57" s="626"/>
      <c r="DDI57" s="626"/>
      <c r="DDJ57" s="626"/>
      <c r="DDK57" s="626"/>
      <c r="DDL57" s="626"/>
      <c r="DDM57" s="626"/>
      <c r="DDN57" s="626"/>
      <c r="DDO57" s="626"/>
      <c r="DDP57" s="626"/>
      <c r="DDQ57" s="626"/>
      <c r="DDR57" s="626"/>
      <c r="DDS57" s="626"/>
      <c r="DDT57" s="626"/>
      <c r="DDU57" s="626"/>
      <c r="DDV57" s="626"/>
      <c r="DDW57" s="626"/>
      <c r="DDX57" s="626"/>
      <c r="DDY57" s="626"/>
      <c r="DDZ57" s="626"/>
      <c r="DEA57" s="626"/>
      <c r="DEB57" s="626"/>
      <c r="DEC57" s="626"/>
      <c r="DED57" s="626"/>
      <c r="DEE57" s="626"/>
      <c r="DEF57" s="626"/>
      <c r="DEG57" s="626"/>
      <c r="DEH57" s="626"/>
      <c r="DEI57" s="626"/>
      <c r="DEJ57" s="626"/>
      <c r="DEK57" s="626"/>
      <c r="DEL57" s="626"/>
      <c r="DEM57" s="626"/>
      <c r="DEN57" s="626"/>
      <c r="DEO57" s="626"/>
      <c r="DEP57" s="626"/>
      <c r="DEQ57" s="626"/>
      <c r="DER57" s="626"/>
      <c r="DES57" s="626"/>
      <c r="DET57" s="626"/>
      <c r="DEU57" s="626"/>
      <c r="DEV57" s="626"/>
      <c r="DEW57" s="626"/>
      <c r="DEX57" s="626"/>
      <c r="DEY57" s="626"/>
      <c r="DEZ57" s="626"/>
      <c r="DFA57" s="626"/>
      <c r="DFB57" s="626"/>
      <c r="DFC57" s="626"/>
      <c r="DFD57" s="626"/>
      <c r="DFE57" s="626"/>
      <c r="DFF57" s="626"/>
      <c r="DFG57" s="626"/>
      <c r="DFH57" s="626"/>
      <c r="DFI57" s="626"/>
      <c r="DFJ57" s="626"/>
      <c r="DFK57" s="626"/>
      <c r="DFL57" s="626"/>
      <c r="DFM57" s="626"/>
      <c r="DFN57" s="626"/>
      <c r="DFO57" s="626"/>
      <c r="DFP57" s="626"/>
      <c r="DFQ57" s="626"/>
      <c r="DFR57" s="626"/>
      <c r="DFS57" s="626"/>
      <c r="DFT57" s="626"/>
      <c r="DFU57" s="626"/>
      <c r="DFV57" s="626"/>
      <c r="DFW57" s="626"/>
      <c r="DFX57" s="626"/>
      <c r="DFY57" s="626"/>
      <c r="DFZ57" s="626"/>
      <c r="DGA57" s="626"/>
      <c r="DGB57" s="626"/>
      <c r="DGC57" s="626"/>
      <c r="DGD57" s="626"/>
      <c r="DGE57" s="626"/>
      <c r="DGF57" s="626"/>
      <c r="DGG57" s="626"/>
      <c r="DGH57" s="626"/>
      <c r="DGI57" s="626"/>
      <c r="DGJ57" s="626"/>
      <c r="DGK57" s="626"/>
      <c r="DGL57" s="626"/>
      <c r="DGM57" s="626"/>
      <c r="DGN57" s="626"/>
      <c r="DGO57" s="626"/>
      <c r="DGP57" s="626"/>
      <c r="DGQ57" s="626"/>
      <c r="DGR57" s="626"/>
      <c r="DGS57" s="626"/>
      <c r="DGT57" s="626"/>
      <c r="DGU57" s="626"/>
      <c r="DGV57" s="626"/>
      <c r="DGW57" s="626"/>
      <c r="DGX57" s="626"/>
      <c r="DGY57" s="626"/>
      <c r="DGZ57" s="626"/>
      <c r="DHA57" s="626"/>
      <c r="DHB57" s="626"/>
      <c r="DHC57" s="626"/>
      <c r="DHD57" s="626"/>
      <c r="DHE57" s="626"/>
      <c r="DHF57" s="626"/>
      <c r="DHG57" s="626"/>
      <c r="DHH57" s="626"/>
      <c r="DHI57" s="626"/>
      <c r="DHJ57" s="626"/>
      <c r="DHK57" s="626"/>
      <c r="DHL57" s="626"/>
      <c r="DHM57" s="626"/>
      <c r="DHN57" s="626"/>
      <c r="DHO57" s="626"/>
      <c r="DHP57" s="626"/>
      <c r="DHQ57" s="626"/>
      <c r="DHR57" s="626"/>
      <c r="DHS57" s="626"/>
      <c r="DHT57" s="626"/>
      <c r="DHU57" s="626"/>
      <c r="DHV57" s="626"/>
      <c r="DHW57" s="626"/>
      <c r="DHX57" s="626"/>
      <c r="DHY57" s="626"/>
      <c r="DHZ57" s="626"/>
      <c r="DIA57" s="626"/>
      <c r="DIB57" s="626"/>
      <c r="DIC57" s="626"/>
      <c r="DID57" s="626"/>
      <c r="DIE57" s="626"/>
      <c r="DIF57" s="626"/>
      <c r="DIG57" s="626"/>
      <c r="DIH57" s="626"/>
      <c r="DII57" s="626"/>
      <c r="DIJ57" s="626"/>
      <c r="DIK57" s="626"/>
      <c r="DIL57" s="626"/>
      <c r="DIM57" s="626"/>
      <c r="DIN57" s="626"/>
      <c r="DIO57" s="626"/>
      <c r="DIP57" s="626"/>
      <c r="DIQ57" s="626"/>
      <c r="DIR57" s="626"/>
      <c r="DIS57" s="626"/>
      <c r="DIT57" s="626"/>
      <c r="DIU57" s="626"/>
      <c r="DIV57" s="626"/>
      <c r="DIW57" s="626"/>
      <c r="DIX57" s="626"/>
      <c r="DIY57" s="626"/>
      <c r="DIZ57" s="626"/>
      <c r="DJA57" s="626"/>
      <c r="DJB57" s="626"/>
      <c r="DJC57" s="626"/>
      <c r="DJD57" s="626"/>
      <c r="DJE57" s="626"/>
      <c r="DJF57" s="626"/>
      <c r="DJG57" s="626"/>
      <c r="DJH57" s="626"/>
      <c r="DJI57" s="626"/>
      <c r="DJJ57" s="626"/>
      <c r="DJK57" s="626"/>
      <c r="DJL57" s="626"/>
      <c r="DJM57" s="626"/>
      <c r="DJN57" s="626"/>
      <c r="DJO57" s="626"/>
      <c r="DJP57" s="626"/>
      <c r="DJQ57" s="626"/>
      <c r="DJR57" s="626"/>
      <c r="DJS57" s="626"/>
      <c r="DJT57" s="626"/>
      <c r="DJU57" s="626"/>
      <c r="DJV57" s="626"/>
      <c r="DJW57" s="626"/>
      <c r="DJX57" s="626"/>
      <c r="DJY57" s="626"/>
      <c r="DJZ57" s="626"/>
      <c r="DKA57" s="626"/>
      <c r="DKB57" s="626"/>
      <c r="DKC57" s="626"/>
      <c r="DKD57" s="626"/>
      <c r="DKE57" s="626"/>
      <c r="DKF57" s="626"/>
      <c r="DKG57" s="626"/>
      <c r="DKH57" s="626"/>
      <c r="DKI57" s="626"/>
      <c r="DKJ57" s="626"/>
      <c r="DKK57" s="626"/>
      <c r="DKL57" s="626"/>
      <c r="DKM57" s="626"/>
      <c r="DKN57" s="626"/>
      <c r="DKO57" s="626"/>
      <c r="DKP57" s="626"/>
      <c r="DKQ57" s="626"/>
      <c r="DKR57" s="626"/>
      <c r="DKS57" s="626"/>
      <c r="DKT57" s="626"/>
      <c r="DKU57" s="626"/>
      <c r="DKV57" s="626"/>
      <c r="DKW57" s="626"/>
      <c r="DKX57" s="626"/>
      <c r="DKY57" s="626"/>
      <c r="DKZ57" s="626"/>
      <c r="DLA57" s="626"/>
      <c r="DLB57" s="626"/>
      <c r="DLC57" s="626"/>
      <c r="DLD57" s="626"/>
      <c r="DLE57" s="626"/>
      <c r="DLF57" s="626"/>
      <c r="DLG57" s="626"/>
      <c r="DLH57" s="626"/>
      <c r="DLI57" s="626"/>
      <c r="DLJ57" s="626"/>
      <c r="DLK57" s="626"/>
      <c r="DLL57" s="626"/>
      <c r="DLM57" s="626"/>
      <c r="DLN57" s="626"/>
      <c r="DLO57" s="626"/>
      <c r="DLP57" s="626"/>
      <c r="DLQ57" s="626"/>
      <c r="DLR57" s="626"/>
      <c r="DLS57" s="626"/>
      <c r="DLT57" s="626"/>
      <c r="DLU57" s="626"/>
      <c r="DLV57" s="626"/>
      <c r="DLW57" s="626"/>
      <c r="DLX57" s="626"/>
      <c r="DLY57" s="626"/>
      <c r="DLZ57" s="626"/>
      <c r="DMA57" s="626"/>
      <c r="DMB57" s="626"/>
      <c r="DMC57" s="626"/>
      <c r="DMD57" s="626"/>
      <c r="DME57" s="626"/>
      <c r="DMF57" s="626"/>
      <c r="DMG57" s="626"/>
      <c r="DMH57" s="626"/>
      <c r="DMI57" s="626"/>
      <c r="DMJ57" s="626"/>
      <c r="DMK57" s="626"/>
      <c r="DML57" s="626"/>
      <c r="DMM57" s="626"/>
      <c r="DMN57" s="626"/>
      <c r="DMO57" s="626"/>
      <c r="DMP57" s="626"/>
      <c r="DMQ57" s="626"/>
      <c r="DMR57" s="626"/>
      <c r="DMS57" s="626"/>
      <c r="DMT57" s="626"/>
      <c r="DMU57" s="626"/>
      <c r="DMV57" s="626"/>
      <c r="DMW57" s="626"/>
      <c r="DMX57" s="626"/>
      <c r="DMY57" s="626"/>
      <c r="DMZ57" s="626"/>
      <c r="DNA57" s="626"/>
      <c r="DNB57" s="626"/>
      <c r="DNC57" s="626"/>
      <c r="DND57" s="626"/>
      <c r="DNE57" s="626"/>
      <c r="DNF57" s="626"/>
      <c r="DNG57" s="626"/>
      <c r="DNH57" s="626"/>
      <c r="DNI57" s="626"/>
      <c r="DNJ57" s="626"/>
      <c r="DNK57" s="626"/>
      <c r="DNL57" s="626"/>
      <c r="DNM57" s="626"/>
      <c r="DNN57" s="626"/>
      <c r="DNO57" s="626"/>
      <c r="DNP57" s="626"/>
      <c r="DNQ57" s="626"/>
      <c r="DNR57" s="626"/>
      <c r="DNS57" s="626"/>
      <c r="DNT57" s="626"/>
      <c r="DNU57" s="626"/>
      <c r="DNV57" s="626"/>
      <c r="DNW57" s="626"/>
      <c r="DNX57" s="626"/>
      <c r="DNY57" s="626"/>
      <c r="DNZ57" s="626"/>
      <c r="DOA57" s="626"/>
      <c r="DOB57" s="626"/>
      <c r="DOC57" s="626"/>
      <c r="DOD57" s="626"/>
      <c r="DOE57" s="626"/>
      <c r="DOF57" s="626"/>
      <c r="DOG57" s="626"/>
      <c r="DOH57" s="626"/>
      <c r="DOI57" s="626"/>
      <c r="DOJ57" s="626"/>
      <c r="DOK57" s="626"/>
      <c r="DOL57" s="626"/>
      <c r="DOM57" s="626"/>
      <c r="DON57" s="626"/>
      <c r="DOO57" s="626"/>
      <c r="DOP57" s="626"/>
      <c r="DOQ57" s="626"/>
      <c r="DOR57" s="626"/>
      <c r="DOS57" s="626"/>
      <c r="DOT57" s="626"/>
      <c r="DOU57" s="626"/>
      <c r="DOV57" s="626"/>
      <c r="DOW57" s="626"/>
      <c r="DOX57" s="626"/>
      <c r="DOY57" s="626"/>
      <c r="DOZ57" s="626"/>
      <c r="DPA57" s="626"/>
      <c r="DPB57" s="626"/>
      <c r="DPC57" s="626"/>
      <c r="DPD57" s="626"/>
      <c r="DPE57" s="626"/>
      <c r="DPF57" s="626"/>
      <c r="DPG57" s="626"/>
      <c r="DPH57" s="626"/>
      <c r="DPI57" s="626"/>
      <c r="DPJ57" s="626"/>
      <c r="DPK57" s="626"/>
      <c r="DPL57" s="626"/>
      <c r="DPM57" s="626"/>
      <c r="DPN57" s="626"/>
      <c r="DPO57" s="626"/>
      <c r="DPP57" s="626"/>
      <c r="DPQ57" s="626"/>
      <c r="DPR57" s="626"/>
      <c r="DPS57" s="626"/>
      <c r="DPT57" s="626"/>
      <c r="DPU57" s="626"/>
      <c r="DPV57" s="626"/>
      <c r="DPW57" s="626"/>
      <c r="DPX57" s="626"/>
      <c r="DPY57" s="626"/>
      <c r="DPZ57" s="626"/>
      <c r="DQA57" s="626"/>
      <c r="DQB57" s="626"/>
      <c r="DQC57" s="626"/>
      <c r="DQD57" s="626"/>
      <c r="DQE57" s="626"/>
      <c r="DQF57" s="626"/>
      <c r="DQG57" s="626"/>
      <c r="DQH57" s="626"/>
      <c r="DQI57" s="626"/>
      <c r="DQJ57" s="626"/>
      <c r="DQK57" s="626"/>
      <c r="DQL57" s="626"/>
      <c r="DQM57" s="626"/>
      <c r="DQN57" s="626"/>
      <c r="DQO57" s="626"/>
      <c r="DQP57" s="626"/>
      <c r="DQQ57" s="626"/>
      <c r="DQR57" s="626"/>
      <c r="DQS57" s="626"/>
      <c r="DQT57" s="626"/>
      <c r="DQU57" s="626"/>
      <c r="DQV57" s="626"/>
      <c r="DQW57" s="626"/>
      <c r="DQX57" s="626"/>
      <c r="DQY57" s="626"/>
      <c r="DQZ57" s="626"/>
      <c r="DRA57" s="626"/>
      <c r="DRB57" s="626"/>
      <c r="DRC57" s="626"/>
      <c r="DRD57" s="626"/>
      <c r="DRE57" s="626"/>
      <c r="DRF57" s="626"/>
      <c r="DRG57" s="626"/>
      <c r="DRH57" s="626"/>
      <c r="DRI57" s="626"/>
      <c r="DRJ57" s="626"/>
      <c r="DRK57" s="626"/>
      <c r="DRL57" s="626"/>
      <c r="DRM57" s="626"/>
      <c r="DRN57" s="626"/>
      <c r="DRO57" s="626"/>
      <c r="DRP57" s="626"/>
      <c r="DRQ57" s="626"/>
      <c r="DRR57" s="626"/>
      <c r="DRS57" s="626"/>
      <c r="DRT57" s="626"/>
      <c r="DRU57" s="626"/>
      <c r="DRV57" s="626"/>
      <c r="DRW57" s="626"/>
      <c r="DRX57" s="626"/>
      <c r="DRY57" s="626"/>
      <c r="DRZ57" s="626"/>
      <c r="DSA57" s="626"/>
      <c r="DSB57" s="626"/>
      <c r="DSC57" s="626"/>
      <c r="DSD57" s="626"/>
      <c r="DSE57" s="626"/>
      <c r="DSF57" s="626"/>
      <c r="DSG57" s="626"/>
      <c r="DSH57" s="626"/>
      <c r="DSI57" s="626"/>
      <c r="DSJ57" s="626"/>
      <c r="DSK57" s="626"/>
      <c r="DSL57" s="626"/>
      <c r="DSM57" s="626"/>
      <c r="DSN57" s="626"/>
      <c r="DSO57" s="626"/>
      <c r="DSP57" s="626"/>
      <c r="DSQ57" s="626"/>
      <c r="DSR57" s="626"/>
      <c r="DSS57" s="626"/>
      <c r="DST57" s="626"/>
      <c r="DSU57" s="626"/>
      <c r="DSV57" s="626"/>
      <c r="DSW57" s="626"/>
      <c r="DSX57" s="626"/>
      <c r="DSY57" s="626"/>
      <c r="DSZ57" s="626"/>
      <c r="DTA57" s="626"/>
      <c r="DTB57" s="626"/>
      <c r="DTC57" s="626"/>
      <c r="DTD57" s="626"/>
      <c r="DTE57" s="626"/>
      <c r="DTF57" s="626"/>
      <c r="DTG57" s="626"/>
      <c r="DTH57" s="626"/>
      <c r="DTI57" s="626"/>
      <c r="DTJ57" s="626"/>
      <c r="DTK57" s="626"/>
      <c r="DTL57" s="626"/>
      <c r="DTM57" s="626"/>
      <c r="DTN57" s="626"/>
      <c r="DTO57" s="626"/>
      <c r="DTP57" s="626"/>
      <c r="DTQ57" s="626"/>
      <c r="DTR57" s="626"/>
      <c r="DTS57" s="626"/>
      <c r="DTT57" s="626"/>
      <c r="DTU57" s="626"/>
      <c r="DTV57" s="626"/>
      <c r="DTW57" s="626"/>
      <c r="DTX57" s="626"/>
      <c r="DTY57" s="626"/>
      <c r="DTZ57" s="626"/>
      <c r="DUA57" s="626"/>
      <c r="DUB57" s="626"/>
      <c r="DUC57" s="626"/>
      <c r="DUD57" s="626"/>
      <c r="DUE57" s="626"/>
      <c r="DUF57" s="626"/>
      <c r="DUG57" s="626"/>
      <c r="DUH57" s="626"/>
      <c r="DUI57" s="626"/>
      <c r="DUJ57" s="626"/>
      <c r="DUK57" s="626"/>
      <c r="DUL57" s="626"/>
      <c r="DUM57" s="626"/>
      <c r="DUN57" s="626"/>
      <c r="DUO57" s="626"/>
      <c r="DUP57" s="626"/>
      <c r="DUQ57" s="626"/>
      <c r="DUR57" s="626"/>
      <c r="DUS57" s="626"/>
      <c r="DUT57" s="626"/>
      <c r="DUU57" s="626"/>
      <c r="DUV57" s="626"/>
      <c r="DUW57" s="626"/>
      <c r="DUX57" s="626"/>
      <c r="DUY57" s="626"/>
      <c r="DUZ57" s="626"/>
      <c r="DVA57" s="626"/>
      <c r="DVB57" s="626"/>
      <c r="DVC57" s="626"/>
      <c r="DVD57" s="626"/>
      <c r="DVE57" s="626"/>
      <c r="DVF57" s="626"/>
      <c r="DVG57" s="626"/>
      <c r="DVH57" s="626"/>
      <c r="DVI57" s="626"/>
      <c r="DVJ57" s="626"/>
      <c r="DVK57" s="626"/>
      <c r="DVL57" s="626"/>
      <c r="DVM57" s="626"/>
      <c r="DVN57" s="626"/>
      <c r="DVO57" s="626"/>
      <c r="DVP57" s="626"/>
      <c r="DVQ57" s="626"/>
      <c r="DVR57" s="626"/>
      <c r="DVS57" s="626"/>
      <c r="DVT57" s="626"/>
      <c r="DVU57" s="626"/>
      <c r="DVV57" s="626"/>
      <c r="DVW57" s="626"/>
      <c r="DVX57" s="626"/>
      <c r="DVY57" s="626"/>
      <c r="DVZ57" s="626"/>
      <c r="DWA57" s="626"/>
      <c r="DWB57" s="626"/>
      <c r="DWC57" s="626"/>
      <c r="DWD57" s="626"/>
      <c r="DWE57" s="626"/>
      <c r="DWF57" s="626"/>
      <c r="DWG57" s="626"/>
      <c r="DWH57" s="626"/>
      <c r="DWI57" s="626"/>
      <c r="DWJ57" s="626"/>
      <c r="DWK57" s="626"/>
      <c r="DWL57" s="626"/>
      <c r="DWM57" s="626"/>
      <c r="DWN57" s="626"/>
      <c r="DWO57" s="626"/>
      <c r="DWP57" s="626"/>
      <c r="DWQ57" s="626"/>
      <c r="DWR57" s="626"/>
      <c r="DWS57" s="626"/>
      <c r="DWT57" s="626"/>
      <c r="DWU57" s="626"/>
      <c r="DWV57" s="626"/>
      <c r="DWW57" s="626"/>
      <c r="DWX57" s="626"/>
      <c r="DWY57" s="626"/>
      <c r="DWZ57" s="626"/>
      <c r="DXA57" s="626"/>
      <c r="DXB57" s="626"/>
      <c r="DXC57" s="626"/>
      <c r="DXD57" s="626"/>
      <c r="DXE57" s="626"/>
      <c r="DXF57" s="626"/>
      <c r="DXG57" s="626"/>
      <c r="DXH57" s="626"/>
      <c r="DXI57" s="626"/>
      <c r="DXJ57" s="626"/>
      <c r="DXK57" s="626"/>
      <c r="DXL57" s="626"/>
      <c r="DXM57" s="626"/>
      <c r="DXN57" s="626"/>
      <c r="DXO57" s="626"/>
      <c r="DXP57" s="626"/>
      <c r="DXQ57" s="626"/>
      <c r="DXR57" s="626"/>
      <c r="DXS57" s="626"/>
      <c r="DXT57" s="626"/>
      <c r="DXU57" s="626"/>
      <c r="DXV57" s="626"/>
      <c r="DXW57" s="626"/>
      <c r="DXX57" s="626"/>
      <c r="DXY57" s="626"/>
      <c r="DXZ57" s="626"/>
      <c r="DYA57" s="626"/>
      <c r="DYB57" s="626"/>
      <c r="DYC57" s="626"/>
      <c r="DYD57" s="626"/>
      <c r="DYE57" s="626"/>
      <c r="DYF57" s="626"/>
      <c r="DYG57" s="626"/>
      <c r="DYH57" s="626"/>
      <c r="DYI57" s="626"/>
      <c r="DYJ57" s="626"/>
      <c r="DYK57" s="626"/>
      <c r="DYL57" s="626"/>
      <c r="DYM57" s="626"/>
      <c r="DYN57" s="626"/>
      <c r="DYO57" s="626"/>
      <c r="DYP57" s="626"/>
      <c r="DYQ57" s="626"/>
      <c r="DYR57" s="626"/>
      <c r="DYS57" s="626"/>
      <c r="DYT57" s="626"/>
      <c r="DYU57" s="626"/>
      <c r="DYV57" s="626"/>
      <c r="DYW57" s="626"/>
      <c r="DYX57" s="626"/>
      <c r="DYY57" s="626"/>
      <c r="DYZ57" s="626"/>
      <c r="DZA57" s="626"/>
      <c r="DZB57" s="626"/>
      <c r="DZC57" s="626"/>
      <c r="DZD57" s="626"/>
      <c r="DZE57" s="626"/>
      <c r="DZF57" s="626"/>
      <c r="DZG57" s="626"/>
      <c r="DZH57" s="626"/>
      <c r="DZI57" s="626"/>
      <c r="DZJ57" s="626"/>
      <c r="DZK57" s="626"/>
      <c r="DZL57" s="626"/>
      <c r="DZM57" s="626"/>
      <c r="DZN57" s="626"/>
      <c r="DZO57" s="626"/>
      <c r="DZP57" s="626"/>
      <c r="DZQ57" s="626"/>
      <c r="DZR57" s="626"/>
      <c r="DZS57" s="626"/>
      <c r="DZT57" s="626"/>
      <c r="DZU57" s="626"/>
      <c r="DZV57" s="626"/>
      <c r="DZW57" s="626"/>
      <c r="DZX57" s="626"/>
      <c r="DZY57" s="626"/>
      <c r="DZZ57" s="626"/>
      <c r="EAA57" s="626"/>
      <c r="EAB57" s="626"/>
      <c r="EAC57" s="626"/>
      <c r="EAD57" s="626"/>
      <c r="EAE57" s="626"/>
      <c r="EAF57" s="626"/>
      <c r="EAG57" s="626"/>
      <c r="EAH57" s="626"/>
      <c r="EAI57" s="626"/>
      <c r="EAJ57" s="626"/>
      <c r="EAK57" s="626"/>
      <c r="EAL57" s="626"/>
      <c r="EAM57" s="626"/>
      <c r="EAN57" s="626"/>
      <c r="EAO57" s="626"/>
      <c r="EAP57" s="626"/>
      <c r="EAQ57" s="626"/>
      <c r="EAR57" s="626"/>
      <c r="EAS57" s="626"/>
      <c r="EAT57" s="626"/>
      <c r="EAU57" s="626"/>
      <c r="EAV57" s="626"/>
      <c r="EAW57" s="626"/>
      <c r="EAX57" s="626"/>
      <c r="EAY57" s="626"/>
      <c r="EAZ57" s="626"/>
      <c r="EBA57" s="626"/>
      <c r="EBB57" s="626"/>
      <c r="EBC57" s="626"/>
      <c r="EBD57" s="626"/>
      <c r="EBE57" s="626"/>
      <c r="EBF57" s="626"/>
      <c r="EBG57" s="626"/>
      <c r="EBH57" s="626"/>
      <c r="EBI57" s="626"/>
      <c r="EBJ57" s="626"/>
      <c r="EBK57" s="626"/>
      <c r="EBL57" s="626"/>
      <c r="EBM57" s="626"/>
      <c r="EBN57" s="626"/>
      <c r="EBO57" s="626"/>
      <c r="EBP57" s="626"/>
      <c r="EBQ57" s="626"/>
      <c r="EBR57" s="626"/>
      <c r="EBS57" s="626"/>
      <c r="EBT57" s="626"/>
      <c r="EBU57" s="626"/>
      <c r="EBV57" s="626"/>
      <c r="EBW57" s="626"/>
      <c r="EBX57" s="626"/>
      <c r="EBY57" s="626"/>
      <c r="EBZ57" s="626"/>
      <c r="ECA57" s="626"/>
      <c r="ECB57" s="626"/>
      <c r="ECC57" s="626"/>
      <c r="ECD57" s="626"/>
      <c r="ECE57" s="626"/>
      <c r="ECF57" s="626"/>
      <c r="ECG57" s="626"/>
      <c r="ECH57" s="626"/>
      <c r="ECI57" s="626"/>
      <c r="ECJ57" s="626"/>
      <c r="ECK57" s="626"/>
      <c r="ECL57" s="626"/>
      <c r="ECM57" s="626"/>
      <c r="ECN57" s="626"/>
      <c r="ECO57" s="626"/>
      <c r="ECP57" s="626"/>
      <c r="ECQ57" s="626"/>
      <c r="ECR57" s="626"/>
      <c r="ECS57" s="626"/>
      <c r="ECT57" s="626"/>
      <c r="ECU57" s="626"/>
      <c r="ECV57" s="626"/>
      <c r="ECW57" s="626"/>
      <c r="ECX57" s="626"/>
      <c r="ECY57" s="626"/>
      <c r="ECZ57" s="626"/>
      <c r="EDA57" s="626"/>
      <c r="EDB57" s="626"/>
      <c r="EDC57" s="626"/>
      <c r="EDD57" s="626"/>
      <c r="EDE57" s="626"/>
      <c r="EDF57" s="626"/>
      <c r="EDG57" s="626"/>
      <c r="EDH57" s="626"/>
      <c r="EDI57" s="626"/>
      <c r="EDJ57" s="626"/>
      <c r="EDK57" s="626"/>
      <c r="EDL57" s="626"/>
      <c r="EDM57" s="626"/>
      <c r="EDN57" s="626"/>
      <c r="EDO57" s="626"/>
      <c r="EDP57" s="626"/>
      <c r="EDQ57" s="626"/>
      <c r="EDR57" s="626"/>
      <c r="EDS57" s="626"/>
      <c r="EDT57" s="626"/>
      <c r="EDU57" s="626"/>
      <c r="EDV57" s="626"/>
      <c r="EDW57" s="626"/>
      <c r="EDX57" s="626"/>
      <c r="EDY57" s="626"/>
      <c r="EDZ57" s="626"/>
      <c r="EEA57" s="626"/>
      <c r="EEB57" s="626"/>
      <c r="EEC57" s="626"/>
      <c r="EED57" s="626"/>
      <c r="EEE57" s="626"/>
      <c r="EEF57" s="626"/>
      <c r="EEG57" s="626"/>
      <c r="EEH57" s="626"/>
      <c r="EEI57" s="626"/>
      <c r="EEJ57" s="626"/>
      <c r="EEK57" s="626"/>
      <c r="EEL57" s="626"/>
      <c r="EEM57" s="626"/>
      <c r="EEN57" s="626"/>
      <c r="EEO57" s="626"/>
      <c r="EEP57" s="626"/>
      <c r="EEQ57" s="626"/>
      <c r="EER57" s="626"/>
      <c r="EES57" s="626"/>
      <c r="EET57" s="626"/>
      <c r="EEU57" s="626"/>
      <c r="EEV57" s="626"/>
      <c r="EEW57" s="626"/>
      <c r="EEX57" s="626"/>
      <c r="EEY57" s="626"/>
      <c r="EEZ57" s="626"/>
      <c r="EFA57" s="626"/>
      <c r="EFB57" s="626"/>
      <c r="EFC57" s="626"/>
      <c r="EFD57" s="626"/>
      <c r="EFE57" s="626"/>
      <c r="EFF57" s="626"/>
      <c r="EFG57" s="626"/>
      <c r="EFH57" s="626"/>
      <c r="EFI57" s="626"/>
      <c r="EFJ57" s="626"/>
      <c r="EFK57" s="626"/>
      <c r="EFL57" s="626"/>
      <c r="EFM57" s="626"/>
      <c r="EFN57" s="626"/>
      <c r="EFO57" s="626"/>
      <c r="EFP57" s="626"/>
      <c r="EFQ57" s="626"/>
      <c r="EFR57" s="626"/>
      <c r="EFS57" s="626"/>
      <c r="EFT57" s="626"/>
      <c r="EFU57" s="626"/>
      <c r="EFV57" s="626"/>
      <c r="EFW57" s="626"/>
      <c r="EFX57" s="626"/>
      <c r="EFY57" s="626"/>
      <c r="EFZ57" s="626"/>
      <c r="EGA57" s="626"/>
      <c r="EGB57" s="626"/>
      <c r="EGC57" s="626"/>
      <c r="EGD57" s="626"/>
      <c r="EGE57" s="626"/>
      <c r="EGF57" s="626"/>
      <c r="EGG57" s="626"/>
      <c r="EGH57" s="626"/>
      <c r="EGI57" s="626"/>
      <c r="EGJ57" s="626"/>
      <c r="EGK57" s="626"/>
      <c r="EGL57" s="626"/>
      <c r="EGM57" s="626"/>
      <c r="EGN57" s="626"/>
      <c r="EGO57" s="626"/>
      <c r="EGP57" s="626"/>
      <c r="EGQ57" s="626"/>
      <c r="EGR57" s="626"/>
      <c r="EGS57" s="626"/>
      <c r="EGT57" s="626"/>
      <c r="EGU57" s="626"/>
      <c r="EGV57" s="626"/>
      <c r="EGW57" s="626"/>
      <c r="EGX57" s="626"/>
      <c r="EGY57" s="626"/>
      <c r="EGZ57" s="626"/>
      <c r="EHA57" s="626"/>
      <c r="EHB57" s="626"/>
      <c r="EHC57" s="626"/>
      <c r="EHD57" s="626"/>
      <c r="EHE57" s="626"/>
      <c r="EHF57" s="626"/>
      <c r="EHG57" s="626"/>
      <c r="EHH57" s="626"/>
      <c r="EHI57" s="626"/>
      <c r="EHJ57" s="626"/>
      <c r="EHK57" s="626"/>
      <c r="EHL57" s="626"/>
      <c r="EHM57" s="626"/>
      <c r="EHN57" s="626"/>
      <c r="EHO57" s="626"/>
      <c r="EHP57" s="626"/>
      <c r="EHQ57" s="626"/>
      <c r="EHR57" s="626"/>
      <c r="EHS57" s="626"/>
      <c r="EHT57" s="626"/>
      <c r="EHU57" s="626"/>
      <c r="EHV57" s="626"/>
      <c r="EHW57" s="626"/>
      <c r="EHX57" s="626"/>
      <c r="EHY57" s="626"/>
      <c r="EHZ57" s="626"/>
      <c r="EIA57" s="626"/>
      <c r="EIB57" s="626"/>
      <c r="EIC57" s="626"/>
      <c r="EID57" s="626"/>
      <c r="EIE57" s="626"/>
      <c r="EIF57" s="626"/>
      <c r="EIG57" s="626"/>
      <c r="EIH57" s="626"/>
      <c r="EII57" s="626"/>
      <c r="EIJ57" s="626"/>
      <c r="EIK57" s="626"/>
      <c r="EIL57" s="626"/>
      <c r="EIM57" s="626"/>
      <c r="EIN57" s="626"/>
      <c r="EIO57" s="626"/>
      <c r="EIP57" s="626"/>
      <c r="EIQ57" s="626"/>
      <c r="EIR57" s="626"/>
      <c r="EIS57" s="626"/>
      <c r="EIT57" s="626"/>
      <c r="EIU57" s="626"/>
      <c r="EIV57" s="626"/>
      <c r="EIW57" s="626"/>
      <c r="EIX57" s="626"/>
      <c r="EIY57" s="626"/>
      <c r="EIZ57" s="626"/>
      <c r="EJA57" s="626"/>
      <c r="EJB57" s="626"/>
      <c r="EJC57" s="626"/>
      <c r="EJD57" s="626"/>
      <c r="EJE57" s="626"/>
      <c r="EJF57" s="626"/>
      <c r="EJG57" s="626"/>
      <c r="EJH57" s="626"/>
      <c r="EJI57" s="626"/>
      <c r="EJJ57" s="626"/>
      <c r="EJK57" s="626"/>
      <c r="EJL57" s="626"/>
      <c r="EJM57" s="626"/>
      <c r="EJN57" s="626"/>
      <c r="EJO57" s="626"/>
      <c r="EJP57" s="626"/>
      <c r="EJQ57" s="626"/>
      <c r="EJR57" s="626"/>
      <c r="EJS57" s="626"/>
      <c r="EJT57" s="626"/>
      <c r="EJU57" s="626"/>
      <c r="EJV57" s="626"/>
      <c r="EJW57" s="626"/>
      <c r="EJX57" s="626"/>
      <c r="EJY57" s="626"/>
      <c r="EJZ57" s="626"/>
      <c r="EKA57" s="626"/>
      <c r="EKB57" s="626"/>
      <c r="EKC57" s="626"/>
      <c r="EKD57" s="626"/>
      <c r="EKE57" s="626"/>
      <c r="EKF57" s="626"/>
      <c r="EKG57" s="626"/>
      <c r="EKH57" s="626"/>
      <c r="EKI57" s="626"/>
      <c r="EKJ57" s="626"/>
      <c r="EKK57" s="626"/>
      <c r="EKL57" s="626"/>
      <c r="EKM57" s="626"/>
      <c r="EKN57" s="626"/>
      <c r="EKO57" s="626"/>
      <c r="EKP57" s="626"/>
      <c r="EKQ57" s="626"/>
      <c r="EKR57" s="626"/>
      <c r="EKS57" s="626"/>
      <c r="EKT57" s="626"/>
      <c r="EKU57" s="626"/>
      <c r="EKV57" s="626"/>
      <c r="EKW57" s="626"/>
      <c r="EKX57" s="626"/>
      <c r="EKY57" s="626"/>
      <c r="EKZ57" s="626"/>
      <c r="ELA57" s="626"/>
      <c r="ELB57" s="626"/>
      <c r="ELC57" s="626"/>
      <c r="ELD57" s="626"/>
      <c r="ELE57" s="626"/>
      <c r="ELF57" s="626"/>
      <c r="ELG57" s="626"/>
      <c r="ELH57" s="626"/>
      <c r="ELI57" s="626"/>
      <c r="ELJ57" s="626"/>
      <c r="ELK57" s="626"/>
      <c r="ELL57" s="626"/>
      <c r="ELM57" s="626"/>
      <c r="ELN57" s="626"/>
      <c r="ELO57" s="626"/>
      <c r="ELP57" s="626"/>
      <c r="ELQ57" s="626"/>
      <c r="ELR57" s="626"/>
      <c r="ELS57" s="626"/>
      <c r="ELT57" s="626"/>
      <c r="ELU57" s="626"/>
      <c r="ELV57" s="626"/>
      <c r="ELW57" s="626"/>
      <c r="ELX57" s="626"/>
      <c r="ELY57" s="626"/>
      <c r="ELZ57" s="626"/>
      <c r="EMA57" s="626"/>
      <c r="EMB57" s="626"/>
      <c r="EMC57" s="626"/>
      <c r="EMD57" s="626"/>
      <c r="EME57" s="626"/>
      <c r="EMF57" s="626"/>
      <c r="EMG57" s="626"/>
      <c r="EMH57" s="626"/>
      <c r="EMI57" s="626"/>
      <c r="EMJ57" s="626"/>
      <c r="EMK57" s="626"/>
      <c r="EML57" s="626"/>
      <c r="EMM57" s="626"/>
      <c r="EMN57" s="626"/>
      <c r="EMO57" s="626"/>
      <c r="EMP57" s="626"/>
      <c r="EMQ57" s="626"/>
      <c r="EMR57" s="626"/>
      <c r="EMS57" s="626"/>
      <c r="EMT57" s="626"/>
      <c r="EMU57" s="626"/>
      <c r="EMV57" s="626"/>
      <c r="EMW57" s="626"/>
      <c r="EMX57" s="626"/>
      <c r="EMY57" s="626"/>
      <c r="EMZ57" s="626"/>
      <c r="ENA57" s="626"/>
      <c r="ENB57" s="626"/>
      <c r="ENC57" s="626"/>
      <c r="END57" s="626"/>
      <c r="ENE57" s="626"/>
      <c r="ENF57" s="626"/>
      <c r="ENG57" s="626"/>
      <c r="ENH57" s="626"/>
      <c r="ENI57" s="626"/>
      <c r="ENJ57" s="626"/>
      <c r="ENK57" s="626"/>
      <c r="ENL57" s="626"/>
      <c r="ENM57" s="626"/>
      <c r="ENN57" s="626"/>
      <c r="ENO57" s="626"/>
      <c r="ENP57" s="626"/>
      <c r="ENQ57" s="626"/>
      <c r="ENR57" s="626"/>
      <c r="ENS57" s="626"/>
      <c r="ENT57" s="626"/>
      <c r="ENU57" s="626"/>
      <c r="ENV57" s="626"/>
      <c r="ENW57" s="626"/>
      <c r="ENX57" s="626"/>
      <c r="ENY57" s="626"/>
      <c r="ENZ57" s="626"/>
      <c r="EOA57" s="626"/>
      <c r="EOB57" s="626"/>
      <c r="EOC57" s="626"/>
      <c r="EOD57" s="626"/>
      <c r="EOE57" s="626"/>
      <c r="EOF57" s="626"/>
      <c r="EOG57" s="626"/>
      <c r="EOH57" s="626"/>
      <c r="EOI57" s="626"/>
      <c r="EOJ57" s="626"/>
      <c r="EOK57" s="626"/>
      <c r="EOL57" s="626"/>
      <c r="EOM57" s="626"/>
      <c r="EON57" s="626"/>
      <c r="EOO57" s="626"/>
      <c r="EOP57" s="626"/>
      <c r="EOQ57" s="626"/>
      <c r="EOR57" s="626"/>
      <c r="EOS57" s="626"/>
      <c r="EOT57" s="626"/>
      <c r="EOU57" s="626"/>
      <c r="EOV57" s="626"/>
      <c r="EOW57" s="626"/>
      <c r="EOX57" s="626"/>
      <c r="EOY57" s="626"/>
      <c r="EOZ57" s="626"/>
      <c r="EPA57" s="626"/>
      <c r="EPB57" s="626"/>
      <c r="EPC57" s="626"/>
      <c r="EPD57" s="626"/>
      <c r="EPE57" s="626"/>
      <c r="EPF57" s="626"/>
      <c r="EPG57" s="626"/>
      <c r="EPH57" s="626"/>
      <c r="EPI57" s="626"/>
      <c r="EPJ57" s="626"/>
      <c r="EPK57" s="626"/>
      <c r="EPL57" s="626"/>
      <c r="EPM57" s="626"/>
      <c r="EPN57" s="626"/>
      <c r="EPO57" s="626"/>
      <c r="EPP57" s="626"/>
      <c r="EPQ57" s="626"/>
      <c r="EPR57" s="626"/>
      <c r="EPS57" s="626"/>
      <c r="EPT57" s="626"/>
      <c r="EPU57" s="626"/>
      <c r="EPV57" s="626"/>
      <c r="EPW57" s="626"/>
      <c r="EPX57" s="626"/>
      <c r="EPY57" s="626"/>
      <c r="EPZ57" s="626"/>
      <c r="EQA57" s="626"/>
      <c r="EQB57" s="626"/>
      <c r="EQC57" s="626"/>
      <c r="EQD57" s="626"/>
      <c r="EQE57" s="626"/>
      <c r="EQF57" s="626"/>
      <c r="EQG57" s="626"/>
      <c r="EQH57" s="626"/>
      <c r="EQI57" s="626"/>
      <c r="EQJ57" s="626"/>
      <c r="EQK57" s="626"/>
      <c r="EQL57" s="626"/>
      <c r="EQM57" s="626"/>
      <c r="EQN57" s="626"/>
      <c r="EQO57" s="626"/>
      <c r="EQP57" s="626"/>
      <c r="EQQ57" s="626"/>
      <c r="EQR57" s="626"/>
      <c r="EQS57" s="626"/>
      <c r="EQT57" s="626"/>
      <c r="EQU57" s="626"/>
      <c r="EQV57" s="626"/>
      <c r="EQW57" s="626"/>
      <c r="EQX57" s="626"/>
      <c r="EQY57" s="626"/>
      <c r="EQZ57" s="626"/>
      <c r="ERA57" s="626"/>
      <c r="ERB57" s="626"/>
      <c r="ERC57" s="626"/>
      <c r="ERD57" s="626"/>
      <c r="ERE57" s="626"/>
      <c r="ERF57" s="626"/>
      <c r="ERG57" s="626"/>
      <c r="ERH57" s="626"/>
      <c r="ERI57" s="626"/>
      <c r="ERJ57" s="626"/>
      <c r="ERK57" s="626"/>
      <c r="ERL57" s="626"/>
      <c r="ERM57" s="626"/>
      <c r="ERN57" s="626"/>
      <c r="ERO57" s="626"/>
      <c r="ERP57" s="626"/>
      <c r="ERQ57" s="626"/>
      <c r="ERR57" s="626"/>
      <c r="ERS57" s="626"/>
      <c r="ERT57" s="626"/>
      <c r="ERU57" s="626"/>
      <c r="ERV57" s="626"/>
      <c r="ERW57" s="626"/>
      <c r="ERX57" s="626"/>
      <c r="ERY57" s="626"/>
      <c r="ERZ57" s="626"/>
      <c r="ESA57" s="626"/>
      <c r="ESB57" s="626"/>
      <c r="ESC57" s="626"/>
      <c r="ESD57" s="626"/>
      <c r="ESE57" s="626"/>
      <c r="ESF57" s="626"/>
      <c r="ESG57" s="626"/>
      <c r="ESH57" s="626"/>
      <c r="ESI57" s="626"/>
      <c r="ESJ57" s="626"/>
      <c r="ESK57" s="626"/>
      <c r="ESL57" s="626"/>
      <c r="ESM57" s="626"/>
      <c r="ESN57" s="626"/>
      <c r="ESO57" s="626"/>
      <c r="ESP57" s="626"/>
      <c r="ESQ57" s="626"/>
      <c r="ESR57" s="626"/>
      <c r="ESS57" s="626"/>
      <c r="EST57" s="626"/>
      <c r="ESU57" s="626"/>
      <c r="ESV57" s="626"/>
      <c r="ESW57" s="626"/>
      <c r="ESX57" s="626"/>
      <c r="ESY57" s="626"/>
      <c r="ESZ57" s="626"/>
      <c r="ETA57" s="626"/>
      <c r="ETB57" s="626"/>
      <c r="ETC57" s="626"/>
      <c r="ETD57" s="626"/>
      <c r="ETE57" s="626"/>
      <c r="ETF57" s="626"/>
      <c r="ETG57" s="626"/>
      <c r="ETH57" s="626"/>
      <c r="ETI57" s="626"/>
      <c r="ETJ57" s="626"/>
      <c r="ETK57" s="626"/>
      <c r="ETL57" s="626"/>
      <c r="ETM57" s="626"/>
      <c r="ETN57" s="626"/>
      <c r="ETO57" s="626"/>
      <c r="ETP57" s="626"/>
      <c r="ETQ57" s="626"/>
      <c r="ETR57" s="626"/>
      <c r="ETS57" s="626"/>
      <c r="ETT57" s="626"/>
      <c r="ETU57" s="626"/>
      <c r="ETV57" s="626"/>
      <c r="ETW57" s="626"/>
      <c r="ETX57" s="626"/>
      <c r="ETY57" s="626"/>
      <c r="ETZ57" s="626"/>
      <c r="EUA57" s="626"/>
      <c r="EUB57" s="626"/>
      <c r="EUC57" s="626"/>
      <c r="EUD57" s="626"/>
      <c r="EUE57" s="626"/>
      <c r="EUF57" s="626"/>
      <c r="EUG57" s="626"/>
      <c r="EUH57" s="626"/>
      <c r="EUI57" s="626"/>
      <c r="EUJ57" s="626"/>
      <c r="EUK57" s="626"/>
      <c r="EUL57" s="626"/>
      <c r="EUM57" s="626"/>
      <c r="EUN57" s="626"/>
      <c r="EUO57" s="626"/>
      <c r="EUP57" s="626"/>
      <c r="EUQ57" s="626"/>
      <c r="EUR57" s="626"/>
      <c r="EUS57" s="626"/>
      <c r="EUT57" s="626"/>
      <c r="EUU57" s="626"/>
      <c r="EUV57" s="626"/>
      <c r="EUW57" s="626"/>
      <c r="EUX57" s="626"/>
      <c r="EUY57" s="626"/>
      <c r="EUZ57" s="626"/>
      <c r="EVA57" s="626"/>
      <c r="EVB57" s="626"/>
      <c r="EVC57" s="626"/>
      <c r="EVD57" s="626"/>
      <c r="EVE57" s="626"/>
      <c r="EVF57" s="626"/>
      <c r="EVG57" s="626"/>
      <c r="EVH57" s="626"/>
      <c r="EVI57" s="626"/>
      <c r="EVJ57" s="626"/>
      <c r="EVK57" s="626"/>
      <c r="EVL57" s="626"/>
      <c r="EVM57" s="626"/>
      <c r="EVN57" s="626"/>
      <c r="EVO57" s="626"/>
      <c r="EVP57" s="626"/>
      <c r="EVQ57" s="626"/>
      <c r="EVR57" s="626"/>
      <c r="EVS57" s="626"/>
      <c r="EVT57" s="626"/>
      <c r="EVU57" s="626"/>
      <c r="EVV57" s="626"/>
      <c r="EVW57" s="626"/>
      <c r="EVX57" s="626"/>
      <c r="EVY57" s="626"/>
      <c r="EVZ57" s="626"/>
      <c r="EWA57" s="626"/>
      <c r="EWB57" s="626"/>
      <c r="EWC57" s="626"/>
      <c r="EWD57" s="626"/>
      <c r="EWE57" s="626"/>
      <c r="EWF57" s="626"/>
      <c r="EWG57" s="626"/>
      <c r="EWH57" s="626"/>
      <c r="EWI57" s="626"/>
      <c r="EWJ57" s="626"/>
      <c r="EWK57" s="626"/>
      <c r="EWL57" s="626"/>
      <c r="EWM57" s="626"/>
      <c r="EWN57" s="626"/>
      <c r="EWO57" s="626"/>
      <c r="EWP57" s="626"/>
      <c r="EWQ57" s="626"/>
      <c r="EWR57" s="626"/>
      <c r="EWS57" s="626"/>
      <c r="EWT57" s="626"/>
      <c r="EWU57" s="626"/>
      <c r="EWV57" s="626"/>
      <c r="EWW57" s="626"/>
      <c r="EWX57" s="626"/>
      <c r="EWY57" s="626"/>
      <c r="EWZ57" s="626"/>
      <c r="EXA57" s="626"/>
      <c r="EXB57" s="626"/>
      <c r="EXC57" s="626"/>
      <c r="EXD57" s="626"/>
      <c r="EXE57" s="626"/>
      <c r="EXF57" s="626"/>
      <c r="EXG57" s="626"/>
      <c r="EXH57" s="626"/>
      <c r="EXI57" s="626"/>
      <c r="EXJ57" s="626"/>
      <c r="EXK57" s="626"/>
      <c r="EXL57" s="626"/>
      <c r="EXM57" s="626"/>
      <c r="EXN57" s="626"/>
      <c r="EXO57" s="626"/>
      <c r="EXP57" s="626"/>
      <c r="EXQ57" s="626"/>
      <c r="EXR57" s="626"/>
      <c r="EXS57" s="626"/>
      <c r="EXT57" s="626"/>
      <c r="EXU57" s="626"/>
      <c r="EXV57" s="626"/>
      <c r="EXW57" s="626"/>
      <c r="EXX57" s="626"/>
      <c r="EXY57" s="626"/>
      <c r="EXZ57" s="626"/>
      <c r="EYA57" s="626"/>
      <c r="EYB57" s="626"/>
      <c r="EYC57" s="626"/>
      <c r="EYD57" s="626"/>
      <c r="EYE57" s="626"/>
      <c r="EYF57" s="626"/>
      <c r="EYG57" s="626"/>
      <c r="EYH57" s="626"/>
      <c r="EYI57" s="626"/>
      <c r="EYJ57" s="626"/>
      <c r="EYK57" s="626"/>
      <c r="EYL57" s="626"/>
      <c r="EYM57" s="626"/>
      <c r="EYN57" s="626"/>
      <c r="EYO57" s="626"/>
      <c r="EYP57" s="626"/>
      <c r="EYQ57" s="626"/>
      <c r="EYR57" s="626"/>
      <c r="EYS57" s="626"/>
      <c r="EYT57" s="626"/>
      <c r="EYU57" s="626"/>
      <c r="EYV57" s="626"/>
      <c r="EYW57" s="626"/>
      <c r="EYX57" s="626"/>
      <c r="EYY57" s="626"/>
      <c r="EYZ57" s="626"/>
      <c r="EZA57" s="626"/>
      <c r="EZB57" s="626"/>
      <c r="EZC57" s="626"/>
      <c r="EZD57" s="626"/>
      <c r="EZE57" s="626"/>
      <c r="EZF57" s="626"/>
      <c r="EZG57" s="626"/>
      <c r="EZH57" s="626"/>
      <c r="EZI57" s="626"/>
      <c r="EZJ57" s="626"/>
      <c r="EZK57" s="626"/>
      <c r="EZL57" s="626"/>
      <c r="EZM57" s="626"/>
      <c r="EZN57" s="626"/>
      <c r="EZO57" s="626"/>
      <c r="EZP57" s="626"/>
      <c r="EZQ57" s="626"/>
      <c r="EZR57" s="626"/>
      <c r="EZS57" s="626"/>
      <c r="EZT57" s="626"/>
      <c r="EZU57" s="626"/>
      <c r="EZV57" s="626"/>
      <c r="EZW57" s="626"/>
      <c r="EZX57" s="626"/>
      <c r="EZY57" s="626"/>
      <c r="EZZ57" s="626"/>
      <c r="FAA57" s="626"/>
      <c r="FAB57" s="626"/>
      <c r="FAC57" s="626"/>
      <c r="FAD57" s="626"/>
      <c r="FAE57" s="626"/>
      <c r="FAF57" s="626"/>
      <c r="FAG57" s="626"/>
      <c r="FAH57" s="626"/>
      <c r="FAI57" s="626"/>
      <c r="FAJ57" s="626"/>
      <c r="FAK57" s="626"/>
      <c r="FAL57" s="626"/>
      <c r="FAM57" s="626"/>
      <c r="FAN57" s="626"/>
      <c r="FAO57" s="626"/>
      <c r="FAP57" s="626"/>
      <c r="FAQ57" s="626"/>
      <c r="FAR57" s="626"/>
      <c r="FAS57" s="626"/>
      <c r="FAT57" s="626"/>
      <c r="FAU57" s="626"/>
      <c r="FAV57" s="626"/>
      <c r="FAW57" s="626"/>
      <c r="FAX57" s="626"/>
      <c r="FAY57" s="626"/>
      <c r="FAZ57" s="626"/>
      <c r="FBA57" s="626"/>
      <c r="FBB57" s="626"/>
      <c r="FBC57" s="626"/>
      <c r="FBD57" s="626"/>
      <c r="FBE57" s="626"/>
      <c r="FBF57" s="626"/>
      <c r="FBG57" s="626"/>
      <c r="FBH57" s="626"/>
      <c r="FBI57" s="626"/>
      <c r="FBJ57" s="626"/>
      <c r="FBK57" s="626"/>
      <c r="FBL57" s="626"/>
      <c r="FBM57" s="626"/>
      <c r="FBN57" s="626"/>
      <c r="FBO57" s="626"/>
      <c r="FBP57" s="626"/>
      <c r="FBQ57" s="626"/>
      <c r="FBR57" s="626"/>
      <c r="FBS57" s="626"/>
      <c r="FBT57" s="626"/>
      <c r="FBU57" s="626"/>
      <c r="FBV57" s="626"/>
      <c r="FBW57" s="626"/>
      <c r="FBX57" s="626"/>
      <c r="FBY57" s="626"/>
      <c r="FBZ57" s="626"/>
      <c r="FCA57" s="626"/>
      <c r="FCB57" s="626"/>
      <c r="FCC57" s="626"/>
      <c r="FCD57" s="626"/>
      <c r="FCE57" s="626"/>
      <c r="FCF57" s="626"/>
      <c r="FCG57" s="626"/>
      <c r="FCH57" s="626"/>
      <c r="FCI57" s="626"/>
      <c r="FCJ57" s="626"/>
      <c r="FCK57" s="626"/>
      <c r="FCL57" s="626"/>
      <c r="FCM57" s="626"/>
      <c r="FCN57" s="626"/>
      <c r="FCO57" s="626"/>
      <c r="FCP57" s="626"/>
      <c r="FCQ57" s="626"/>
      <c r="FCR57" s="626"/>
      <c r="FCS57" s="626"/>
      <c r="FCT57" s="626"/>
      <c r="FCU57" s="626"/>
      <c r="FCV57" s="626"/>
      <c r="FCW57" s="626"/>
      <c r="FCX57" s="626"/>
      <c r="FCY57" s="626"/>
      <c r="FCZ57" s="626"/>
      <c r="FDA57" s="626"/>
      <c r="FDB57" s="626"/>
      <c r="FDC57" s="626"/>
      <c r="FDD57" s="626"/>
      <c r="FDE57" s="626"/>
      <c r="FDF57" s="626"/>
      <c r="FDG57" s="626"/>
      <c r="FDH57" s="626"/>
      <c r="FDI57" s="626"/>
      <c r="FDJ57" s="626"/>
      <c r="FDK57" s="626"/>
      <c r="FDL57" s="626"/>
      <c r="FDM57" s="626"/>
      <c r="FDN57" s="626"/>
      <c r="FDO57" s="626"/>
      <c r="FDP57" s="626"/>
      <c r="FDQ57" s="626"/>
      <c r="FDR57" s="626"/>
      <c r="FDS57" s="626"/>
      <c r="FDT57" s="626"/>
      <c r="FDU57" s="626"/>
      <c r="FDV57" s="626"/>
      <c r="FDW57" s="626"/>
      <c r="FDX57" s="626"/>
      <c r="FDY57" s="626"/>
      <c r="FDZ57" s="626"/>
      <c r="FEA57" s="626"/>
      <c r="FEB57" s="626"/>
      <c r="FEC57" s="626"/>
      <c r="FED57" s="626"/>
      <c r="FEE57" s="626"/>
      <c r="FEF57" s="626"/>
      <c r="FEG57" s="626"/>
      <c r="FEH57" s="626"/>
      <c r="FEI57" s="626"/>
      <c r="FEJ57" s="626"/>
      <c r="FEK57" s="626"/>
      <c r="FEL57" s="626"/>
      <c r="FEM57" s="626"/>
      <c r="FEN57" s="626"/>
      <c r="FEO57" s="626"/>
      <c r="FEP57" s="626"/>
      <c r="FEQ57" s="626"/>
      <c r="FER57" s="626"/>
      <c r="FES57" s="626"/>
      <c r="FET57" s="626"/>
      <c r="FEU57" s="626"/>
      <c r="FEV57" s="626"/>
      <c r="FEW57" s="626"/>
      <c r="FEX57" s="626"/>
      <c r="FEY57" s="626"/>
      <c r="FEZ57" s="626"/>
      <c r="FFA57" s="626"/>
      <c r="FFB57" s="626"/>
      <c r="FFC57" s="626"/>
      <c r="FFD57" s="626"/>
      <c r="FFE57" s="626"/>
      <c r="FFF57" s="626"/>
      <c r="FFG57" s="626"/>
      <c r="FFH57" s="626"/>
      <c r="FFI57" s="626"/>
      <c r="FFJ57" s="626"/>
      <c r="FFK57" s="626"/>
      <c r="FFL57" s="626"/>
      <c r="FFM57" s="626"/>
      <c r="FFN57" s="626"/>
      <c r="FFO57" s="626"/>
      <c r="FFP57" s="626"/>
      <c r="FFQ57" s="626"/>
      <c r="FFR57" s="626"/>
      <c r="FFS57" s="626"/>
      <c r="FFT57" s="626"/>
      <c r="FFU57" s="626"/>
      <c r="FFV57" s="626"/>
      <c r="FFW57" s="626"/>
      <c r="FFX57" s="626"/>
      <c r="FFY57" s="626"/>
      <c r="FFZ57" s="626"/>
      <c r="FGA57" s="626"/>
      <c r="FGB57" s="626"/>
      <c r="FGC57" s="626"/>
      <c r="FGD57" s="626"/>
      <c r="FGE57" s="626"/>
      <c r="FGF57" s="626"/>
      <c r="FGG57" s="626"/>
      <c r="FGH57" s="626"/>
      <c r="FGI57" s="626"/>
      <c r="FGJ57" s="626"/>
      <c r="FGK57" s="626"/>
      <c r="FGL57" s="626"/>
      <c r="FGM57" s="626"/>
      <c r="FGN57" s="626"/>
      <c r="FGO57" s="626"/>
      <c r="FGP57" s="626"/>
      <c r="FGQ57" s="626"/>
      <c r="FGR57" s="626"/>
      <c r="FGS57" s="626"/>
      <c r="FGT57" s="626"/>
      <c r="FGU57" s="626"/>
      <c r="FGV57" s="626"/>
      <c r="FGW57" s="626"/>
      <c r="FGX57" s="626"/>
      <c r="FGY57" s="626"/>
      <c r="FGZ57" s="626"/>
      <c r="FHA57" s="626"/>
      <c r="FHB57" s="626"/>
      <c r="FHC57" s="626"/>
      <c r="FHD57" s="626"/>
      <c r="FHE57" s="626"/>
      <c r="FHF57" s="626"/>
      <c r="FHG57" s="626"/>
      <c r="FHH57" s="626"/>
      <c r="FHI57" s="626"/>
      <c r="FHJ57" s="626"/>
      <c r="FHK57" s="626"/>
      <c r="FHL57" s="626"/>
      <c r="FHM57" s="626"/>
      <c r="FHN57" s="626"/>
      <c r="FHO57" s="626"/>
      <c r="FHP57" s="626"/>
      <c r="FHQ57" s="626"/>
      <c r="FHR57" s="626"/>
      <c r="FHS57" s="626"/>
      <c r="FHT57" s="626"/>
      <c r="FHU57" s="626"/>
      <c r="FHV57" s="626"/>
      <c r="FHW57" s="626"/>
      <c r="FHX57" s="626"/>
      <c r="FHY57" s="626"/>
      <c r="FHZ57" s="626"/>
      <c r="FIA57" s="626"/>
      <c r="FIB57" s="626"/>
      <c r="FIC57" s="626"/>
      <c r="FID57" s="626"/>
      <c r="FIE57" s="626"/>
      <c r="FIF57" s="626"/>
      <c r="FIG57" s="626"/>
      <c r="FIH57" s="626"/>
      <c r="FII57" s="626"/>
      <c r="FIJ57" s="626"/>
      <c r="FIK57" s="626"/>
      <c r="FIL57" s="626"/>
      <c r="FIM57" s="626"/>
      <c r="FIN57" s="626"/>
      <c r="FIO57" s="626"/>
      <c r="FIP57" s="626"/>
      <c r="FIQ57" s="626"/>
      <c r="FIR57" s="626"/>
      <c r="FIS57" s="626"/>
      <c r="FIT57" s="626"/>
      <c r="FIU57" s="626"/>
      <c r="FIV57" s="626"/>
      <c r="FIW57" s="626"/>
      <c r="FIX57" s="626"/>
      <c r="FIY57" s="626"/>
      <c r="FIZ57" s="626"/>
      <c r="FJA57" s="626"/>
      <c r="FJB57" s="626"/>
      <c r="FJC57" s="626"/>
      <c r="FJD57" s="626"/>
      <c r="FJE57" s="626"/>
      <c r="FJF57" s="626"/>
      <c r="FJG57" s="626"/>
      <c r="FJH57" s="626"/>
      <c r="FJI57" s="626"/>
      <c r="FJJ57" s="626"/>
      <c r="FJK57" s="626"/>
      <c r="FJL57" s="626"/>
      <c r="FJM57" s="626"/>
      <c r="FJN57" s="626"/>
      <c r="FJO57" s="626"/>
      <c r="FJP57" s="626"/>
      <c r="FJQ57" s="626"/>
      <c r="FJR57" s="626"/>
      <c r="FJS57" s="626"/>
      <c r="FJT57" s="626"/>
      <c r="FJU57" s="626"/>
      <c r="FJV57" s="626"/>
      <c r="FJW57" s="626"/>
      <c r="FJX57" s="626"/>
      <c r="FJY57" s="626"/>
      <c r="FJZ57" s="626"/>
      <c r="FKA57" s="626"/>
      <c r="FKB57" s="626"/>
      <c r="FKC57" s="626"/>
      <c r="FKD57" s="626"/>
      <c r="FKE57" s="626"/>
      <c r="FKF57" s="626"/>
      <c r="FKG57" s="626"/>
      <c r="FKH57" s="626"/>
      <c r="FKI57" s="626"/>
      <c r="FKJ57" s="626"/>
      <c r="FKK57" s="626"/>
      <c r="FKL57" s="626"/>
      <c r="FKM57" s="626"/>
      <c r="FKN57" s="626"/>
      <c r="FKO57" s="626"/>
      <c r="FKP57" s="626"/>
      <c r="FKQ57" s="626"/>
      <c r="FKR57" s="626"/>
      <c r="FKS57" s="626"/>
      <c r="FKT57" s="626"/>
      <c r="FKU57" s="626"/>
      <c r="FKV57" s="626"/>
      <c r="FKW57" s="626"/>
      <c r="FKX57" s="626"/>
      <c r="FKY57" s="626"/>
      <c r="FKZ57" s="626"/>
      <c r="FLA57" s="626"/>
      <c r="FLB57" s="626"/>
      <c r="FLC57" s="626"/>
      <c r="FLD57" s="626"/>
      <c r="FLE57" s="626"/>
      <c r="FLF57" s="626"/>
      <c r="FLG57" s="626"/>
      <c r="FLH57" s="626"/>
      <c r="FLI57" s="626"/>
      <c r="FLJ57" s="626"/>
      <c r="FLK57" s="626"/>
      <c r="FLL57" s="626"/>
      <c r="FLM57" s="626"/>
      <c r="FLN57" s="626"/>
      <c r="FLO57" s="626"/>
      <c r="FLP57" s="626"/>
      <c r="FLQ57" s="626"/>
      <c r="FLR57" s="626"/>
      <c r="FLS57" s="626"/>
      <c r="FLT57" s="626"/>
      <c r="FLU57" s="626"/>
      <c r="FLV57" s="626"/>
      <c r="FLW57" s="626"/>
      <c r="FLX57" s="626"/>
      <c r="FLY57" s="626"/>
      <c r="FLZ57" s="626"/>
      <c r="FMA57" s="626"/>
      <c r="FMB57" s="626"/>
      <c r="FMC57" s="626"/>
      <c r="FMD57" s="626"/>
      <c r="FME57" s="626"/>
      <c r="FMF57" s="626"/>
      <c r="FMG57" s="626"/>
      <c r="FMH57" s="626"/>
      <c r="FMI57" s="626"/>
      <c r="FMJ57" s="626"/>
      <c r="FMK57" s="626"/>
      <c r="FML57" s="626"/>
      <c r="FMM57" s="626"/>
      <c r="FMN57" s="626"/>
      <c r="FMO57" s="626"/>
      <c r="FMP57" s="626"/>
      <c r="FMQ57" s="626"/>
      <c r="FMR57" s="626"/>
      <c r="FMS57" s="626"/>
      <c r="FMT57" s="626"/>
      <c r="FMU57" s="626"/>
      <c r="FMV57" s="626"/>
      <c r="FMW57" s="626"/>
      <c r="FMX57" s="626"/>
      <c r="FMY57" s="626"/>
      <c r="FMZ57" s="626"/>
      <c r="FNA57" s="626"/>
      <c r="FNB57" s="626"/>
      <c r="FNC57" s="626"/>
      <c r="FND57" s="626"/>
      <c r="FNE57" s="626"/>
      <c r="FNF57" s="626"/>
      <c r="FNG57" s="626"/>
      <c r="FNH57" s="626"/>
      <c r="FNI57" s="626"/>
      <c r="FNJ57" s="626"/>
      <c r="FNK57" s="626"/>
      <c r="FNL57" s="626"/>
      <c r="FNM57" s="626"/>
      <c r="FNN57" s="626"/>
      <c r="FNO57" s="626"/>
      <c r="FNP57" s="626"/>
      <c r="FNQ57" s="626"/>
      <c r="FNR57" s="626"/>
      <c r="FNS57" s="626"/>
      <c r="FNT57" s="626"/>
      <c r="FNU57" s="626"/>
      <c r="FNV57" s="626"/>
      <c r="FNW57" s="626"/>
      <c r="FNX57" s="626"/>
      <c r="FNY57" s="626"/>
      <c r="FNZ57" s="626"/>
      <c r="FOA57" s="626"/>
      <c r="FOB57" s="626"/>
      <c r="FOC57" s="626"/>
      <c r="FOD57" s="626"/>
      <c r="FOE57" s="626"/>
      <c r="FOF57" s="626"/>
      <c r="FOG57" s="626"/>
      <c r="FOH57" s="626"/>
      <c r="FOI57" s="626"/>
      <c r="FOJ57" s="626"/>
      <c r="FOK57" s="626"/>
      <c r="FOL57" s="626"/>
      <c r="FOM57" s="626"/>
      <c r="FON57" s="626"/>
      <c r="FOO57" s="626"/>
      <c r="FOP57" s="626"/>
      <c r="FOQ57" s="626"/>
      <c r="FOR57" s="626"/>
      <c r="FOS57" s="626"/>
      <c r="FOT57" s="626"/>
      <c r="FOU57" s="626"/>
      <c r="FOV57" s="626"/>
      <c r="FOW57" s="626"/>
      <c r="FOX57" s="626"/>
      <c r="FOY57" s="626"/>
      <c r="FOZ57" s="626"/>
      <c r="FPA57" s="626"/>
      <c r="FPB57" s="626"/>
      <c r="FPC57" s="626"/>
      <c r="FPD57" s="626"/>
      <c r="FPE57" s="626"/>
      <c r="FPF57" s="626"/>
      <c r="FPG57" s="626"/>
      <c r="FPH57" s="626"/>
      <c r="FPI57" s="626"/>
      <c r="FPJ57" s="626"/>
      <c r="FPK57" s="626"/>
      <c r="FPL57" s="626"/>
      <c r="FPM57" s="626"/>
      <c r="FPN57" s="626"/>
      <c r="FPO57" s="626"/>
      <c r="FPP57" s="626"/>
      <c r="FPQ57" s="626"/>
      <c r="FPR57" s="626"/>
      <c r="FPS57" s="626"/>
      <c r="FPT57" s="626"/>
      <c r="FPU57" s="626"/>
      <c r="FPV57" s="626"/>
      <c r="FPW57" s="626"/>
      <c r="FPX57" s="626"/>
      <c r="FPY57" s="626"/>
      <c r="FPZ57" s="626"/>
      <c r="FQA57" s="626"/>
      <c r="FQB57" s="626"/>
      <c r="FQC57" s="626"/>
      <c r="FQD57" s="626"/>
      <c r="FQE57" s="626"/>
      <c r="FQF57" s="626"/>
      <c r="FQG57" s="626"/>
      <c r="FQH57" s="626"/>
      <c r="FQI57" s="626"/>
      <c r="FQJ57" s="626"/>
      <c r="FQK57" s="626"/>
      <c r="FQL57" s="626"/>
      <c r="FQM57" s="626"/>
      <c r="FQN57" s="626"/>
      <c r="FQO57" s="626"/>
      <c r="FQP57" s="626"/>
      <c r="FQQ57" s="626"/>
      <c r="FQR57" s="626"/>
      <c r="FQS57" s="626"/>
      <c r="FQT57" s="626"/>
      <c r="FQU57" s="626"/>
      <c r="FQV57" s="626"/>
      <c r="FQW57" s="626"/>
      <c r="FQX57" s="626"/>
      <c r="FQY57" s="626"/>
      <c r="FQZ57" s="626"/>
      <c r="FRA57" s="626"/>
      <c r="FRB57" s="626"/>
      <c r="FRC57" s="626"/>
      <c r="FRD57" s="626"/>
      <c r="FRE57" s="626"/>
      <c r="FRF57" s="626"/>
      <c r="FRG57" s="626"/>
      <c r="FRH57" s="626"/>
      <c r="FRI57" s="626"/>
      <c r="FRJ57" s="626"/>
      <c r="FRK57" s="626"/>
      <c r="FRL57" s="626"/>
      <c r="FRM57" s="626"/>
      <c r="FRN57" s="626"/>
      <c r="FRO57" s="626"/>
      <c r="FRP57" s="626"/>
      <c r="FRQ57" s="626"/>
      <c r="FRR57" s="626"/>
      <c r="FRS57" s="626"/>
      <c r="FRT57" s="626"/>
      <c r="FRU57" s="626"/>
      <c r="FRV57" s="626"/>
      <c r="FRW57" s="626"/>
      <c r="FRX57" s="626"/>
      <c r="FRY57" s="626"/>
      <c r="FRZ57" s="626"/>
      <c r="FSA57" s="626"/>
      <c r="FSB57" s="626"/>
      <c r="FSC57" s="626"/>
      <c r="FSD57" s="626"/>
      <c r="FSE57" s="626"/>
      <c r="FSF57" s="626"/>
      <c r="FSG57" s="626"/>
      <c r="FSH57" s="626"/>
      <c r="FSI57" s="626"/>
      <c r="FSJ57" s="626"/>
      <c r="FSK57" s="626"/>
      <c r="FSL57" s="626"/>
      <c r="FSM57" s="626"/>
      <c r="FSN57" s="626"/>
      <c r="FSO57" s="626"/>
      <c r="FSP57" s="626"/>
      <c r="FSQ57" s="626"/>
      <c r="FSR57" s="626"/>
      <c r="FSS57" s="626"/>
      <c r="FST57" s="626"/>
      <c r="FSU57" s="626"/>
      <c r="FSV57" s="626"/>
      <c r="FSW57" s="626"/>
      <c r="FSX57" s="626"/>
      <c r="FSY57" s="626"/>
      <c r="FSZ57" s="626"/>
      <c r="FTA57" s="626"/>
      <c r="FTB57" s="626"/>
      <c r="FTC57" s="626"/>
      <c r="FTD57" s="626"/>
      <c r="FTE57" s="626"/>
      <c r="FTF57" s="626"/>
      <c r="FTG57" s="626"/>
      <c r="FTH57" s="626"/>
      <c r="FTI57" s="626"/>
      <c r="FTJ57" s="626"/>
      <c r="FTK57" s="626"/>
      <c r="FTL57" s="626"/>
      <c r="FTM57" s="626"/>
      <c r="FTN57" s="626"/>
      <c r="FTO57" s="626"/>
      <c r="FTP57" s="626"/>
      <c r="FTQ57" s="626"/>
      <c r="FTR57" s="626"/>
      <c r="FTS57" s="626"/>
      <c r="FTT57" s="626"/>
      <c r="FTU57" s="626"/>
      <c r="FTV57" s="626"/>
      <c r="FTW57" s="626"/>
      <c r="FTX57" s="626"/>
      <c r="FTY57" s="626"/>
      <c r="FTZ57" s="626"/>
      <c r="FUA57" s="626"/>
      <c r="FUB57" s="626"/>
      <c r="FUC57" s="626"/>
      <c r="FUD57" s="626"/>
      <c r="FUE57" s="626"/>
      <c r="FUF57" s="626"/>
      <c r="FUG57" s="626"/>
      <c r="FUH57" s="626"/>
      <c r="FUI57" s="626"/>
      <c r="FUJ57" s="626"/>
      <c r="FUK57" s="626"/>
      <c r="FUL57" s="626"/>
      <c r="FUM57" s="626"/>
      <c r="FUN57" s="626"/>
      <c r="FUO57" s="626"/>
      <c r="FUP57" s="626"/>
      <c r="FUQ57" s="626"/>
      <c r="FUR57" s="626"/>
      <c r="FUS57" s="626"/>
      <c r="FUT57" s="626"/>
      <c r="FUU57" s="626"/>
      <c r="FUV57" s="626"/>
      <c r="FUW57" s="626"/>
      <c r="FUX57" s="626"/>
      <c r="FUY57" s="626"/>
      <c r="FUZ57" s="626"/>
      <c r="FVA57" s="626"/>
      <c r="FVB57" s="626"/>
      <c r="FVC57" s="626"/>
      <c r="FVD57" s="626"/>
      <c r="FVE57" s="626"/>
      <c r="FVF57" s="626"/>
      <c r="FVG57" s="626"/>
      <c r="FVH57" s="626"/>
      <c r="FVI57" s="626"/>
      <c r="FVJ57" s="626"/>
      <c r="FVK57" s="626"/>
      <c r="FVL57" s="626"/>
      <c r="FVM57" s="626"/>
      <c r="FVN57" s="626"/>
      <c r="FVO57" s="626"/>
      <c r="FVP57" s="626"/>
      <c r="FVQ57" s="626"/>
      <c r="FVR57" s="626"/>
      <c r="FVS57" s="626"/>
      <c r="FVT57" s="626"/>
      <c r="FVU57" s="626"/>
      <c r="FVV57" s="626"/>
      <c r="FVW57" s="626"/>
      <c r="FVX57" s="626"/>
      <c r="FVY57" s="626"/>
      <c r="FVZ57" s="626"/>
      <c r="FWA57" s="626"/>
      <c r="FWB57" s="626"/>
      <c r="FWC57" s="626"/>
      <c r="FWD57" s="626"/>
      <c r="FWE57" s="626"/>
      <c r="FWF57" s="626"/>
      <c r="FWG57" s="626"/>
      <c r="FWH57" s="626"/>
      <c r="FWI57" s="626"/>
      <c r="FWJ57" s="626"/>
      <c r="FWK57" s="626"/>
      <c r="FWL57" s="626"/>
      <c r="FWM57" s="626"/>
      <c r="FWN57" s="626"/>
      <c r="FWO57" s="626"/>
      <c r="FWP57" s="626"/>
      <c r="FWQ57" s="626"/>
      <c r="FWR57" s="626"/>
      <c r="FWS57" s="626"/>
      <c r="FWT57" s="626"/>
      <c r="FWU57" s="626"/>
      <c r="FWV57" s="626"/>
      <c r="FWW57" s="626"/>
      <c r="FWX57" s="626"/>
      <c r="FWY57" s="626"/>
      <c r="FWZ57" s="626"/>
      <c r="FXA57" s="626"/>
      <c r="FXB57" s="626"/>
      <c r="FXC57" s="626"/>
      <c r="FXD57" s="626"/>
      <c r="FXE57" s="626"/>
      <c r="FXF57" s="626"/>
      <c r="FXG57" s="626"/>
      <c r="FXH57" s="626"/>
      <c r="FXI57" s="626"/>
      <c r="FXJ57" s="626"/>
      <c r="FXK57" s="626"/>
      <c r="FXL57" s="626"/>
      <c r="FXM57" s="626"/>
      <c r="FXN57" s="626"/>
      <c r="FXO57" s="626"/>
      <c r="FXP57" s="626"/>
      <c r="FXQ57" s="626"/>
      <c r="FXR57" s="626"/>
      <c r="FXS57" s="626"/>
      <c r="FXT57" s="626"/>
      <c r="FXU57" s="626"/>
      <c r="FXV57" s="626"/>
      <c r="FXW57" s="626"/>
      <c r="FXX57" s="626"/>
      <c r="FXY57" s="626"/>
      <c r="FXZ57" s="626"/>
      <c r="FYA57" s="626"/>
      <c r="FYB57" s="626"/>
      <c r="FYC57" s="626"/>
      <c r="FYD57" s="626"/>
      <c r="FYE57" s="626"/>
      <c r="FYF57" s="626"/>
      <c r="FYG57" s="626"/>
      <c r="FYH57" s="626"/>
      <c r="FYI57" s="626"/>
      <c r="FYJ57" s="626"/>
      <c r="FYK57" s="626"/>
      <c r="FYL57" s="626"/>
      <c r="FYM57" s="626"/>
      <c r="FYN57" s="626"/>
      <c r="FYO57" s="626"/>
      <c r="FYP57" s="626"/>
      <c r="FYQ57" s="626"/>
      <c r="FYR57" s="626"/>
      <c r="FYS57" s="626"/>
      <c r="FYT57" s="626"/>
      <c r="FYU57" s="626"/>
      <c r="FYV57" s="626"/>
      <c r="FYW57" s="626"/>
      <c r="FYX57" s="626"/>
      <c r="FYY57" s="626"/>
      <c r="FYZ57" s="626"/>
      <c r="FZA57" s="626"/>
      <c r="FZB57" s="626"/>
      <c r="FZC57" s="626"/>
      <c r="FZD57" s="626"/>
      <c r="FZE57" s="626"/>
      <c r="FZF57" s="626"/>
      <c r="FZG57" s="626"/>
      <c r="FZH57" s="626"/>
      <c r="FZI57" s="626"/>
      <c r="FZJ57" s="626"/>
      <c r="FZK57" s="626"/>
      <c r="FZL57" s="626"/>
      <c r="FZM57" s="626"/>
      <c r="FZN57" s="626"/>
      <c r="FZO57" s="626"/>
      <c r="FZP57" s="626"/>
      <c r="FZQ57" s="626"/>
      <c r="FZR57" s="626"/>
      <c r="FZS57" s="626"/>
      <c r="FZT57" s="626"/>
      <c r="FZU57" s="626"/>
      <c r="FZV57" s="626"/>
      <c r="FZW57" s="626"/>
      <c r="FZX57" s="626"/>
      <c r="FZY57" s="626"/>
      <c r="FZZ57" s="626"/>
      <c r="GAA57" s="626"/>
      <c r="GAB57" s="626"/>
      <c r="GAC57" s="626"/>
      <c r="GAD57" s="626"/>
      <c r="GAE57" s="626"/>
      <c r="GAF57" s="626"/>
      <c r="GAG57" s="626"/>
      <c r="GAH57" s="626"/>
      <c r="GAI57" s="626"/>
      <c r="GAJ57" s="626"/>
      <c r="GAK57" s="626"/>
      <c r="GAL57" s="626"/>
      <c r="GAM57" s="626"/>
      <c r="GAN57" s="626"/>
      <c r="GAO57" s="626"/>
      <c r="GAP57" s="626"/>
      <c r="GAQ57" s="626"/>
      <c r="GAR57" s="626"/>
      <c r="GAS57" s="626"/>
      <c r="GAT57" s="626"/>
      <c r="GAU57" s="626"/>
      <c r="GAV57" s="626"/>
      <c r="GAW57" s="626"/>
      <c r="GAX57" s="626"/>
      <c r="GAY57" s="626"/>
      <c r="GAZ57" s="626"/>
      <c r="GBA57" s="626"/>
      <c r="GBB57" s="626"/>
      <c r="GBC57" s="626"/>
      <c r="GBD57" s="626"/>
      <c r="GBE57" s="626"/>
      <c r="GBF57" s="626"/>
      <c r="GBG57" s="626"/>
      <c r="GBH57" s="626"/>
      <c r="GBI57" s="626"/>
      <c r="GBJ57" s="626"/>
      <c r="GBK57" s="626"/>
      <c r="GBL57" s="626"/>
      <c r="GBM57" s="626"/>
      <c r="GBN57" s="626"/>
      <c r="GBO57" s="626"/>
      <c r="GBP57" s="626"/>
      <c r="GBQ57" s="626"/>
      <c r="GBR57" s="626"/>
      <c r="GBS57" s="626"/>
      <c r="GBT57" s="626"/>
      <c r="GBU57" s="626"/>
      <c r="GBV57" s="626"/>
      <c r="GBW57" s="626"/>
      <c r="GBX57" s="626"/>
      <c r="GBY57" s="626"/>
      <c r="GBZ57" s="626"/>
      <c r="GCA57" s="626"/>
      <c r="GCB57" s="626"/>
      <c r="GCC57" s="626"/>
      <c r="GCD57" s="626"/>
      <c r="GCE57" s="626"/>
      <c r="GCF57" s="626"/>
      <c r="GCG57" s="626"/>
      <c r="GCH57" s="626"/>
      <c r="GCI57" s="626"/>
      <c r="GCJ57" s="626"/>
      <c r="GCK57" s="626"/>
      <c r="GCL57" s="626"/>
      <c r="GCM57" s="626"/>
      <c r="GCN57" s="626"/>
      <c r="GCO57" s="626"/>
      <c r="GCP57" s="626"/>
      <c r="GCQ57" s="626"/>
      <c r="GCR57" s="626"/>
      <c r="GCS57" s="626"/>
      <c r="GCT57" s="626"/>
      <c r="GCU57" s="626"/>
      <c r="GCV57" s="626"/>
      <c r="GCW57" s="626"/>
      <c r="GCX57" s="626"/>
      <c r="GCY57" s="626"/>
      <c r="GCZ57" s="626"/>
      <c r="GDA57" s="626"/>
      <c r="GDB57" s="626"/>
      <c r="GDC57" s="626"/>
      <c r="GDD57" s="626"/>
      <c r="GDE57" s="626"/>
      <c r="GDF57" s="626"/>
      <c r="GDG57" s="626"/>
      <c r="GDH57" s="626"/>
      <c r="GDI57" s="626"/>
      <c r="GDJ57" s="626"/>
      <c r="GDK57" s="626"/>
      <c r="GDL57" s="626"/>
      <c r="GDM57" s="626"/>
      <c r="GDN57" s="626"/>
      <c r="GDO57" s="626"/>
      <c r="GDP57" s="626"/>
      <c r="GDQ57" s="626"/>
      <c r="GDR57" s="626"/>
      <c r="GDS57" s="626"/>
      <c r="GDT57" s="626"/>
      <c r="GDU57" s="626"/>
      <c r="GDV57" s="626"/>
      <c r="GDW57" s="626"/>
      <c r="GDX57" s="626"/>
      <c r="GDY57" s="626"/>
      <c r="GDZ57" s="626"/>
      <c r="GEA57" s="626"/>
      <c r="GEB57" s="626"/>
      <c r="GEC57" s="626"/>
      <c r="GED57" s="626"/>
      <c r="GEE57" s="626"/>
      <c r="GEF57" s="626"/>
      <c r="GEG57" s="626"/>
      <c r="GEH57" s="626"/>
      <c r="GEI57" s="626"/>
      <c r="GEJ57" s="626"/>
      <c r="GEK57" s="626"/>
      <c r="GEL57" s="626"/>
      <c r="GEM57" s="626"/>
      <c r="GEN57" s="626"/>
      <c r="GEO57" s="626"/>
      <c r="GEP57" s="626"/>
      <c r="GEQ57" s="626"/>
      <c r="GER57" s="626"/>
      <c r="GES57" s="626"/>
      <c r="GET57" s="626"/>
      <c r="GEU57" s="626"/>
      <c r="GEV57" s="626"/>
      <c r="GEW57" s="626"/>
      <c r="GEX57" s="626"/>
      <c r="GEY57" s="626"/>
      <c r="GEZ57" s="626"/>
      <c r="GFA57" s="626"/>
      <c r="GFB57" s="626"/>
      <c r="GFC57" s="626"/>
      <c r="GFD57" s="626"/>
      <c r="GFE57" s="626"/>
      <c r="GFF57" s="626"/>
      <c r="GFG57" s="626"/>
      <c r="GFH57" s="626"/>
      <c r="GFI57" s="626"/>
      <c r="GFJ57" s="626"/>
      <c r="GFK57" s="626"/>
      <c r="GFL57" s="626"/>
      <c r="GFM57" s="626"/>
      <c r="GFN57" s="626"/>
      <c r="GFO57" s="626"/>
      <c r="GFP57" s="626"/>
      <c r="GFQ57" s="626"/>
      <c r="GFR57" s="626"/>
      <c r="GFS57" s="626"/>
      <c r="GFT57" s="626"/>
      <c r="GFU57" s="626"/>
      <c r="GFV57" s="626"/>
      <c r="GFW57" s="626"/>
      <c r="GFX57" s="626"/>
      <c r="GFY57" s="626"/>
      <c r="GFZ57" s="626"/>
      <c r="GGA57" s="626"/>
      <c r="GGB57" s="626"/>
      <c r="GGC57" s="626"/>
      <c r="GGD57" s="626"/>
      <c r="GGE57" s="626"/>
      <c r="GGF57" s="626"/>
      <c r="GGG57" s="626"/>
      <c r="GGH57" s="626"/>
      <c r="GGI57" s="626"/>
      <c r="GGJ57" s="626"/>
      <c r="GGK57" s="626"/>
      <c r="GGL57" s="626"/>
      <c r="GGM57" s="626"/>
      <c r="GGN57" s="626"/>
      <c r="GGO57" s="626"/>
      <c r="GGP57" s="626"/>
      <c r="GGQ57" s="626"/>
      <c r="GGR57" s="626"/>
      <c r="GGS57" s="626"/>
      <c r="GGT57" s="626"/>
      <c r="GGU57" s="626"/>
      <c r="GGV57" s="626"/>
      <c r="GGW57" s="626"/>
      <c r="GGX57" s="626"/>
      <c r="GGY57" s="626"/>
      <c r="GGZ57" s="626"/>
      <c r="GHA57" s="626"/>
      <c r="GHB57" s="626"/>
      <c r="GHC57" s="626"/>
      <c r="GHD57" s="626"/>
      <c r="GHE57" s="626"/>
      <c r="GHF57" s="626"/>
      <c r="GHG57" s="626"/>
      <c r="GHH57" s="626"/>
      <c r="GHI57" s="626"/>
      <c r="GHJ57" s="626"/>
      <c r="GHK57" s="626"/>
      <c r="GHL57" s="626"/>
      <c r="GHM57" s="626"/>
      <c r="GHN57" s="626"/>
      <c r="GHO57" s="626"/>
      <c r="GHP57" s="626"/>
      <c r="GHQ57" s="626"/>
      <c r="GHR57" s="626"/>
      <c r="GHS57" s="626"/>
      <c r="GHT57" s="626"/>
      <c r="GHU57" s="626"/>
      <c r="GHV57" s="626"/>
      <c r="GHW57" s="626"/>
      <c r="GHX57" s="626"/>
      <c r="GHY57" s="626"/>
      <c r="GHZ57" s="626"/>
      <c r="GIA57" s="626"/>
      <c r="GIB57" s="626"/>
      <c r="GIC57" s="626"/>
      <c r="GID57" s="626"/>
      <c r="GIE57" s="626"/>
      <c r="GIF57" s="626"/>
      <c r="GIG57" s="626"/>
      <c r="GIH57" s="626"/>
      <c r="GII57" s="626"/>
      <c r="GIJ57" s="626"/>
      <c r="GIK57" s="626"/>
      <c r="GIL57" s="626"/>
      <c r="GIM57" s="626"/>
      <c r="GIN57" s="626"/>
      <c r="GIO57" s="626"/>
      <c r="GIP57" s="626"/>
      <c r="GIQ57" s="626"/>
      <c r="GIR57" s="626"/>
      <c r="GIS57" s="626"/>
      <c r="GIT57" s="626"/>
      <c r="GIU57" s="626"/>
      <c r="GIV57" s="626"/>
      <c r="GIW57" s="626"/>
      <c r="GIX57" s="626"/>
      <c r="GIY57" s="626"/>
      <c r="GIZ57" s="626"/>
      <c r="GJA57" s="626"/>
      <c r="GJB57" s="626"/>
      <c r="GJC57" s="626"/>
      <c r="GJD57" s="626"/>
      <c r="GJE57" s="626"/>
      <c r="GJF57" s="626"/>
      <c r="GJG57" s="626"/>
      <c r="GJH57" s="626"/>
      <c r="GJI57" s="626"/>
      <c r="GJJ57" s="626"/>
      <c r="GJK57" s="626"/>
      <c r="GJL57" s="626"/>
      <c r="GJM57" s="626"/>
      <c r="GJN57" s="626"/>
      <c r="GJO57" s="626"/>
      <c r="GJP57" s="626"/>
      <c r="GJQ57" s="626"/>
      <c r="GJR57" s="626"/>
      <c r="GJS57" s="626"/>
      <c r="GJT57" s="626"/>
      <c r="GJU57" s="626"/>
      <c r="GJV57" s="626"/>
      <c r="GJW57" s="626"/>
      <c r="GJX57" s="626"/>
      <c r="GJY57" s="626"/>
      <c r="GJZ57" s="626"/>
      <c r="GKA57" s="626"/>
      <c r="GKB57" s="626"/>
      <c r="GKC57" s="626"/>
      <c r="GKD57" s="626"/>
      <c r="GKE57" s="626"/>
      <c r="GKF57" s="626"/>
      <c r="GKG57" s="626"/>
      <c r="GKH57" s="626"/>
      <c r="GKI57" s="626"/>
      <c r="GKJ57" s="626"/>
      <c r="GKK57" s="626"/>
      <c r="GKL57" s="626"/>
      <c r="GKM57" s="626"/>
      <c r="GKN57" s="626"/>
      <c r="GKO57" s="626"/>
      <c r="GKP57" s="626"/>
      <c r="GKQ57" s="626"/>
      <c r="GKR57" s="626"/>
      <c r="GKS57" s="626"/>
      <c r="GKT57" s="626"/>
      <c r="GKU57" s="626"/>
      <c r="GKV57" s="626"/>
      <c r="GKW57" s="626"/>
      <c r="GKX57" s="626"/>
      <c r="GKY57" s="626"/>
      <c r="GKZ57" s="626"/>
      <c r="GLA57" s="626"/>
      <c r="GLB57" s="626"/>
      <c r="GLC57" s="626"/>
      <c r="GLD57" s="626"/>
      <c r="GLE57" s="626"/>
      <c r="GLF57" s="626"/>
      <c r="GLG57" s="626"/>
      <c r="GLH57" s="626"/>
      <c r="GLI57" s="626"/>
      <c r="GLJ57" s="626"/>
      <c r="GLK57" s="626"/>
      <c r="GLL57" s="626"/>
      <c r="GLM57" s="626"/>
      <c r="GLN57" s="626"/>
      <c r="GLO57" s="626"/>
      <c r="GLP57" s="626"/>
      <c r="GLQ57" s="626"/>
      <c r="GLR57" s="626"/>
      <c r="GLS57" s="626"/>
      <c r="GLT57" s="626"/>
      <c r="GLU57" s="626"/>
      <c r="GLV57" s="626"/>
      <c r="GLW57" s="626"/>
      <c r="GLX57" s="626"/>
      <c r="GLY57" s="626"/>
      <c r="GLZ57" s="626"/>
      <c r="GMA57" s="626"/>
      <c r="GMB57" s="626"/>
      <c r="GMC57" s="626"/>
      <c r="GMD57" s="626"/>
      <c r="GME57" s="626"/>
      <c r="GMF57" s="626"/>
      <c r="GMG57" s="626"/>
      <c r="GMH57" s="626"/>
      <c r="GMI57" s="626"/>
      <c r="GMJ57" s="626"/>
      <c r="GMK57" s="626"/>
      <c r="GML57" s="626"/>
      <c r="GMM57" s="626"/>
      <c r="GMN57" s="626"/>
      <c r="GMO57" s="626"/>
      <c r="GMP57" s="626"/>
      <c r="GMQ57" s="626"/>
      <c r="GMR57" s="626"/>
      <c r="GMS57" s="626"/>
      <c r="GMT57" s="626"/>
      <c r="GMU57" s="626"/>
      <c r="GMV57" s="626"/>
      <c r="GMW57" s="626"/>
      <c r="GMX57" s="626"/>
      <c r="GMY57" s="626"/>
      <c r="GMZ57" s="626"/>
      <c r="GNA57" s="626"/>
      <c r="GNB57" s="626"/>
      <c r="GNC57" s="626"/>
      <c r="GND57" s="626"/>
      <c r="GNE57" s="626"/>
      <c r="GNF57" s="626"/>
      <c r="GNG57" s="626"/>
      <c r="GNH57" s="626"/>
      <c r="GNI57" s="626"/>
      <c r="GNJ57" s="626"/>
      <c r="GNK57" s="626"/>
      <c r="GNL57" s="626"/>
      <c r="GNM57" s="626"/>
      <c r="GNN57" s="626"/>
      <c r="GNO57" s="626"/>
      <c r="GNP57" s="626"/>
      <c r="GNQ57" s="626"/>
      <c r="GNR57" s="626"/>
      <c r="GNS57" s="626"/>
      <c r="GNT57" s="626"/>
      <c r="GNU57" s="626"/>
      <c r="GNV57" s="626"/>
      <c r="GNW57" s="626"/>
      <c r="GNX57" s="626"/>
      <c r="GNY57" s="626"/>
      <c r="GNZ57" s="626"/>
      <c r="GOA57" s="626"/>
      <c r="GOB57" s="626"/>
      <c r="GOC57" s="626"/>
      <c r="GOD57" s="626"/>
      <c r="GOE57" s="626"/>
      <c r="GOF57" s="626"/>
      <c r="GOG57" s="626"/>
      <c r="GOH57" s="626"/>
      <c r="GOI57" s="626"/>
      <c r="GOJ57" s="626"/>
      <c r="GOK57" s="626"/>
      <c r="GOL57" s="626"/>
      <c r="GOM57" s="626"/>
      <c r="GON57" s="626"/>
      <c r="GOO57" s="626"/>
      <c r="GOP57" s="626"/>
      <c r="GOQ57" s="626"/>
      <c r="GOR57" s="626"/>
      <c r="GOS57" s="626"/>
      <c r="GOT57" s="626"/>
      <c r="GOU57" s="626"/>
      <c r="GOV57" s="626"/>
      <c r="GOW57" s="626"/>
      <c r="GOX57" s="626"/>
      <c r="GOY57" s="626"/>
      <c r="GOZ57" s="626"/>
      <c r="GPA57" s="626"/>
      <c r="GPB57" s="626"/>
      <c r="GPC57" s="626"/>
      <c r="GPD57" s="626"/>
      <c r="GPE57" s="626"/>
      <c r="GPF57" s="626"/>
      <c r="GPG57" s="626"/>
      <c r="GPH57" s="626"/>
      <c r="GPI57" s="626"/>
      <c r="GPJ57" s="626"/>
      <c r="GPK57" s="626"/>
      <c r="GPL57" s="626"/>
      <c r="GPM57" s="626"/>
      <c r="GPN57" s="626"/>
      <c r="GPO57" s="626"/>
      <c r="GPP57" s="626"/>
      <c r="GPQ57" s="626"/>
      <c r="GPR57" s="626"/>
      <c r="GPS57" s="626"/>
      <c r="GPT57" s="626"/>
      <c r="GPU57" s="626"/>
      <c r="GPV57" s="626"/>
      <c r="GPW57" s="626"/>
      <c r="GPX57" s="626"/>
      <c r="GPY57" s="626"/>
      <c r="GPZ57" s="626"/>
      <c r="GQA57" s="626"/>
      <c r="GQB57" s="626"/>
      <c r="GQC57" s="626"/>
      <c r="GQD57" s="626"/>
      <c r="GQE57" s="626"/>
      <c r="GQF57" s="626"/>
      <c r="GQG57" s="626"/>
      <c r="GQH57" s="626"/>
      <c r="GQI57" s="626"/>
      <c r="GQJ57" s="626"/>
      <c r="GQK57" s="626"/>
      <c r="GQL57" s="626"/>
      <c r="GQM57" s="626"/>
      <c r="GQN57" s="626"/>
      <c r="GQO57" s="626"/>
      <c r="GQP57" s="626"/>
      <c r="GQQ57" s="626"/>
      <c r="GQR57" s="626"/>
      <c r="GQS57" s="626"/>
      <c r="GQT57" s="626"/>
      <c r="GQU57" s="626"/>
      <c r="GQV57" s="626"/>
      <c r="GQW57" s="626"/>
      <c r="GQX57" s="626"/>
      <c r="GQY57" s="626"/>
      <c r="GQZ57" s="626"/>
      <c r="GRA57" s="626"/>
      <c r="GRB57" s="626"/>
      <c r="GRC57" s="626"/>
      <c r="GRD57" s="626"/>
      <c r="GRE57" s="626"/>
      <c r="GRF57" s="626"/>
      <c r="GRG57" s="626"/>
      <c r="GRH57" s="626"/>
      <c r="GRI57" s="626"/>
      <c r="GRJ57" s="626"/>
      <c r="GRK57" s="626"/>
      <c r="GRL57" s="626"/>
      <c r="GRM57" s="626"/>
      <c r="GRN57" s="626"/>
      <c r="GRO57" s="626"/>
      <c r="GRP57" s="626"/>
      <c r="GRQ57" s="626"/>
      <c r="GRR57" s="626"/>
      <c r="GRS57" s="626"/>
      <c r="GRT57" s="626"/>
      <c r="GRU57" s="626"/>
      <c r="GRV57" s="626"/>
      <c r="GRW57" s="626"/>
      <c r="GRX57" s="626"/>
      <c r="GRY57" s="626"/>
      <c r="GRZ57" s="626"/>
      <c r="GSA57" s="626"/>
      <c r="GSB57" s="626"/>
      <c r="GSC57" s="626"/>
      <c r="GSD57" s="626"/>
      <c r="GSE57" s="626"/>
      <c r="GSF57" s="626"/>
      <c r="GSG57" s="626"/>
      <c r="GSH57" s="626"/>
      <c r="GSI57" s="626"/>
      <c r="GSJ57" s="626"/>
      <c r="GSK57" s="626"/>
      <c r="GSL57" s="626"/>
      <c r="GSM57" s="626"/>
      <c r="GSN57" s="626"/>
      <c r="GSO57" s="626"/>
      <c r="GSP57" s="626"/>
      <c r="GSQ57" s="626"/>
      <c r="GSR57" s="626"/>
      <c r="GSS57" s="626"/>
      <c r="GST57" s="626"/>
      <c r="GSU57" s="626"/>
      <c r="GSV57" s="626"/>
      <c r="GSW57" s="626"/>
      <c r="GSX57" s="626"/>
      <c r="GSY57" s="626"/>
      <c r="GSZ57" s="626"/>
      <c r="GTA57" s="626"/>
      <c r="GTB57" s="626"/>
      <c r="GTC57" s="626"/>
      <c r="GTD57" s="626"/>
      <c r="GTE57" s="626"/>
      <c r="GTF57" s="626"/>
      <c r="GTG57" s="626"/>
      <c r="GTH57" s="626"/>
      <c r="GTI57" s="626"/>
      <c r="GTJ57" s="626"/>
      <c r="GTK57" s="626"/>
      <c r="GTL57" s="626"/>
      <c r="GTM57" s="626"/>
      <c r="GTN57" s="626"/>
      <c r="GTO57" s="626"/>
      <c r="GTP57" s="626"/>
      <c r="GTQ57" s="626"/>
      <c r="GTR57" s="626"/>
      <c r="GTS57" s="626"/>
      <c r="GTT57" s="626"/>
      <c r="GTU57" s="626"/>
      <c r="GTV57" s="626"/>
      <c r="GTW57" s="626"/>
      <c r="GTX57" s="626"/>
      <c r="GTY57" s="626"/>
      <c r="GTZ57" s="626"/>
      <c r="GUA57" s="626"/>
      <c r="GUB57" s="626"/>
      <c r="GUC57" s="626"/>
      <c r="GUD57" s="626"/>
      <c r="GUE57" s="626"/>
      <c r="GUF57" s="626"/>
      <c r="GUG57" s="626"/>
      <c r="GUH57" s="626"/>
      <c r="GUI57" s="626"/>
      <c r="GUJ57" s="626"/>
      <c r="GUK57" s="626"/>
      <c r="GUL57" s="626"/>
      <c r="GUM57" s="626"/>
      <c r="GUN57" s="626"/>
      <c r="GUO57" s="626"/>
      <c r="GUP57" s="626"/>
      <c r="GUQ57" s="626"/>
      <c r="GUR57" s="626"/>
      <c r="GUS57" s="626"/>
      <c r="GUT57" s="626"/>
      <c r="GUU57" s="626"/>
      <c r="GUV57" s="626"/>
      <c r="GUW57" s="626"/>
      <c r="GUX57" s="626"/>
      <c r="GUY57" s="626"/>
      <c r="GUZ57" s="626"/>
      <c r="GVA57" s="626"/>
      <c r="GVB57" s="626"/>
      <c r="GVC57" s="626"/>
      <c r="GVD57" s="626"/>
      <c r="GVE57" s="626"/>
      <c r="GVF57" s="626"/>
      <c r="GVG57" s="626"/>
      <c r="GVH57" s="626"/>
      <c r="GVI57" s="626"/>
      <c r="GVJ57" s="626"/>
      <c r="GVK57" s="626"/>
      <c r="GVL57" s="626"/>
      <c r="GVM57" s="626"/>
      <c r="GVN57" s="626"/>
      <c r="GVO57" s="626"/>
      <c r="GVP57" s="626"/>
      <c r="GVQ57" s="626"/>
      <c r="GVR57" s="626"/>
      <c r="GVS57" s="626"/>
      <c r="GVT57" s="626"/>
      <c r="GVU57" s="626"/>
      <c r="GVV57" s="626"/>
      <c r="GVW57" s="626"/>
      <c r="GVX57" s="626"/>
      <c r="GVY57" s="626"/>
      <c r="GVZ57" s="626"/>
      <c r="GWA57" s="626"/>
      <c r="GWB57" s="626"/>
      <c r="GWC57" s="626"/>
      <c r="GWD57" s="626"/>
      <c r="GWE57" s="626"/>
      <c r="GWF57" s="626"/>
      <c r="GWG57" s="626"/>
      <c r="GWH57" s="626"/>
      <c r="GWI57" s="626"/>
      <c r="GWJ57" s="626"/>
      <c r="GWK57" s="626"/>
      <c r="GWL57" s="626"/>
      <c r="GWM57" s="626"/>
      <c r="GWN57" s="626"/>
      <c r="GWO57" s="626"/>
      <c r="GWP57" s="626"/>
      <c r="GWQ57" s="626"/>
      <c r="GWR57" s="626"/>
      <c r="GWS57" s="626"/>
      <c r="GWT57" s="626"/>
      <c r="GWU57" s="626"/>
      <c r="GWV57" s="626"/>
      <c r="GWW57" s="626"/>
      <c r="GWX57" s="626"/>
      <c r="GWY57" s="626"/>
      <c r="GWZ57" s="626"/>
      <c r="GXA57" s="626"/>
      <c r="GXB57" s="626"/>
      <c r="GXC57" s="626"/>
      <c r="GXD57" s="626"/>
      <c r="GXE57" s="626"/>
      <c r="GXF57" s="626"/>
      <c r="GXG57" s="626"/>
      <c r="GXH57" s="626"/>
      <c r="GXI57" s="626"/>
      <c r="GXJ57" s="626"/>
      <c r="GXK57" s="626"/>
      <c r="GXL57" s="626"/>
      <c r="GXM57" s="626"/>
      <c r="GXN57" s="626"/>
      <c r="GXO57" s="626"/>
      <c r="GXP57" s="626"/>
      <c r="GXQ57" s="626"/>
      <c r="GXR57" s="626"/>
      <c r="GXS57" s="626"/>
      <c r="GXT57" s="626"/>
      <c r="GXU57" s="626"/>
      <c r="GXV57" s="626"/>
      <c r="GXW57" s="626"/>
      <c r="GXX57" s="626"/>
      <c r="GXY57" s="626"/>
      <c r="GXZ57" s="626"/>
      <c r="GYA57" s="626"/>
      <c r="GYB57" s="626"/>
      <c r="GYC57" s="626"/>
      <c r="GYD57" s="626"/>
      <c r="GYE57" s="626"/>
      <c r="GYF57" s="626"/>
      <c r="GYG57" s="626"/>
      <c r="GYH57" s="626"/>
      <c r="GYI57" s="626"/>
      <c r="GYJ57" s="626"/>
      <c r="GYK57" s="626"/>
      <c r="GYL57" s="626"/>
      <c r="GYM57" s="626"/>
      <c r="GYN57" s="626"/>
      <c r="GYO57" s="626"/>
      <c r="GYP57" s="626"/>
      <c r="GYQ57" s="626"/>
      <c r="GYR57" s="626"/>
      <c r="GYS57" s="626"/>
      <c r="GYT57" s="626"/>
      <c r="GYU57" s="626"/>
      <c r="GYV57" s="626"/>
      <c r="GYW57" s="626"/>
      <c r="GYX57" s="626"/>
      <c r="GYY57" s="626"/>
      <c r="GYZ57" s="626"/>
      <c r="GZA57" s="626"/>
      <c r="GZB57" s="626"/>
      <c r="GZC57" s="626"/>
      <c r="GZD57" s="626"/>
      <c r="GZE57" s="626"/>
      <c r="GZF57" s="626"/>
      <c r="GZG57" s="626"/>
      <c r="GZH57" s="626"/>
      <c r="GZI57" s="626"/>
      <c r="GZJ57" s="626"/>
      <c r="GZK57" s="626"/>
      <c r="GZL57" s="626"/>
      <c r="GZM57" s="626"/>
      <c r="GZN57" s="626"/>
      <c r="GZO57" s="626"/>
      <c r="GZP57" s="626"/>
      <c r="GZQ57" s="626"/>
      <c r="GZR57" s="626"/>
      <c r="GZS57" s="626"/>
      <c r="GZT57" s="626"/>
      <c r="GZU57" s="626"/>
      <c r="GZV57" s="626"/>
      <c r="GZW57" s="626"/>
      <c r="GZX57" s="626"/>
      <c r="GZY57" s="626"/>
      <c r="GZZ57" s="626"/>
      <c r="HAA57" s="626"/>
      <c r="HAB57" s="626"/>
      <c r="HAC57" s="626"/>
      <c r="HAD57" s="626"/>
      <c r="HAE57" s="626"/>
      <c r="HAF57" s="626"/>
      <c r="HAG57" s="626"/>
      <c r="HAH57" s="626"/>
      <c r="HAI57" s="626"/>
      <c r="HAJ57" s="626"/>
      <c r="HAK57" s="626"/>
      <c r="HAL57" s="626"/>
      <c r="HAM57" s="626"/>
      <c r="HAN57" s="626"/>
      <c r="HAO57" s="626"/>
      <c r="HAP57" s="626"/>
      <c r="HAQ57" s="626"/>
      <c r="HAR57" s="626"/>
      <c r="HAS57" s="626"/>
      <c r="HAT57" s="626"/>
      <c r="HAU57" s="626"/>
      <c r="HAV57" s="626"/>
      <c r="HAW57" s="626"/>
      <c r="HAX57" s="626"/>
      <c r="HAY57" s="626"/>
      <c r="HAZ57" s="626"/>
      <c r="HBA57" s="626"/>
      <c r="HBB57" s="626"/>
      <c r="HBC57" s="626"/>
      <c r="HBD57" s="626"/>
      <c r="HBE57" s="626"/>
      <c r="HBF57" s="626"/>
      <c r="HBG57" s="626"/>
      <c r="HBH57" s="626"/>
      <c r="HBI57" s="626"/>
      <c r="HBJ57" s="626"/>
      <c r="HBK57" s="626"/>
      <c r="HBL57" s="626"/>
      <c r="HBM57" s="626"/>
      <c r="HBN57" s="626"/>
      <c r="HBO57" s="626"/>
      <c r="HBP57" s="626"/>
      <c r="HBQ57" s="626"/>
      <c r="HBR57" s="626"/>
      <c r="HBS57" s="626"/>
      <c r="HBT57" s="626"/>
      <c r="HBU57" s="626"/>
      <c r="HBV57" s="626"/>
      <c r="HBW57" s="626"/>
      <c r="HBX57" s="626"/>
      <c r="HBY57" s="626"/>
      <c r="HBZ57" s="626"/>
      <c r="HCA57" s="626"/>
      <c r="HCB57" s="626"/>
      <c r="HCC57" s="626"/>
      <c r="HCD57" s="626"/>
      <c r="HCE57" s="626"/>
      <c r="HCF57" s="626"/>
      <c r="HCG57" s="626"/>
      <c r="HCH57" s="626"/>
      <c r="HCI57" s="626"/>
      <c r="HCJ57" s="626"/>
      <c r="HCK57" s="626"/>
      <c r="HCL57" s="626"/>
      <c r="HCM57" s="626"/>
      <c r="HCN57" s="626"/>
      <c r="HCO57" s="626"/>
      <c r="HCP57" s="626"/>
      <c r="HCQ57" s="626"/>
      <c r="HCR57" s="626"/>
      <c r="HCS57" s="626"/>
      <c r="HCT57" s="626"/>
      <c r="HCU57" s="626"/>
      <c r="HCV57" s="626"/>
      <c r="HCW57" s="626"/>
      <c r="HCX57" s="626"/>
      <c r="HCY57" s="626"/>
      <c r="HCZ57" s="626"/>
      <c r="HDA57" s="626"/>
      <c r="HDB57" s="626"/>
      <c r="HDC57" s="626"/>
      <c r="HDD57" s="626"/>
      <c r="HDE57" s="626"/>
      <c r="HDF57" s="626"/>
      <c r="HDG57" s="626"/>
      <c r="HDH57" s="626"/>
      <c r="HDI57" s="626"/>
      <c r="HDJ57" s="626"/>
      <c r="HDK57" s="626"/>
      <c r="HDL57" s="626"/>
      <c r="HDM57" s="626"/>
      <c r="HDN57" s="626"/>
      <c r="HDO57" s="626"/>
      <c r="HDP57" s="626"/>
      <c r="HDQ57" s="626"/>
      <c r="HDR57" s="626"/>
      <c r="HDS57" s="626"/>
      <c r="HDT57" s="626"/>
      <c r="HDU57" s="626"/>
      <c r="HDV57" s="626"/>
      <c r="HDW57" s="626"/>
      <c r="HDX57" s="626"/>
      <c r="HDY57" s="626"/>
      <c r="HDZ57" s="626"/>
      <c r="HEA57" s="626"/>
      <c r="HEB57" s="626"/>
      <c r="HEC57" s="626"/>
      <c r="HED57" s="626"/>
      <c r="HEE57" s="626"/>
      <c r="HEF57" s="626"/>
      <c r="HEG57" s="626"/>
      <c r="HEH57" s="626"/>
      <c r="HEI57" s="626"/>
      <c r="HEJ57" s="626"/>
      <c r="HEK57" s="626"/>
      <c r="HEL57" s="626"/>
      <c r="HEM57" s="626"/>
      <c r="HEN57" s="626"/>
      <c r="HEO57" s="626"/>
      <c r="HEP57" s="626"/>
      <c r="HEQ57" s="626"/>
      <c r="HER57" s="626"/>
      <c r="HES57" s="626"/>
      <c r="HET57" s="626"/>
      <c r="HEU57" s="626"/>
      <c r="HEV57" s="626"/>
      <c r="HEW57" s="626"/>
      <c r="HEX57" s="626"/>
      <c r="HEY57" s="626"/>
      <c r="HEZ57" s="626"/>
      <c r="HFA57" s="626"/>
      <c r="HFB57" s="626"/>
      <c r="HFC57" s="626"/>
      <c r="HFD57" s="626"/>
      <c r="HFE57" s="626"/>
      <c r="HFF57" s="626"/>
      <c r="HFG57" s="626"/>
      <c r="HFH57" s="626"/>
      <c r="HFI57" s="626"/>
      <c r="HFJ57" s="626"/>
      <c r="HFK57" s="626"/>
      <c r="HFL57" s="626"/>
      <c r="HFM57" s="626"/>
      <c r="HFN57" s="626"/>
      <c r="HFO57" s="626"/>
      <c r="HFP57" s="626"/>
      <c r="HFQ57" s="626"/>
      <c r="HFR57" s="626"/>
      <c r="HFS57" s="626"/>
      <c r="HFT57" s="626"/>
      <c r="HFU57" s="626"/>
      <c r="HFV57" s="626"/>
      <c r="HFW57" s="626"/>
      <c r="HFX57" s="626"/>
      <c r="HFY57" s="626"/>
      <c r="HFZ57" s="626"/>
      <c r="HGA57" s="626"/>
      <c r="HGB57" s="626"/>
      <c r="HGC57" s="626"/>
      <c r="HGD57" s="626"/>
      <c r="HGE57" s="626"/>
      <c r="HGF57" s="626"/>
      <c r="HGG57" s="626"/>
      <c r="HGH57" s="626"/>
      <c r="HGI57" s="626"/>
      <c r="HGJ57" s="626"/>
      <c r="HGK57" s="626"/>
      <c r="HGL57" s="626"/>
      <c r="HGM57" s="626"/>
      <c r="HGN57" s="626"/>
      <c r="HGO57" s="626"/>
      <c r="HGP57" s="626"/>
      <c r="HGQ57" s="626"/>
      <c r="HGR57" s="626"/>
      <c r="HGS57" s="626"/>
      <c r="HGT57" s="626"/>
      <c r="HGU57" s="626"/>
      <c r="HGV57" s="626"/>
      <c r="HGW57" s="626"/>
      <c r="HGX57" s="626"/>
      <c r="HGY57" s="626"/>
      <c r="HGZ57" s="626"/>
      <c r="HHA57" s="626"/>
      <c r="HHB57" s="626"/>
      <c r="HHC57" s="626"/>
      <c r="HHD57" s="626"/>
      <c r="HHE57" s="626"/>
      <c r="HHF57" s="626"/>
      <c r="HHG57" s="626"/>
      <c r="HHH57" s="626"/>
      <c r="HHI57" s="626"/>
      <c r="HHJ57" s="626"/>
      <c r="HHK57" s="626"/>
      <c r="HHL57" s="626"/>
      <c r="HHM57" s="626"/>
      <c r="HHN57" s="626"/>
      <c r="HHO57" s="626"/>
      <c r="HHP57" s="626"/>
      <c r="HHQ57" s="626"/>
      <c r="HHR57" s="626"/>
      <c r="HHS57" s="626"/>
      <c r="HHT57" s="626"/>
      <c r="HHU57" s="626"/>
      <c r="HHV57" s="626"/>
      <c r="HHW57" s="626"/>
      <c r="HHX57" s="626"/>
      <c r="HHY57" s="626"/>
      <c r="HHZ57" s="626"/>
      <c r="HIA57" s="626"/>
      <c r="HIB57" s="626"/>
      <c r="HIC57" s="626"/>
      <c r="HID57" s="626"/>
      <c r="HIE57" s="626"/>
      <c r="HIF57" s="626"/>
      <c r="HIG57" s="626"/>
      <c r="HIH57" s="626"/>
      <c r="HII57" s="626"/>
      <c r="HIJ57" s="626"/>
      <c r="HIK57" s="626"/>
      <c r="HIL57" s="626"/>
      <c r="HIM57" s="626"/>
      <c r="HIN57" s="626"/>
      <c r="HIO57" s="626"/>
      <c r="HIP57" s="626"/>
      <c r="HIQ57" s="626"/>
      <c r="HIR57" s="626"/>
      <c r="HIS57" s="626"/>
      <c r="HIT57" s="626"/>
      <c r="HIU57" s="626"/>
      <c r="HIV57" s="626"/>
      <c r="HIW57" s="626"/>
      <c r="HIX57" s="626"/>
      <c r="HIY57" s="626"/>
      <c r="HIZ57" s="626"/>
      <c r="HJA57" s="626"/>
      <c r="HJB57" s="626"/>
      <c r="HJC57" s="626"/>
      <c r="HJD57" s="626"/>
      <c r="HJE57" s="626"/>
      <c r="HJF57" s="626"/>
      <c r="HJG57" s="626"/>
      <c r="HJH57" s="626"/>
      <c r="HJI57" s="626"/>
      <c r="HJJ57" s="626"/>
      <c r="HJK57" s="626"/>
      <c r="HJL57" s="626"/>
      <c r="HJM57" s="626"/>
      <c r="HJN57" s="626"/>
      <c r="HJO57" s="626"/>
      <c r="HJP57" s="626"/>
      <c r="HJQ57" s="626"/>
      <c r="HJR57" s="626"/>
      <c r="HJS57" s="626"/>
      <c r="HJT57" s="626"/>
      <c r="HJU57" s="626"/>
      <c r="HJV57" s="626"/>
      <c r="HJW57" s="626"/>
      <c r="HJX57" s="626"/>
      <c r="HJY57" s="626"/>
      <c r="HJZ57" s="626"/>
      <c r="HKA57" s="626"/>
      <c r="HKB57" s="626"/>
      <c r="HKC57" s="626"/>
      <c r="HKD57" s="626"/>
      <c r="HKE57" s="626"/>
      <c r="HKF57" s="626"/>
      <c r="HKG57" s="626"/>
      <c r="HKH57" s="626"/>
      <c r="HKI57" s="626"/>
      <c r="HKJ57" s="626"/>
      <c r="HKK57" s="626"/>
      <c r="HKL57" s="626"/>
      <c r="HKM57" s="626"/>
      <c r="HKN57" s="626"/>
      <c r="HKO57" s="626"/>
      <c r="HKP57" s="626"/>
      <c r="HKQ57" s="626"/>
      <c r="HKR57" s="626"/>
      <c r="HKS57" s="626"/>
      <c r="HKT57" s="626"/>
      <c r="HKU57" s="626"/>
      <c r="HKV57" s="626"/>
      <c r="HKW57" s="626"/>
      <c r="HKX57" s="626"/>
      <c r="HKY57" s="626"/>
      <c r="HKZ57" s="626"/>
      <c r="HLA57" s="626"/>
      <c r="HLB57" s="626"/>
      <c r="HLC57" s="626"/>
      <c r="HLD57" s="626"/>
      <c r="HLE57" s="626"/>
      <c r="HLF57" s="626"/>
      <c r="HLG57" s="626"/>
      <c r="HLH57" s="626"/>
      <c r="HLI57" s="626"/>
      <c r="HLJ57" s="626"/>
      <c r="HLK57" s="626"/>
      <c r="HLL57" s="626"/>
      <c r="HLM57" s="626"/>
      <c r="HLN57" s="626"/>
      <c r="HLO57" s="626"/>
      <c r="HLP57" s="626"/>
      <c r="HLQ57" s="626"/>
      <c r="HLR57" s="626"/>
      <c r="HLS57" s="626"/>
      <c r="HLT57" s="626"/>
      <c r="HLU57" s="626"/>
      <c r="HLV57" s="626"/>
      <c r="HLW57" s="626"/>
      <c r="HLX57" s="626"/>
      <c r="HLY57" s="626"/>
      <c r="HLZ57" s="626"/>
      <c r="HMA57" s="626"/>
      <c r="HMB57" s="626"/>
      <c r="HMC57" s="626"/>
      <c r="HMD57" s="626"/>
      <c r="HME57" s="626"/>
      <c r="HMF57" s="626"/>
      <c r="HMG57" s="626"/>
      <c r="HMH57" s="626"/>
      <c r="HMI57" s="626"/>
      <c r="HMJ57" s="626"/>
      <c r="HMK57" s="626"/>
      <c r="HML57" s="626"/>
      <c r="HMM57" s="626"/>
      <c r="HMN57" s="626"/>
      <c r="HMO57" s="626"/>
      <c r="HMP57" s="626"/>
      <c r="HMQ57" s="626"/>
      <c r="HMR57" s="626"/>
      <c r="HMS57" s="626"/>
      <c r="HMT57" s="626"/>
      <c r="HMU57" s="626"/>
      <c r="HMV57" s="626"/>
      <c r="HMW57" s="626"/>
      <c r="HMX57" s="626"/>
      <c r="HMY57" s="626"/>
      <c r="HMZ57" s="626"/>
      <c r="HNA57" s="626"/>
      <c r="HNB57" s="626"/>
      <c r="HNC57" s="626"/>
      <c r="HND57" s="626"/>
      <c r="HNE57" s="626"/>
      <c r="HNF57" s="626"/>
      <c r="HNG57" s="626"/>
      <c r="HNH57" s="626"/>
      <c r="HNI57" s="626"/>
      <c r="HNJ57" s="626"/>
      <c r="HNK57" s="626"/>
      <c r="HNL57" s="626"/>
      <c r="HNM57" s="626"/>
      <c r="HNN57" s="626"/>
      <c r="HNO57" s="626"/>
      <c r="HNP57" s="626"/>
      <c r="HNQ57" s="626"/>
      <c r="HNR57" s="626"/>
      <c r="HNS57" s="626"/>
      <c r="HNT57" s="626"/>
      <c r="HNU57" s="626"/>
      <c r="HNV57" s="626"/>
      <c r="HNW57" s="626"/>
      <c r="HNX57" s="626"/>
      <c r="HNY57" s="626"/>
      <c r="HNZ57" s="626"/>
      <c r="HOA57" s="626"/>
      <c r="HOB57" s="626"/>
      <c r="HOC57" s="626"/>
      <c r="HOD57" s="626"/>
      <c r="HOE57" s="626"/>
      <c r="HOF57" s="626"/>
      <c r="HOG57" s="626"/>
      <c r="HOH57" s="626"/>
      <c r="HOI57" s="626"/>
      <c r="HOJ57" s="626"/>
      <c r="HOK57" s="626"/>
      <c r="HOL57" s="626"/>
      <c r="HOM57" s="626"/>
      <c r="HON57" s="626"/>
      <c r="HOO57" s="626"/>
      <c r="HOP57" s="626"/>
      <c r="HOQ57" s="626"/>
      <c r="HOR57" s="626"/>
      <c r="HOS57" s="626"/>
      <c r="HOT57" s="626"/>
      <c r="HOU57" s="626"/>
      <c r="HOV57" s="626"/>
      <c r="HOW57" s="626"/>
      <c r="HOX57" s="626"/>
      <c r="HOY57" s="626"/>
      <c r="HOZ57" s="626"/>
      <c r="HPA57" s="626"/>
      <c r="HPB57" s="626"/>
      <c r="HPC57" s="626"/>
      <c r="HPD57" s="626"/>
      <c r="HPE57" s="626"/>
      <c r="HPF57" s="626"/>
      <c r="HPG57" s="626"/>
      <c r="HPH57" s="626"/>
      <c r="HPI57" s="626"/>
      <c r="HPJ57" s="626"/>
      <c r="HPK57" s="626"/>
      <c r="HPL57" s="626"/>
      <c r="HPM57" s="626"/>
      <c r="HPN57" s="626"/>
      <c r="HPO57" s="626"/>
      <c r="HPP57" s="626"/>
      <c r="HPQ57" s="626"/>
      <c r="HPR57" s="626"/>
      <c r="HPS57" s="626"/>
      <c r="HPT57" s="626"/>
      <c r="HPU57" s="626"/>
      <c r="HPV57" s="626"/>
      <c r="HPW57" s="626"/>
      <c r="HPX57" s="626"/>
      <c r="HPY57" s="626"/>
      <c r="HPZ57" s="626"/>
      <c r="HQA57" s="626"/>
      <c r="HQB57" s="626"/>
      <c r="HQC57" s="626"/>
      <c r="HQD57" s="626"/>
      <c r="HQE57" s="626"/>
      <c r="HQF57" s="626"/>
      <c r="HQG57" s="626"/>
      <c r="HQH57" s="626"/>
      <c r="HQI57" s="626"/>
      <c r="HQJ57" s="626"/>
      <c r="HQK57" s="626"/>
      <c r="HQL57" s="626"/>
      <c r="HQM57" s="626"/>
      <c r="HQN57" s="626"/>
      <c r="HQO57" s="626"/>
      <c r="HQP57" s="626"/>
      <c r="HQQ57" s="626"/>
      <c r="HQR57" s="626"/>
      <c r="HQS57" s="626"/>
      <c r="HQT57" s="626"/>
      <c r="HQU57" s="626"/>
      <c r="HQV57" s="626"/>
      <c r="HQW57" s="626"/>
      <c r="HQX57" s="626"/>
      <c r="HQY57" s="626"/>
      <c r="HQZ57" s="626"/>
      <c r="HRA57" s="626"/>
      <c r="HRB57" s="626"/>
      <c r="HRC57" s="626"/>
      <c r="HRD57" s="626"/>
      <c r="HRE57" s="626"/>
      <c r="HRF57" s="626"/>
      <c r="HRG57" s="626"/>
      <c r="HRH57" s="626"/>
      <c r="HRI57" s="626"/>
      <c r="HRJ57" s="626"/>
      <c r="HRK57" s="626"/>
      <c r="HRL57" s="626"/>
      <c r="HRM57" s="626"/>
      <c r="HRN57" s="626"/>
      <c r="HRO57" s="626"/>
      <c r="HRP57" s="626"/>
      <c r="HRQ57" s="626"/>
      <c r="HRR57" s="626"/>
      <c r="HRS57" s="626"/>
      <c r="HRT57" s="626"/>
      <c r="HRU57" s="626"/>
      <c r="HRV57" s="626"/>
      <c r="HRW57" s="626"/>
      <c r="HRX57" s="626"/>
      <c r="HRY57" s="626"/>
      <c r="HRZ57" s="626"/>
      <c r="HSA57" s="626"/>
      <c r="HSB57" s="626"/>
      <c r="HSC57" s="626"/>
      <c r="HSD57" s="626"/>
      <c r="HSE57" s="626"/>
      <c r="HSF57" s="626"/>
      <c r="HSG57" s="626"/>
      <c r="HSH57" s="626"/>
      <c r="HSI57" s="626"/>
      <c r="HSJ57" s="626"/>
      <c r="HSK57" s="626"/>
      <c r="HSL57" s="626"/>
      <c r="HSM57" s="626"/>
      <c r="HSN57" s="626"/>
      <c r="HSO57" s="626"/>
      <c r="HSP57" s="626"/>
      <c r="HSQ57" s="626"/>
      <c r="HSR57" s="626"/>
      <c r="HSS57" s="626"/>
      <c r="HST57" s="626"/>
      <c r="HSU57" s="626"/>
      <c r="HSV57" s="626"/>
      <c r="HSW57" s="626"/>
      <c r="HSX57" s="626"/>
      <c r="HSY57" s="626"/>
      <c r="HSZ57" s="626"/>
      <c r="HTA57" s="626"/>
      <c r="HTB57" s="626"/>
      <c r="HTC57" s="626"/>
      <c r="HTD57" s="626"/>
      <c r="HTE57" s="626"/>
      <c r="HTF57" s="626"/>
      <c r="HTG57" s="626"/>
      <c r="HTH57" s="626"/>
      <c r="HTI57" s="626"/>
      <c r="HTJ57" s="626"/>
      <c r="HTK57" s="626"/>
      <c r="HTL57" s="626"/>
      <c r="HTM57" s="626"/>
      <c r="HTN57" s="626"/>
      <c r="HTO57" s="626"/>
      <c r="HTP57" s="626"/>
      <c r="HTQ57" s="626"/>
      <c r="HTR57" s="626"/>
      <c r="HTS57" s="626"/>
      <c r="HTT57" s="626"/>
      <c r="HTU57" s="626"/>
      <c r="HTV57" s="626"/>
      <c r="HTW57" s="626"/>
      <c r="HTX57" s="626"/>
      <c r="HTY57" s="626"/>
      <c r="HTZ57" s="626"/>
      <c r="HUA57" s="626"/>
      <c r="HUB57" s="626"/>
      <c r="HUC57" s="626"/>
      <c r="HUD57" s="626"/>
      <c r="HUE57" s="626"/>
      <c r="HUF57" s="626"/>
      <c r="HUG57" s="626"/>
      <c r="HUH57" s="626"/>
      <c r="HUI57" s="626"/>
      <c r="HUJ57" s="626"/>
      <c r="HUK57" s="626"/>
      <c r="HUL57" s="626"/>
      <c r="HUM57" s="626"/>
      <c r="HUN57" s="626"/>
      <c r="HUO57" s="626"/>
      <c r="HUP57" s="626"/>
      <c r="HUQ57" s="626"/>
      <c r="HUR57" s="626"/>
      <c r="HUS57" s="626"/>
      <c r="HUT57" s="626"/>
      <c r="HUU57" s="626"/>
      <c r="HUV57" s="626"/>
      <c r="HUW57" s="626"/>
      <c r="HUX57" s="626"/>
      <c r="HUY57" s="626"/>
      <c r="HUZ57" s="626"/>
      <c r="HVA57" s="626"/>
      <c r="HVB57" s="626"/>
      <c r="HVC57" s="626"/>
      <c r="HVD57" s="626"/>
      <c r="HVE57" s="626"/>
      <c r="HVF57" s="626"/>
      <c r="HVG57" s="626"/>
      <c r="HVH57" s="626"/>
      <c r="HVI57" s="626"/>
      <c r="HVJ57" s="626"/>
      <c r="HVK57" s="626"/>
      <c r="HVL57" s="626"/>
      <c r="HVM57" s="626"/>
      <c r="HVN57" s="626"/>
      <c r="HVO57" s="626"/>
      <c r="HVP57" s="626"/>
      <c r="HVQ57" s="626"/>
      <c r="HVR57" s="626"/>
      <c r="HVS57" s="626"/>
      <c r="HVT57" s="626"/>
      <c r="HVU57" s="626"/>
      <c r="HVV57" s="626"/>
      <c r="HVW57" s="626"/>
      <c r="HVX57" s="626"/>
      <c r="HVY57" s="626"/>
      <c r="HVZ57" s="626"/>
      <c r="HWA57" s="626"/>
      <c r="HWB57" s="626"/>
      <c r="HWC57" s="626"/>
      <c r="HWD57" s="626"/>
      <c r="HWE57" s="626"/>
      <c r="HWF57" s="626"/>
      <c r="HWG57" s="626"/>
      <c r="HWH57" s="626"/>
      <c r="HWI57" s="626"/>
      <c r="HWJ57" s="626"/>
      <c r="HWK57" s="626"/>
      <c r="HWL57" s="626"/>
      <c r="HWM57" s="626"/>
      <c r="HWN57" s="626"/>
      <c r="HWO57" s="626"/>
      <c r="HWP57" s="626"/>
      <c r="HWQ57" s="626"/>
      <c r="HWR57" s="626"/>
      <c r="HWS57" s="626"/>
      <c r="HWT57" s="626"/>
      <c r="HWU57" s="626"/>
      <c r="HWV57" s="626"/>
      <c r="HWW57" s="626"/>
      <c r="HWX57" s="626"/>
      <c r="HWY57" s="626"/>
      <c r="HWZ57" s="626"/>
      <c r="HXA57" s="626"/>
      <c r="HXB57" s="626"/>
      <c r="HXC57" s="626"/>
      <c r="HXD57" s="626"/>
      <c r="HXE57" s="626"/>
      <c r="HXF57" s="626"/>
      <c r="HXG57" s="626"/>
      <c r="HXH57" s="626"/>
      <c r="HXI57" s="626"/>
      <c r="HXJ57" s="626"/>
      <c r="HXK57" s="626"/>
      <c r="HXL57" s="626"/>
      <c r="HXM57" s="626"/>
      <c r="HXN57" s="626"/>
      <c r="HXO57" s="626"/>
      <c r="HXP57" s="626"/>
      <c r="HXQ57" s="626"/>
      <c r="HXR57" s="626"/>
      <c r="HXS57" s="626"/>
      <c r="HXT57" s="626"/>
      <c r="HXU57" s="626"/>
      <c r="HXV57" s="626"/>
      <c r="HXW57" s="626"/>
      <c r="HXX57" s="626"/>
      <c r="HXY57" s="626"/>
      <c r="HXZ57" s="626"/>
      <c r="HYA57" s="626"/>
      <c r="HYB57" s="626"/>
      <c r="HYC57" s="626"/>
      <c r="HYD57" s="626"/>
      <c r="HYE57" s="626"/>
      <c r="HYF57" s="626"/>
      <c r="HYG57" s="626"/>
      <c r="HYH57" s="626"/>
      <c r="HYI57" s="626"/>
      <c r="HYJ57" s="626"/>
      <c r="HYK57" s="626"/>
      <c r="HYL57" s="626"/>
      <c r="HYM57" s="626"/>
      <c r="HYN57" s="626"/>
      <c r="HYO57" s="626"/>
      <c r="HYP57" s="626"/>
      <c r="HYQ57" s="626"/>
      <c r="HYR57" s="626"/>
      <c r="HYS57" s="626"/>
      <c r="HYT57" s="626"/>
      <c r="HYU57" s="626"/>
      <c r="HYV57" s="626"/>
      <c r="HYW57" s="626"/>
      <c r="HYX57" s="626"/>
      <c r="HYY57" s="626"/>
      <c r="HYZ57" s="626"/>
      <c r="HZA57" s="626"/>
      <c r="HZB57" s="626"/>
      <c r="HZC57" s="626"/>
      <c r="HZD57" s="626"/>
      <c r="HZE57" s="626"/>
      <c r="HZF57" s="626"/>
      <c r="HZG57" s="626"/>
      <c r="HZH57" s="626"/>
      <c r="HZI57" s="626"/>
      <c r="HZJ57" s="626"/>
      <c r="HZK57" s="626"/>
      <c r="HZL57" s="626"/>
      <c r="HZM57" s="626"/>
      <c r="HZN57" s="626"/>
      <c r="HZO57" s="626"/>
      <c r="HZP57" s="626"/>
      <c r="HZQ57" s="626"/>
      <c r="HZR57" s="626"/>
      <c r="HZS57" s="626"/>
      <c r="HZT57" s="626"/>
      <c r="HZU57" s="626"/>
      <c r="HZV57" s="626"/>
      <c r="HZW57" s="626"/>
      <c r="HZX57" s="626"/>
      <c r="HZY57" s="626"/>
      <c r="HZZ57" s="626"/>
      <c r="IAA57" s="626"/>
      <c r="IAB57" s="626"/>
      <c r="IAC57" s="626"/>
      <c r="IAD57" s="626"/>
      <c r="IAE57" s="626"/>
      <c r="IAF57" s="626"/>
      <c r="IAG57" s="626"/>
      <c r="IAH57" s="626"/>
      <c r="IAI57" s="626"/>
      <c r="IAJ57" s="626"/>
      <c r="IAK57" s="626"/>
      <c r="IAL57" s="626"/>
      <c r="IAM57" s="626"/>
      <c r="IAN57" s="626"/>
      <c r="IAO57" s="626"/>
      <c r="IAP57" s="626"/>
      <c r="IAQ57" s="626"/>
      <c r="IAR57" s="626"/>
      <c r="IAS57" s="626"/>
      <c r="IAT57" s="626"/>
      <c r="IAU57" s="626"/>
      <c r="IAV57" s="626"/>
      <c r="IAW57" s="626"/>
      <c r="IAX57" s="626"/>
      <c r="IAY57" s="626"/>
      <c r="IAZ57" s="626"/>
      <c r="IBA57" s="626"/>
      <c r="IBB57" s="626"/>
      <c r="IBC57" s="626"/>
      <c r="IBD57" s="626"/>
      <c r="IBE57" s="626"/>
      <c r="IBF57" s="626"/>
      <c r="IBG57" s="626"/>
      <c r="IBH57" s="626"/>
      <c r="IBI57" s="626"/>
      <c r="IBJ57" s="626"/>
      <c r="IBK57" s="626"/>
      <c r="IBL57" s="626"/>
      <c r="IBM57" s="626"/>
      <c r="IBN57" s="626"/>
      <c r="IBO57" s="626"/>
      <c r="IBP57" s="626"/>
      <c r="IBQ57" s="626"/>
      <c r="IBR57" s="626"/>
      <c r="IBS57" s="626"/>
      <c r="IBT57" s="626"/>
      <c r="IBU57" s="626"/>
      <c r="IBV57" s="626"/>
      <c r="IBW57" s="626"/>
      <c r="IBX57" s="626"/>
      <c r="IBY57" s="626"/>
      <c r="IBZ57" s="626"/>
      <c r="ICA57" s="626"/>
      <c r="ICB57" s="626"/>
      <c r="ICC57" s="626"/>
      <c r="ICD57" s="626"/>
      <c r="ICE57" s="626"/>
      <c r="ICF57" s="626"/>
      <c r="ICG57" s="626"/>
      <c r="ICH57" s="626"/>
      <c r="ICI57" s="626"/>
      <c r="ICJ57" s="626"/>
      <c r="ICK57" s="626"/>
      <c r="ICL57" s="626"/>
      <c r="ICM57" s="626"/>
      <c r="ICN57" s="626"/>
      <c r="ICO57" s="626"/>
      <c r="ICP57" s="626"/>
      <c r="ICQ57" s="626"/>
      <c r="ICR57" s="626"/>
      <c r="ICS57" s="626"/>
      <c r="ICT57" s="626"/>
      <c r="ICU57" s="626"/>
      <c r="ICV57" s="626"/>
      <c r="ICW57" s="626"/>
      <c r="ICX57" s="626"/>
      <c r="ICY57" s="626"/>
      <c r="ICZ57" s="626"/>
      <c r="IDA57" s="626"/>
      <c r="IDB57" s="626"/>
      <c r="IDC57" s="626"/>
      <c r="IDD57" s="626"/>
      <c r="IDE57" s="626"/>
      <c r="IDF57" s="626"/>
      <c r="IDG57" s="626"/>
      <c r="IDH57" s="626"/>
      <c r="IDI57" s="626"/>
      <c r="IDJ57" s="626"/>
      <c r="IDK57" s="626"/>
      <c r="IDL57" s="626"/>
      <c r="IDM57" s="626"/>
      <c r="IDN57" s="626"/>
      <c r="IDO57" s="626"/>
      <c r="IDP57" s="626"/>
      <c r="IDQ57" s="626"/>
      <c r="IDR57" s="626"/>
      <c r="IDS57" s="626"/>
      <c r="IDT57" s="626"/>
      <c r="IDU57" s="626"/>
      <c r="IDV57" s="626"/>
      <c r="IDW57" s="626"/>
      <c r="IDX57" s="626"/>
      <c r="IDY57" s="626"/>
      <c r="IDZ57" s="626"/>
      <c r="IEA57" s="626"/>
      <c r="IEB57" s="626"/>
      <c r="IEC57" s="626"/>
      <c r="IED57" s="626"/>
      <c r="IEE57" s="626"/>
      <c r="IEF57" s="626"/>
      <c r="IEG57" s="626"/>
      <c r="IEH57" s="626"/>
      <c r="IEI57" s="626"/>
      <c r="IEJ57" s="626"/>
      <c r="IEK57" s="626"/>
      <c r="IEL57" s="626"/>
      <c r="IEM57" s="626"/>
      <c r="IEN57" s="626"/>
      <c r="IEO57" s="626"/>
      <c r="IEP57" s="626"/>
      <c r="IEQ57" s="626"/>
      <c r="IER57" s="626"/>
      <c r="IES57" s="626"/>
      <c r="IET57" s="626"/>
      <c r="IEU57" s="626"/>
      <c r="IEV57" s="626"/>
      <c r="IEW57" s="626"/>
      <c r="IEX57" s="626"/>
      <c r="IEY57" s="626"/>
      <c r="IEZ57" s="626"/>
      <c r="IFA57" s="626"/>
      <c r="IFB57" s="626"/>
      <c r="IFC57" s="626"/>
      <c r="IFD57" s="626"/>
      <c r="IFE57" s="626"/>
      <c r="IFF57" s="626"/>
      <c r="IFG57" s="626"/>
      <c r="IFH57" s="626"/>
      <c r="IFI57" s="626"/>
      <c r="IFJ57" s="626"/>
      <c r="IFK57" s="626"/>
      <c r="IFL57" s="626"/>
      <c r="IFM57" s="626"/>
      <c r="IFN57" s="626"/>
      <c r="IFO57" s="626"/>
      <c r="IFP57" s="626"/>
      <c r="IFQ57" s="626"/>
      <c r="IFR57" s="626"/>
      <c r="IFS57" s="626"/>
      <c r="IFT57" s="626"/>
      <c r="IFU57" s="626"/>
      <c r="IFV57" s="626"/>
      <c r="IFW57" s="626"/>
      <c r="IFX57" s="626"/>
      <c r="IFY57" s="626"/>
      <c r="IFZ57" s="626"/>
      <c r="IGA57" s="626"/>
      <c r="IGB57" s="626"/>
      <c r="IGC57" s="626"/>
      <c r="IGD57" s="626"/>
      <c r="IGE57" s="626"/>
      <c r="IGF57" s="626"/>
      <c r="IGG57" s="626"/>
      <c r="IGH57" s="626"/>
      <c r="IGI57" s="626"/>
      <c r="IGJ57" s="626"/>
      <c r="IGK57" s="626"/>
      <c r="IGL57" s="626"/>
      <c r="IGM57" s="626"/>
      <c r="IGN57" s="626"/>
      <c r="IGO57" s="626"/>
      <c r="IGP57" s="626"/>
      <c r="IGQ57" s="626"/>
      <c r="IGR57" s="626"/>
      <c r="IGS57" s="626"/>
      <c r="IGT57" s="626"/>
      <c r="IGU57" s="626"/>
      <c r="IGV57" s="626"/>
      <c r="IGW57" s="626"/>
      <c r="IGX57" s="626"/>
      <c r="IGY57" s="626"/>
      <c r="IGZ57" s="626"/>
      <c r="IHA57" s="626"/>
      <c r="IHB57" s="626"/>
      <c r="IHC57" s="626"/>
      <c r="IHD57" s="626"/>
      <c r="IHE57" s="626"/>
      <c r="IHF57" s="626"/>
      <c r="IHG57" s="626"/>
      <c r="IHH57" s="626"/>
      <c r="IHI57" s="626"/>
      <c r="IHJ57" s="626"/>
      <c r="IHK57" s="626"/>
      <c r="IHL57" s="626"/>
      <c r="IHM57" s="626"/>
      <c r="IHN57" s="626"/>
      <c r="IHO57" s="626"/>
      <c r="IHP57" s="626"/>
      <c r="IHQ57" s="626"/>
      <c r="IHR57" s="626"/>
      <c r="IHS57" s="626"/>
      <c r="IHT57" s="626"/>
      <c r="IHU57" s="626"/>
      <c r="IHV57" s="626"/>
      <c r="IHW57" s="626"/>
      <c r="IHX57" s="626"/>
      <c r="IHY57" s="626"/>
      <c r="IHZ57" s="626"/>
      <c r="IIA57" s="626"/>
      <c r="IIB57" s="626"/>
      <c r="IIC57" s="626"/>
      <c r="IID57" s="626"/>
      <c r="IIE57" s="626"/>
      <c r="IIF57" s="626"/>
      <c r="IIG57" s="626"/>
      <c r="IIH57" s="626"/>
      <c r="III57" s="626"/>
      <c r="IIJ57" s="626"/>
      <c r="IIK57" s="626"/>
      <c r="IIL57" s="626"/>
      <c r="IIM57" s="626"/>
      <c r="IIN57" s="626"/>
      <c r="IIO57" s="626"/>
      <c r="IIP57" s="626"/>
      <c r="IIQ57" s="626"/>
      <c r="IIR57" s="626"/>
      <c r="IIS57" s="626"/>
      <c r="IIT57" s="626"/>
      <c r="IIU57" s="626"/>
      <c r="IIV57" s="626"/>
      <c r="IIW57" s="626"/>
      <c r="IIX57" s="626"/>
      <c r="IIY57" s="626"/>
      <c r="IIZ57" s="626"/>
      <c r="IJA57" s="626"/>
      <c r="IJB57" s="626"/>
      <c r="IJC57" s="626"/>
      <c r="IJD57" s="626"/>
      <c r="IJE57" s="626"/>
      <c r="IJF57" s="626"/>
      <c r="IJG57" s="626"/>
      <c r="IJH57" s="626"/>
      <c r="IJI57" s="626"/>
      <c r="IJJ57" s="626"/>
      <c r="IJK57" s="626"/>
      <c r="IJL57" s="626"/>
      <c r="IJM57" s="626"/>
      <c r="IJN57" s="626"/>
      <c r="IJO57" s="626"/>
      <c r="IJP57" s="626"/>
      <c r="IJQ57" s="626"/>
      <c r="IJR57" s="626"/>
      <c r="IJS57" s="626"/>
      <c r="IJT57" s="626"/>
      <c r="IJU57" s="626"/>
      <c r="IJV57" s="626"/>
      <c r="IJW57" s="626"/>
      <c r="IJX57" s="626"/>
      <c r="IJY57" s="626"/>
      <c r="IJZ57" s="626"/>
      <c r="IKA57" s="626"/>
      <c r="IKB57" s="626"/>
      <c r="IKC57" s="626"/>
      <c r="IKD57" s="626"/>
      <c r="IKE57" s="626"/>
      <c r="IKF57" s="626"/>
      <c r="IKG57" s="626"/>
      <c r="IKH57" s="626"/>
      <c r="IKI57" s="626"/>
      <c r="IKJ57" s="626"/>
      <c r="IKK57" s="626"/>
      <c r="IKL57" s="626"/>
      <c r="IKM57" s="626"/>
      <c r="IKN57" s="626"/>
      <c r="IKO57" s="626"/>
      <c r="IKP57" s="626"/>
      <c r="IKQ57" s="626"/>
      <c r="IKR57" s="626"/>
      <c r="IKS57" s="626"/>
      <c r="IKT57" s="626"/>
      <c r="IKU57" s="626"/>
      <c r="IKV57" s="626"/>
      <c r="IKW57" s="626"/>
      <c r="IKX57" s="626"/>
      <c r="IKY57" s="626"/>
      <c r="IKZ57" s="626"/>
      <c r="ILA57" s="626"/>
      <c r="ILB57" s="626"/>
      <c r="ILC57" s="626"/>
      <c r="ILD57" s="626"/>
      <c r="ILE57" s="626"/>
      <c r="ILF57" s="626"/>
      <c r="ILG57" s="626"/>
      <c r="ILH57" s="626"/>
      <c r="ILI57" s="626"/>
      <c r="ILJ57" s="626"/>
      <c r="ILK57" s="626"/>
      <c r="ILL57" s="626"/>
      <c r="ILM57" s="626"/>
      <c r="ILN57" s="626"/>
      <c r="ILO57" s="626"/>
      <c r="ILP57" s="626"/>
      <c r="ILQ57" s="626"/>
      <c r="ILR57" s="626"/>
      <c r="ILS57" s="626"/>
      <c r="ILT57" s="626"/>
      <c r="ILU57" s="626"/>
      <c r="ILV57" s="626"/>
      <c r="ILW57" s="626"/>
      <c r="ILX57" s="626"/>
      <c r="ILY57" s="626"/>
      <c r="ILZ57" s="626"/>
      <c r="IMA57" s="626"/>
      <c r="IMB57" s="626"/>
      <c r="IMC57" s="626"/>
      <c r="IMD57" s="626"/>
      <c r="IME57" s="626"/>
      <c r="IMF57" s="626"/>
      <c r="IMG57" s="626"/>
      <c r="IMH57" s="626"/>
      <c r="IMI57" s="626"/>
      <c r="IMJ57" s="626"/>
      <c r="IMK57" s="626"/>
      <c r="IML57" s="626"/>
      <c r="IMM57" s="626"/>
      <c r="IMN57" s="626"/>
      <c r="IMO57" s="626"/>
      <c r="IMP57" s="626"/>
      <c r="IMQ57" s="626"/>
      <c r="IMR57" s="626"/>
      <c r="IMS57" s="626"/>
      <c r="IMT57" s="626"/>
      <c r="IMU57" s="626"/>
      <c r="IMV57" s="626"/>
      <c r="IMW57" s="626"/>
      <c r="IMX57" s="626"/>
      <c r="IMY57" s="626"/>
      <c r="IMZ57" s="626"/>
      <c r="INA57" s="626"/>
      <c r="INB57" s="626"/>
      <c r="INC57" s="626"/>
      <c r="IND57" s="626"/>
      <c r="INE57" s="626"/>
      <c r="INF57" s="626"/>
      <c r="ING57" s="626"/>
      <c r="INH57" s="626"/>
      <c r="INI57" s="626"/>
      <c r="INJ57" s="626"/>
      <c r="INK57" s="626"/>
      <c r="INL57" s="626"/>
      <c r="INM57" s="626"/>
      <c r="INN57" s="626"/>
      <c r="INO57" s="626"/>
      <c r="INP57" s="626"/>
      <c r="INQ57" s="626"/>
      <c r="INR57" s="626"/>
      <c r="INS57" s="626"/>
      <c r="INT57" s="626"/>
      <c r="INU57" s="626"/>
      <c r="INV57" s="626"/>
      <c r="INW57" s="626"/>
      <c r="INX57" s="626"/>
      <c r="INY57" s="626"/>
      <c r="INZ57" s="626"/>
      <c r="IOA57" s="626"/>
      <c r="IOB57" s="626"/>
      <c r="IOC57" s="626"/>
      <c r="IOD57" s="626"/>
      <c r="IOE57" s="626"/>
      <c r="IOF57" s="626"/>
      <c r="IOG57" s="626"/>
      <c r="IOH57" s="626"/>
      <c r="IOI57" s="626"/>
      <c r="IOJ57" s="626"/>
      <c r="IOK57" s="626"/>
      <c r="IOL57" s="626"/>
      <c r="IOM57" s="626"/>
      <c r="ION57" s="626"/>
      <c r="IOO57" s="626"/>
      <c r="IOP57" s="626"/>
      <c r="IOQ57" s="626"/>
      <c r="IOR57" s="626"/>
      <c r="IOS57" s="626"/>
      <c r="IOT57" s="626"/>
      <c r="IOU57" s="626"/>
      <c r="IOV57" s="626"/>
      <c r="IOW57" s="626"/>
      <c r="IOX57" s="626"/>
      <c r="IOY57" s="626"/>
      <c r="IOZ57" s="626"/>
      <c r="IPA57" s="626"/>
      <c r="IPB57" s="626"/>
      <c r="IPC57" s="626"/>
      <c r="IPD57" s="626"/>
      <c r="IPE57" s="626"/>
      <c r="IPF57" s="626"/>
      <c r="IPG57" s="626"/>
      <c r="IPH57" s="626"/>
      <c r="IPI57" s="626"/>
      <c r="IPJ57" s="626"/>
      <c r="IPK57" s="626"/>
      <c r="IPL57" s="626"/>
      <c r="IPM57" s="626"/>
      <c r="IPN57" s="626"/>
      <c r="IPO57" s="626"/>
      <c r="IPP57" s="626"/>
      <c r="IPQ57" s="626"/>
      <c r="IPR57" s="626"/>
      <c r="IPS57" s="626"/>
      <c r="IPT57" s="626"/>
      <c r="IPU57" s="626"/>
      <c r="IPV57" s="626"/>
      <c r="IPW57" s="626"/>
      <c r="IPX57" s="626"/>
      <c r="IPY57" s="626"/>
      <c r="IPZ57" s="626"/>
      <c r="IQA57" s="626"/>
      <c r="IQB57" s="626"/>
      <c r="IQC57" s="626"/>
      <c r="IQD57" s="626"/>
      <c r="IQE57" s="626"/>
      <c r="IQF57" s="626"/>
      <c r="IQG57" s="626"/>
      <c r="IQH57" s="626"/>
      <c r="IQI57" s="626"/>
      <c r="IQJ57" s="626"/>
      <c r="IQK57" s="626"/>
      <c r="IQL57" s="626"/>
      <c r="IQM57" s="626"/>
      <c r="IQN57" s="626"/>
      <c r="IQO57" s="626"/>
      <c r="IQP57" s="626"/>
      <c r="IQQ57" s="626"/>
      <c r="IQR57" s="626"/>
      <c r="IQS57" s="626"/>
      <c r="IQT57" s="626"/>
      <c r="IQU57" s="626"/>
      <c r="IQV57" s="626"/>
      <c r="IQW57" s="626"/>
      <c r="IQX57" s="626"/>
      <c r="IQY57" s="626"/>
      <c r="IQZ57" s="626"/>
      <c r="IRA57" s="626"/>
      <c r="IRB57" s="626"/>
      <c r="IRC57" s="626"/>
      <c r="IRD57" s="626"/>
      <c r="IRE57" s="626"/>
      <c r="IRF57" s="626"/>
      <c r="IRG57" s="626"/>
      <c r="IRH57" s="626"/>
      <c r="IRI57" s="626"/>
      <c r="IRJ57" s="626"/>
      <c r="IRK57" s="626"/>
      <c r="IRL57" s="626"/>
      <c r="IRM57" s="626"/>
      <c r="IRN57" s="626"/>
      <c r="IRO57" s="626"/>
      <c r="IRP57" s="626"/>
      <c r="IRQ57" s="626"/>
      <c r="IRR57" s="626"/>
      <c r="IRS57" s="626"/>
      <c r="IRT57" s="626"/>
      <c r="IRU57" s="626"/>
      <c r="IRV57" s="626"/>
      <c r="IRW57" s="626"/>
      <c r="IRX57" s="626"/>
      <c r="IRY57" s="626"/>
      <c r="IRZ57" s="626"/>
      <c r="ISA57" s="626"/>
      <c r="ISB57" s="626"/>
      <c r="ISC57" s="626"/>
      <c r="ISD57" s="626"/>
      <c r="ISE57" s="626"/>
      <c r="ISF57" s="626"/>
      <c r="ISG57" s="626"/>
      <c r="ISH57" s="626"/>
      <c r="ISI57" s="626"/>
      <c r="ISJ57" s="626"/>
      <c r="ISK57" s="626"/>
      <c r="ISL57" s="626"/>
      <c r="ISM57" s="626"/>
      <c r="ISN57" s="626"/>
      <c r="ISO57" s="626"/>
      <c r="ISP57" s="626"/>
      <c r="ISQ57" s="626"/>
      <c r="ISR57" s="626"/>
      <c r="ISS57" s="626"/>
      <c r="IST57" s="626"/>
      <c r="ISU57" s="626"/>
      <c r="ISV57" s="626"/>
      <c r="ISW57" s="626"/>
      <c r="ISX57" s="626"/>
      <c r="ISY57" s="626"/>
      <c r="ISZ57" s="626"/>
      <c r="ITA57" s="626"/>
      <c r="ITB57" s="626"/>
      <c r="ITC57" s="626"/>
      <c r="ITD57" s="626"/>
      <c r="ITE57" s="626"/>
      <c r="ITF57" s="626"/>
      <c r="ITG57" s="626"/>
      <c r="ITH57" s="626"/>
      <c r="ITI57" s="626"/>
      <c r="ITJ57" s="626"/>
      <c r="ITK57" s="626"/>
      <c r="ITL57" s="626"/>
      <c r="ITM57" s="626"/>
      <c r="ITN57" s="626"/>
      <c r="ITO57" s="626"/>
      <c r="ITP57" s="626"/>
      <c r="ITQ57" s="626"/>
      <c r="ITR57" s="626"/>
      <c r="ITS57" s="626"/>
      <c r="ITT57" s="626"/>
      <c r="ITU57" s="626"/>
      <c r="ITV57" s="626"/>
      <c r="ITW57" s="626"/>
      <c r="ITX57" s="626"/>
      <c r="ITY57" s="626"/>
      <c r="ITZ57" s="626"/>
      <c r="IUA57" s="626"/>
      <c r="IUB57" s="626"/>
      <c r="IUC57" s="626"/>
      <c r="IUD57" s="626"/>
      <c r="IUE57" s="626"/>
      <c r="IUF57" s="626"/>
      <c r="IUG57" s="626"/>
      <c r="IUH57" s="626"/>
      <c r="IUI57" s="626"/>
      <c r="IUJ57" s="626"/>
      <c r="IUK57" s="626"/>
      <c r="IUL57" s="626"/>
      <c r="IUM57" s="626"/>
      <c r="IUN57" s="626"/>
      <c r="IUO57" s="626"/>
      <c r="IUP57" s="626"/>
      <c r="IUQ57" s="626"/>
      <c r="IUR57" s="626"/>
      <c r="IUS57" s="626"/>
      <c r="IUT57" s="626"/>
      <c r="IUU57" s="626"/>
      <c r="IUV57" s="626"/>
      <c r="IUW57" s="626"/>
      <c r="IUX57" s="626"/>
      <c r="IUY57" s="626"/>
      <c r="IUZ57" s="626"/>
      <c r="IVA57" s="626"/>
      <c r="IVB57" s="626"/>
      <c r="IVC57" s="626"/>
      <c r="IVD57" s="626"/>
      <c r="IVE57" s="626"/>
      <c r="IVF57" s="626"/>
      <c r="IVG57" s="626"/>
      <c r="IVH57" s="626"/>
      <c r="IVI57" s="626"/>
      <c r="IVJ57" s="626"/>
      <c r="IVK57" s="626"/>
      <c r="IVL57" s="626"/>
      <c r="IVM57" s="626"/>
      <c r="IVN57" s="626"/>
      <c r="IVO57" s="626"/>
      <c r="IVP57" s="626"/>
      <c r="IVQ57" s="626"/>
      <c r="IVR57" s="626"/>
      <c r="IVS57" s="626"/>
      <c r="IVT57" s="626"/>
      <c r="IVU57" s="626"/>
      <c r="IVV57" s="626"/>
      <c r="IVW57" s="626"/>
      <c r="IVX57" s="626"/>
      <c r="IVY57" s="626"/>
      <c r="IVZ57" s="626"/>
      <c r="IWA57" s="626"/>
      <c r="IWB57" s="626"/>
      <c r="IWC57" s="626"/>
      <c r="IWD57" s="626"/>
      <c r="IWE57" s="626"/>
      <c r="IWF57" s="626"/>
      <c r="IWG57" s="626"/>
      <c r="IWH57" s="626"/>
      <c r="IWI57" s="626"/>
      <c r="IWJ57" s="626"/>
      <c r="IWK57" s="626"/>
      <c r="IWL57" s="626"/>
      <c r="IWM57" s="626"/>
      <c r="IWN57" s="626"/>
      <c r="IWO57" s="626"/>
      <c r="IWP57" s="626"/>
      <c r="IWQ57" s="626"/>
      <c r="IWR57" s="626"/>
      <c r="IWS57" s="626"/>
      <c r="IWT57" s="626"/>
      <c r="IWU57" s="626"/>
      <c r="IWV57" s="626"/>
      <c r="IWW57" s="626"/>
      <c r="IWX57" s="626"/>
      <c r="IWY57" s="626"/>
      <c r="IWZ57" s="626"/>
      <c r="IXA57" s="626"/>
      <c r="IXB57" s="626"/>
      <c r="IXC57" s="626"/>
      <c r="IXD57" s="626"/>
      <c r="IXE57" s="626"/>
      <c r="IXF57" s="626"/>
      <c r="IXG57" s="626"/>
      <c r="IXH57" s="626"/>
      <c r="IXI57" s="626"/>
      <c r="IXJ57" s="626"/>
      <c r="IXK57" s="626"/>
      <c r="IXL57" s="626"/>
      <c r="IXM57" s="626"/>
      <c r="IXN57" s="626"/>
      <c r="IXO57" s="626"/>
      <c r="IXP57" s="626"/>
      <c r="IXQ57" s="626"/>
      <c r="IXR57" s="626"/>
      <c r="IXS57" s="626"/>
      <c r="IXT57" s="626"/>
      <c r="IXU57" s="626"/>
      <c r="IXV57" s="626"/>
      <c r="IXW57" s="626"/>
      <c r="IXX57" s="626"/>
      <c r="IXY57" s="626"/>
      <c r="IXZ57" s="626"/>
      <c r="IYA57" s="626"/>
      <c r="IYB57" s="626"/>
      <c r="IYC57" s="626"/>
      <c r="IYD57" s="626"/>
      <c r="IYE57" s="626"/>
      <c r="IYF57" s="626"/>
      <c r="IYG57" s="626"/>
      <c r="IYH57" s="626"/>
      <c r="IYI57" s="626"/>
      <c r="IYJ57" s="626"/>
      <c r="IYK57" s="626"/>
      <c r="IYL57" s="626"/>
      <c r="IYM57" s="626"/>
      <c r="IYN57" s="626"/>
      <c r="IYO57" s="626"/>
      <c r="IYP57" s="626"/>
      <c r="IYQ57" s="626"/>
      <c r="IYR57" s="626"/>
      <c r="IYS57" s="626"/>
      <c r="IYT57" s="626"/>
      <c r="IYU57" s="626"/>
      <c r="IYV57" s="626"/>
      <c r="IYW57" s="626"/>
      <c r="IYX57" s="626"/>
      <c r="IYY57" s="626"/>
      <c r="IYZ57" s="626"/>
      <c r="IZA57" s="626"/>
      <c r="IZB57" s="626"/>
      <c r="IZC57" s="626"/>
      <c r="IZD57" s="626"/>
      <c r="IZE57" s="626"/>
      <c r="IZF57" s="626"/>
      <c r="IZG57" s="626"/>
      <c r="IZH57" s="626"/>
      <c r="IZI57" s="626"/>
      <c r="IZJ57" s="626"/>
      <c r="IZK57" s="626"/>
      <c r="IZL57" s="626"/>
      <c r="IZM57" s="626"/>
      <c r="IZN57" s="626"/>
      <c r="IZO57" s="626"/>
      <c r="IZP57" s="626"/>
      <c r="IZQ57" s="626"/>
      <c r="IZR57" s="626"/>
      <c r="IZS57" s="626"/>
      <c r="IZT57" s="626"/>
      <c r="IZU57" s="626"/>
      <c r="IZV57" s="626"/>
      <c r="IZW57" s="626"/>
      <c r="IZX57" s="626"/>
      <c r="IZY57" s="626"/>
      <c r="IZZ57" s="626"/>
      <c r="JAA57" s="626"/>
      <c r="JAB57" s="626"/>
      <c r="JAC57" s="626"/>
      <c r="JAD57" s="626"/>
      <c r="JAE57" s="626"/>
      <c r="JAF57" s="626"/>
      <c r="JAG57" s="626"/>
      <c r="JAH57" s="626"/>
      <c r="JAI57" s="626"/>
      <c r="JAJ57" s="626"/>
      <c r="JAK57" s="626"/>
      <c r="JAL57" s="626"/>
      <c r="JAM57" s="626"/>
      <c r="JAN57" s="626"/>
      <c r="JAO57" s="626"/>
      <c r="JAP57" s="626"/>
      <c r="JAQ57" s="626"/>
      <c r="JAR57" s="626"/>
      <c r="JAS57" s="626"/>
      <c r="JAT57" s="626"/>
      <c r="JAU57" s="626"/>
      <c r="JAV57" s="626"/>
      <c r="JAW57" s="626"/>
      <c r="JAX57" s="626"/>
      <c r="JAY57" s="626"/>
      <c r="JAZ57" s="626"/>
      <c r="JBA57" s="626"/>
      <c r="JBB57" s="626"/>
      <c r="JBC57" s="626"/>
      <c r="JBD57" s="626"/>
      <c r="JBE57" s="626"/>
      <c r="JBF57" s="626"/>
      <c r="JBG57" s="626"/>
      <c r="JBH57" s="626"/>
      <c r="JBI57" s="626"/>
      <c r="JBJ57" s="626"/>
      <c r="JBK57" s="626"/>
      <c r="JBL57" s="626"/>
      <c r="JBM57" s="626"/>
      <c r="JBN57" s="626"/>
      <c r="JBO57" s="626"/>
      <c r="JBP57" s="626"/>
      <c r="JBQ57" s="626"/>
      <c r="JBR57" s="626"/>
      <c r="JBS57" s="626"/>
      <c r="JBT57" s="626"/>
      <c r="JBU57" s="626"/>
      <c r="JBV57" s="626"/>
      <c r="JBW57" s="626"/>
      <c r="JBX57" s="626"/>
      <c r="JBY57" s="626"/>
      <c r="JBZ57" s="626"/>
      <c r="JCA57" s="626"/>
      <c r="JCB57" s="626"/>
      <c r="JCC57" s="626"/>
      <c r="JCD57" s="626"/>
      <c r="JCE57" s="626"/>
      <c r="JCF57" s="626"/>
      <c r="JCG57" s="626"/>
      <c r="JCH57" s="626"/>
      <c r="JCI57" s="626"/>
      <c r="JCJ57" s="626"/>
      <c r="JCK57" s="626"/>
      <c r="JCL57" s="626"/>
      <c r="JCM57" s="626"/>
      <c r="JCN57" s="626"/>
      <c r="JCO57" s="626"/>
      <c r="JCP57" s="626"/>
      <c r="JCQ57" s="626"/>
      <c r="JCR57" s="626"/>
      <c r="JCS57" s="626"/>
      <c r="JCT57" s="626"/>
      <c r="JCU57" s="626"/>
      <c r="JCV57" s="626"/>
      <c r="JCW57" s="626"/>
      <c r="JCX57" s="626"/>
      <c r="JCY57" s="626"/>
      <c r="JCZ57" s="626"/>
      <c r="JDA57" s="626"/>
      <c r="JDB57" s="626"/>
      <c r="JDC57" s="626"/>
      <c r="JDD57" s="626"/>
      <c r="JDE57" s="626"/>
      <c r="JDF57" s="626"/>
      <c r="JDG57" s="626"/>
      <c r="JDH57" s="626"/>
      <c r="JDI57" s="626"/>
      <c r="JDJ57" s="626"/>
      <c r="JDK57" s="626"/>
      <c r="JDL57" s="626"/>
      <c r="JDM57" s="626"/>
      <c r="JDN57" s="626"/>
      <c r="JDO57" s="626"/>
      <c r="JDP57" s="626"/>
      <c r="JDQ57" s="626"/>
      <c r="JDR57" s="626"/>
      <c r="JDS57" s="626"/>
      <c r="JDT57" s="626"/>
      <c r="JDU57" s="626"/>
      <c r="JDV57" s="626"/>
      <c r="JDW57" s="626"/>
      <c r="JDX57" s="626"/>
      <c r="JDY57" s="626"/>
      <c r="JDZ57" s="626"/>
      <c r="JEA57" s="626"/>
      <c r="JEB57" s="626"/>
      <c r="JEC57" s="626"/>
      <c r="JED57" s="626"/>
      <c r="JEE57" s="626"/>
      <c r="JEF57" s="626"/>
      <c r="JEG57" s="626"/>
      <c r="JEH57" s="626"/>
      <c r="JEI57" s="626"/>
      <c r="JEJ57" s="626"/>
      <c r="JEK57" s="626"/>
      <c r="JEL57" s="626"/>
      <c r="JEM57" s="626"/>
      <c r="JEN57" s="626"/>
      <c r="JEO57" s="626"/>
      <c r="JEP57" s="626"/>
      <c r="JEQ57" s="626"/>
      <c r="JER57" s="626"/>
      <c r="JES57" s="626"/>
      <c r="JET57" s="626"/>
      <c r="JEU57" s="626"/>
      <c r="JEV57" s="626"/>
      <c r="JEW57" s="626"/>
      <c r="JEX57" s="626"/>
      <c r="JEY57" s="626"/>
      <c r="JEZ57" s="626"/>
      <c r="JFA57" s="626"/>
      <c r="JFB57" s="626"/>
      <c r="JFC57" s="626"/>
      <c r="JFD57" s="626"/>
      <c r="JFE57" s="626"/>
      <c r="JFF57" s="626"/>
      <c r="JFG57" s="626"/>
      <c r="JFH57" s="626"/>
      <c r="JFI57" s="626"/>
      <c r="JFJ57" s="626"/>
      <c r="JFK57" s="626"/>
      <c r="JFL57" s="626"/>
      <c r="JFM57" s="626"/>
      <c r="JFN57" s="626"/>
      <c r="JFO57" s="626"/>
      <c r="JFP57" s="626"/>
      <c r="JFQ57" s="626"/>
      <c r="JFR57" s="626"/>
      <c r="JFS57" s="626"/>
      <c r="JFT57" s="626"/>
      <c r="JFU57" s="626"/>
      <c r="JFV57" s="626"/>
      <c r="JFW57" s="626"/>
      <c r="JFX57" s="626"/>
      <c r="JFY57" s="626"/>
      <c r="JFZ57" s="626"/>
      <c r="JGA57" s="626"/>
      <c r="JGB57" s="626"/>
      <c r="JGC57" s="626"/>
      <c r="JGD57" s="626"/>
      <c r="JGE57" s="626"/>
      <c r="JGF57" s="626"/>
      <c r="JGG57" s="626"/>
      <c r="JGH57" s="626"/>
      <c r="JGI57" s="626"/>
      <c r="JGJ57" s="626"/>
      <c r="JGK57" s="626"/>
      <c r="JGL57" s="626"/>
      <c r="JGM57" s="626"/>
      <c r="JGN57" s="626"/>
      <c r="JGO57" s="626"/>
      <c r="JGP57" s="626"/>
      <c r="JGQ57" s="626"/>
      <c r="JGR57" s="626"/>
      <c r="JGS57" s="626"/>
      <c r="JGT57" s="626"/>
      <c r="JGU57" s="626"/>
      <c r="JGV57" s="626"/>
      <c r="JGW57" s="626"/>
      <c r="JGX57" s="626"/>
      <c r="JGY57" s="626"/>
      <c r="JGZ57" s="626"/>
      <c r="JHA57" s="626"/>
      <c r="JHB57" s="626"/>
      <c r="JHC57" s="626"/>
      <c r="JHD57" s="626"/>
      <c r="JHE57" s="626"/>
      <c r="JHF57" s="626"/>
      <c r="JHG57" s="626"/>
      <c r="JHH57" s="626"/>
      <c r="JHI57" s="626"/>
      <c r="JHJ57" s="626"/>
      <c r="JHK57" s="626"/>
      <c r="JHL57" s="626"/>
      <c r="JHM57" s="626"/>
      <c r="JHN57" s="626"/>
      <c r="JHO57" s="626"/>
      <c r="JHP57" s="626"/>
      <c r="JHQ57" s="626"/>
      <c r="JHR57" s="626"/>
      <c r="JHS57" s="626"/>
      <c r="JHT57" s="626"/>
      <c r="JHU57" s="626"/>
      <c r="JHV57" s="626"/>
      <c r="JHW57" s="626"/>
      <c r="JHX57" s="626"/>
      <c r="JHY57" s="626"/>
      <c r="JHZ57" s="626"/>
      <c r="JIA57" s="626"/>
      <c r="JIB57" s="626"/>
      <c r="JIC57" s="626"/>
      <c r="JID57" s="626"/>
      <c r="JIE57" s="626"/>
      <c r="JIF57" s="626"/>
      <c r="JIG57" s="626"/>
      <c r="JIH57" s="626"/>
      <c r="JII57" s="626"/>
      <c r="JIJ57" s="626"/>
      <c r="JIK57" s="626"/>
      <c r="JIL57" s="626"/>
      <c r="JIM57" s="626"/>
      <c r="JIN57" s="626"/>
      <c r="JIO57" s="626"/>
      <c r="JIP57" s="626"/>
      <c r="JIQ57" s="626"/>
      <c r="JIR57" s="626"/>
      <c r="JIS57" s="626"/>
      <c r="JIT57" s="626"/>
      <c r="JIU57" s="626"/>
      <c r="JIV57" s="626"/>
      <c r="JIW57" s="626"/>
      <c r="JIX57" s="626"/>
      <c r="JIY57" s="626"/>
      <c r="JIZ57" s="626"/>
      <c r="JJA57" s="626"/>
      <c r="JJB57" s="626"/>
      <c r="JJC57" s="626"/>
      <c r="JJD57" s="626"/>
      <c r="JJE57" s="626"/>
      <c r="JJF57" s="626"/>
      <c r="JJG57" s="626"/>
      <c r="JJH57" s="626"/>
      <c r="JJI57" s="626"/>
      <c r="JJJ57" s="626"/>
      <c r="JJK57" s="626"/>
      <c r="JJL57" s="626"/>
      <c r="JJM57" s="626"/>
      <c r="JJN57" s="626"/>
      <c r="JJO57" s="626"/>
      <c r="JJP57" s="626"/>
      <c r="JJQ57" s="626"/>
      <c r="JJR57" s="626"/>
      <c r="JJS57" s="626"/>
      <c r="JJT57" s="626"/>
      <c r="JJU57" s="626"/>
      <c r="JJV57" s="626"/>
      <c r="JJW57" s="626"/>
      <c r="JJX57" s="626"/>
      <c r="JJY57" s="626"/>
      <c r="JJZ57" s="626"/>
      <c r="JKA57" s="626"/>
      <c r="JKB57" s="626"/>
      <c r="JKC57" s="626"/>
      <c r="JKD57" s="626"/>
      <c r="JKE57" s="626"/>
      <c r="JKF57" s="626"/>
      <c r="JKG57" s="626"/>
      <c r="JKH57" s="626"/>
      <c r="JKI57" s="626"/>
      <c r="JKJ57" s="626"/>
      <c r="JKK57" s="626"/>
      <c r="JKL57" s="626"/>
      <c r="JKM57" s="626"/>
      <c r="JKN57" s="626"/>
      <c r="JKO57" s="626"/>
      <c r="JKP57" s="626"/>
      <c r="JKQ57" s="626"/>
      <c r="JKR57" s="626"/>
      <c r="JKS57" s="626"/>
      <c r="JKT57" s="626"/>
      <c r="JKU57" s="626"/>
      <c r="JKV57" s="626"/>
      <c r="JKW57" s="626"/>
      <c r="JKX57" s="626"/>
      <c r="JKY57" s="626"/>
      <c r="JKZ57" s="626"/>
      <c r="JLA57" s="626"/>
      <c r="JLB57" s="626"/>
      <c r="JLC57" s="626"/>
      <c r="JLD57" s="626"/>
      <c r="JLE57" s="626"/>
      <c r="JLF57" s="626"/>
      <c r="JLG57" s="626"/>
      <c r="JLH57" s="626"/>
      <c r="JLI57" s="626"/>
      <c r="JLJ57" s="626"/>
      <c r="JLK57" s="626"/>
      <c r="JLL57" s="626"/>
      <c r="JLM57" s="626"/>
      <c r="JLN57" s="626"/>
      <c r="JLO57" s="626"/>
      <c r="JLP57" s="626"/>
      <c r="JLQ57" s="626"/>
      <c r="JLR57" s="626"/>
      <c r="JLS57" s="626"/>
      <c r="JLT57" s="626"/>
      <c r="JLU57" s="626"/>
      <c r="JLV57" s="626"/>
      <c r="JLW57" s="626"/>
      <c r="JLX57" s="626"/>
      <c r="JLY57" s="626"/>
      <c r="JLZ57" s="626"/>
      <c r="JMA57" s="626"/>
      <c r="JMB57" s="626"/>
      <c r="JMC57" s="626"/>
      <c r="JMD57" s="626"/>
      <c r="JME57" s="626"/>
      <c r="JMF57" s="626"/>
      <c r="JMG57" s="626"/>
      <c r="JMH57" s="626"/>
      <c r="JMI57" s="626"/>
      <c r="JMJ57" s="626"/>
      <c r="JMK57" s="626"/>
      <c r="JML57" s="626"/>
      <c r="JMM57" s="626"/>
      <c r="JMN57" s="626"/>
      <c r="JMO57" s="626"/>
      <c r="JMP57" s="626"/>
      <c r="JMQ57" s="626"/>
      <c r="JMR57" s="626"/>
      <c r="JMS57" s="626"/>
      <c r="JMT57" s="626"/>
      <c r="JMU57" s="626"/>
      <c r="JMV57" s="626"/>
      <c r="JMW57" s="626"/>
      <c r="JMX57" s="626"/>
      <c r="JMY57" s="626"/>
      <c r="JMZ57" s="626"/>
      <c r="JNA57" s="626"/>
      <c r="JNB57" s="626"/>
      <c r="JNC57" s="626"/>
      <c r="JND57" s="626"/>
      <c r="JNE57" s="626"/>
      <c r="JNF57" s="626"/>
      <c r="JNG57" s="626"/>
      <c r="JNH57" s="626"/>
      <c r="JNI57" s="626"/>
      <c r="JNJ57" s="626"/>
      <c r="JNK57" s="626"/>
      <c r="JNL57" s="626"/>
      <c r="JNM57" s="626"/>
      <c r="JNN57" s="626"/>
      <c r="JNO57" s="626"/>
      <c r="JNP57" s="626"/>
      <c r="JNQ57" s="626"/>
      <c r="JNR57" s="626"/>
      <c r="JNS57" s="626"/>
      <c r="JNT57" s="626"/>
      <c r="JNU57" s="626"/>
      <c r="JNV57" s="626"/>
      <c r="JNW57" s="626"/>
      <c r="JNX57" s="626"/>
      <c r="JNY57" s="626"/>
      <c r="JNZ57" s="626"/>
      <c r="JOA57" s="626"/>
      <c r="JOB57" s="626"/>
      <c r="JOC57" s="626"/>
      <c r="JOD57" s="626"/>
      <c r="JOE57" s="626"/>
      <c r="JOF57" s="626"/>
      <c r="JOG57" s="626"/>
      <c r="JOH57" s="626"/>
      <c r="JOI57" s="626"/>
      <c r="JOJ57" s="626"/>
      <c r="JOK57" s="626"/>
      <c r="JOL57" s="626"/>
      <c r="JOM57" s="626"/>
      <c r="JON57" s="626"/>
      <c r="JOO57" s="626"/>
      <c r="JOP57" s="626"/>
      <c r="JOQ57" s="626"/>
      <c r="JOR57" s="626"/>
      <c r="JOS57" s="626"/>
      <c r="JOT57" s="626"/>
      <c r="JOU57" s="626"/>
      <c r="JOV57" s="626"/>
      <c r="JOW57" s="626"/>
      <c r="JOX57" s="626"/>
      <c r="JOY57" s="626"/>
      <c r="JOZ57" s="626"/>
      <c r="JPA57" s="626"/>
      <c r="JPB57" s="626"/>
      <c r="JPC57" s="626"/>
      <c r="JPD57" s="626"/>
      <c r="JPE57" s="626"/>
      <c r="JPF57" s="626"/>
      <c r="JPG57" s="626"/>
      <c r="JPH57" s="626"/>
      <c r="JPI57" s="626"/>
      <c r="JPJ57" s="626"/>
      <c r="JPK57" s="626"/>
      <c r="JPL57" s="626"/>
      <c r="JPM57" s="626"/>
      <c r="JPN57" s="626"/>
      <c r="JPO57" s="626"/>
      <c r="JPP57" s="626"/>
      <c r="JPQ57" s="626"/>
      <c r="JPR57" s="626"/>
      <c r="JPS57" s="626"/>
      <c r="JPT57" s="626"/>
      <c r="JPU57" s="626"/>
      <c r="JPV57" s="626"/>
      <c r="JPW57" s="626"/>
      <c r="JPX57" s="626"/>
      <c r="JPY57" s="626"/>
      <c r="JPZ57" s="626"/>
      <c r="JQA57" s="626"/>
      <c r="JQB57" s="626"/>
      <c r="JQC57" s="626"/>
      <c r="JQD57" s="626"/>
      <c r="JQE57" s="626"/>
      <c r="JQF57" s="626"/>
      <c r="JQG57" s="626"/>
      <c r="JQH57" s="626"/>
      <c r="JQI57" s="626"/>
      <c r="JQJ57" s="626"/>
      <c r="JQK57" s="626"/>
      <c r="JQL57" s="626"/>
      <c r="JQM57" s="626"/>
      <c r="JQN57" s="626"/>
      <c r="JQO57" s="626"/>
      <c r="JQP57" s="626"/>
      <c r="JQQ57" s="626"/>
      <c r="JQR57" s="626"/>
      <c r="JQS57" s="626"/>
      <c r="JQT57" s="626"/>
      <c r="JQU57" s="626"/>
      <c r="JQV57" s="626"/>
      <c r="JQW57" s="626"/>
      <c r="JQX57" s="626"/>
      <c r="JQY57" s="626"/>
      <c r="JQZ57" s="626"/>
      <c r="JRA57" s="626"/>
      <c r="JRB57" s="626"/>
      <c r="JRC57" s="626"/>
      <c r="JRD57" s="626"/>
      <c r="JRE57" s="626"/>
      <c r="JRF57" s="626"/>
      <c r="JRG57" s="626"/>
      <c r="JRH57" s="626"/>
      <c r="JRI57" s="626"/>
      <c r="JRJ57" s="626"/>
      <c r="JRK57" s="626"/>
      <c r="JRL57" s="626"/>
      <c r="JRM57" s="626"/>
      <c r="JRN57" s="626"/>
      <c r="JRO57" s="626"/>
      <c r="JRP57" s="626"/>
      <c r="JRQ57" s="626"/>
      <c r="JRR57" s="626"/>
      <c r="JRS57" s="626"/>
      <c r="JRT57" s="626"/>
      <c r="JRU57" s="626"/>
      <c r="JRV57" s="626"/>
      <c r="JRW57" s="626"/>
      <c r="JRX57" s="626"/>
      <c r="JRY57" s="626"/>
      <c r="JRZ57" s="626"/>
      <c r="JSA57" s="626"/>
      <c r="JSB57" s="626"/>
      <c r="JSC57" s="626"/>
      <c r="JSD57" s="626"/>
      <c r="JSE57" s="626"/>
      <c r="JSF57" s="626"/>
      <c r="JSG57" s="626"/>
      <c r="JSH57" s="626"/>
      <c r="JSI57" s="626"/>
      <c r="JSJ57" s="626"/>
      <c r="JSK57" s="626"/>
      <c r="JSL57" s="626"/>
      <c r="JSM57" s="626"/>
      <c r="JSN57" s="626"/>
      <c r="JSO57" s="626"/>
      <c r="JSP57" s="626"/>
      <c r="JSQ57" s="626"/>
      <c r="JSR57" s="626"/>
      <c r="JSS57" s="626"/>
      <c r="JST57" s="626"/>
      <c r="JSU57" s="626"/>
      <c r="JSV57" s="626"/>
      <c r="JSW57" s="626"/>
      <c r="JSX57" s="626"/>
      <c r="JSY57" s="626"/>
      <c r="JSZ57" s="626"/>
      <c r="JTA57" s="626"/>
      <c r="JTB57" s="626"/>
      <c r="JTC57" s="626"/>
      <c r="JTD57" s="626"/>
      <c r="JTE57" s="626"/>
      <c r="JTF57" s="626"/>
      <c r="JTG57" s="626"/>
      <c r="JTH57" s="626"/>
      <c r="JTI57" s="626"/>
      <c r="JTJ57" s="626"/>
      <c r="JTK57" s="626"/>
      <c r="JTL57" s="626"/>
      <c r="JTM57" s="626"/>
      <c r="JTN57" s="626"/>
      <c r="JTO57" s="626"/>
      <c r="JTP57" s="626"/>
      <c r="JTQ57" s="626"/>
      <c r="JTR57" s="626"/>
      <c r="JTS57" s="626"/>
      <c r="JTT57" s="626"/>
      <c r="JTU57" s="626"/>
      <c r="JTV57" s="626"/>
      <c r="JTW57" s="626"/>
      <c r="JTX57" s="626"/>
      <c r="JTY57" s="626"/>
      <c r="JTZ57" s="626"/>
      <c r="JUA57" s="626"/>
      <c r="JUB57" s="626"/>
      <c r="JUC57" s="626"/>
      <c r="JUD57" s="626"/>
      <c r="JUE57" s="626"/>
      <c r="JUF57" s="626"/>
      <c r="JUG57" s="626"/>
      <c r="JUH57" s="626"/>
      <c r="JUI57" s="626"/>
      <c r="JUJ57" s="626"/>
      <c r="JUK57" s="626"/>
      <c r="JUL57" s="626"/>
      <c r="JUM57" s="626"/>
      <c r="JUN57" s="626"/>
      <c r="JUO57" s="626"/>
      <c r="JUP57" s="626"/>
      <c r="JUQ57" s="626"/>
      <c r="JUR57" s="626"/>
      <c r="JUS57" s="626"/>
      <c r="JUT57" s="626"/>
      <c r="JUU57" s="626"/>
      <c r="JUV57" s="626"/>
      <c r="JUW57" s="626"/>
      <c r="JUX57" s="626"/>
      <c r="JUY57" s="626"/>
      <c r="JUZ57" s="626"/>
      <c r="JVA57" s="626"/>
      <c r="JVB57" s="626"/>
      <c r="JVC57" s="626"/>
      <c r="JVD57" s="626"/>
      <c r="JVE57" s="626"/>
      <c r="JVF57" s="626"/>
      <c r="JVG57" s="626"/>
      <c r="JVH57" s="626"/>
      <c r="JVI57" s="626"/>
      <c r="JVJ57" s="626"/>
      <c r="JVK57" s="626"/>
      <c r="JVL57" s="626"/>
      <c r="JVM57" s="626"/>
      <c r="JVN57" s="626"/>
      <c r="JVO57" s="626"/>
      <c r="JVP57" s="626"/>
      <c r="JVQ57" s="626"/>
      <c r="JVR57" s="626"/>
      <c r="JVS57" s="626"/>
      <c r="JVT57" s="626"/>
      <c r="JVU57" s="626"/>
      <c r="JVV57" s="626"/>
      <c r="JVW57" s="626"/>
      <c r="JVX57" s="626"/>
      <c r="JVY57" s="626"/>
      <c r="JVZ57" s="626"/>
      <c r="JWA57" s="626"/>
      <c r="JWB57" s="626"/>
      <c r="JWC57" s="626"/>
      <c r="JWD57" s="626"/>
      <c r="JWE57" s="626"/>
      <c r="JWF57" s="626"/>
      <c r="JWG57" s="626"/>
      <c r="JWH57" s="626"/>
      <c r="JWI57" s="626"/>
      <c r="JWJ57" s="626"/>
      <c r="JWK57" s="626"/>
      <c r="JWL57" s="626"/>
      <c r="JWM57" s="626"/>
      <c r="JWN57" s="626"/>
      <c r="JWO57" s="626"/>
      <c r="JWP57" s="626"/>
      <c r="JWQ57" s="626"/>
      <c r="JWR57" s="626"/>
      <c r="JWS57" s="626"/>
      <c r="JWT57" s="626"/>
      <c r="JWU57" s="626"/>
      <c r="JWV57" s="626"/>
      <c r="JWW57" s="626"/>
      <c r="JWX57" s="626"/>
      <c r="JWY57" s="626"/>
      <c r="JWZ57" s="626"/>
      <c r="JXA57" s="626"/>
      <c r="JXB57" s="626"/>
      <c r="JXC57" s="626"/>
      <c r="JXD57" s="626"/>
      <c r="JXE57" s="626"/>
      <c r="JXF57" s="626"/>
      <c r="JXG57" s="626"/>
      <c r="JXH57" s="626"/>
      <c r="JXI57" s="626"/>
      <c r="JXJ57" s="626"/>
      <c r="JXK57" s="626"/>
      <c r="JXL57" s="626"/>
      <c r="JXM57" s="626"/>
      <c r="JXN57" s="626"/>
      <c r="JXO57" s="626"/>
      <c r="JXP57" s="626"/>
      <c r="JXQ57" s="626"/>
      <c r="JXR57" s="626"/>
      <c r="JXS57" s="626"/>
      <c r="JXT57" s="626"/>
      <c r="JXU57" s="626"/>
      <c r="JXV57" s="626"/>
      <c r="JXW57" s="626"/>
      <c r="JXX57" s="626"/>
      <c r="JXY57" s="626"/>
      <c r="JXZ57" s="626"/>
      <c r="JYA57" s="626"/>
      <c r="JYB57" s="626"/>
      <c r="JYC57" s="626"/>
      <c r="JYD57" s="626"/>
      <c r="JYE57" s="626"/>
      <c r="JYF57" s="626"/>
      <c r="JYG57" s="626"/>
      <c r="JYH57" s="626"/>
      <c r="JYI57" s="626"/>
      <c r="JYJ57" s="626"/>
      <c r="JYK57" s="626"/>
      <c r="JYL57" s="626"/>
      <c r="JYM57" s="626"/>
      <c r="JYN57" s="626"/>
      <c r="JYO57" s="626"/>
      <c r="JYP57" s="626"/>
      <c r="JYQ57" s="626"/>
      <c r="JYR57" s="626"/>
      <c r="JYS57" s="626"/>
      <c r="JYT57" s="626"/>
      <c r="JYU57" s="626"/>
      <c r="JYV57" s="626"/>
      <c r="JYW57" s="626"/>
      <c r="JYX57" s="626"/>
      <c r="JYY57" s="626"/>
      <c r="JYZ57" s="626"/>
      <c r="JZA57" s="626"/>
      <c r="JZB57" s="626"/>
      <c r="JZC57" s="626"/>
      <c r="JZD57" s="626"/>
      <c r="JZE57" s="626"/>
      <c r="JZF57" s="626"/>
      <c r="JZG57" s="626"/>
      <c r="JZH57" s="626"/>
      <c r="JZI57" s="626"/>
      <c r="JZJ57" s="626"/>
      <c r="JZK57" s="626"/>
      <c r="JZL57" s="626"/>
      <c r="JZM57" s="626"/>
      <c r="JZN57" s="626"/>
      <c r="JZO57" s="626"/>
      <c r="JZP57" s="626"/>
      <c r="JZQ57" s="626"/>
      <c r="JZR57" s="626"/>
      <c r="JZS57" s="626"/>
      <c r="JZT57" s="626"/>
      <c r="JZU57" s="626"/>
      <c r="JZV57" s="626"/>
      <c r="JZW57" s="626"/>
      <c r="JZX57" s="626"/>
      <c r="JZY57" s="626"/>
      <c r="JZZ57" s="626"/>
      <c r="KAA57" s="626"/>
      <c r="KAB57" s="626"/>
      <c r="KAC57" s="626"/>
      <c r="KAD57" s="626"/>
      <c r="KAE57" s="626"/>
      <c r="KAF57" s="626"/>
      <c r="KAG57" s="626"/>
      <c r="KAH57" s="626"/>
      <c r="KAI57" s="626"/>
      <c r="KAJ57" s="626"/>
      <c r="KAK57" s="626"/>
      <c r="KAL57" s="626"/>
      <c r="KAM57" s="626"/>
      <c r="KAN57" s="626"/>
      <c r="KAO57" s="626"/>
      <c r="KAP57" s="626"/>
      <c r="KAQ57" s="626"/>
      <c r="KAR57" s="626"/>
      <c r="KAS57" s="626"/>
      <c r="KAT57" s="626"/>
      <c r="KAU57" s="626"/>
      <c r="KAV57" s="626"/>
      <c r="KAW57" s="626"/>
      <c r="KAX57" s="626"/>
      <c r="KAY57" s="626"/>
      <c r="KAZ57" s="626"/>
      <c r="KBA57" s="626"/>
      <c r="KBB57" s="626"/>
      <c r="KBC57" s="626"/>
      <c r="KBD57" s="626"/>
      <c r="KBE57" s="626"/>
      <c r="KBF57" s="626"/>
      <c r="KBG57" s="626"/>
      <c r="KBH57" s="626"/>
      <c r="KBI57" s="626"/>
      <c r="KBJ57" s="626"/>
      <c r="KBK57" s="626"/>
      <c r="KBL57" s="626"/>
      <c r="KBM57" s="626"/>
      <c r="KBN57" s="626"/>
      <c r="KBO57" s="626"/>
      <c r="KBP57" s="626"/>
      <c r="KBQ57" s="626"/>
      <c r="KBR57" s="626"/>
      <c r="KBS57" s="626"/>
      <c r="KBT57" s="626"/>
      <c r="KBU57" s="626"/>
      <c r="KBV57" s="626"/>
      <c r="KBW57" s="626"/>
      <c r="KBX57" s="626"/>
      <c r="KBY57" s="626"/>
      <c r="KBZ57" s="626"/>
      <c r="KCA57" s="626"/>
      <c r="KCB57" s="626"/>
      <c r="KCC57" s="626"/>
      <c r="KCD57" s="626"/>
      <c r="KCE57" s="626"/>
      <c r="KCF57" s="626"/>
      <c r="KCG57" s="626"/>
      <c r="KCH57" s="626"/>
      <c r="KCI57" s="626"/>
      <c r="KCJ57" s="626"/>
      <c r="KCK57" s="626"/>
      <c r="KCL57" s="626"/>
      <c r="KCM57" s="626"/>
      <c r="KCN57" s="626"/>
      <c r="KCO57" s="626"/>
      <c r="KCP57" s="626"/>
      <c r="KCQ57" s="626"/>
      <c r="KCR57" s="626"/>
      <c r="KCS57" s="626"/>
      <c r="KCT57" s="626"/>
      <c r="KCU57" s="626"/>
      <c r="KCV57" s="626"/>
      <c r="KCW57" s="626"/>
      <c r="KCX57" s="626"/>
      <c r="KCY57" s="626"/>
      <c r="KCZ57" s="626"/>
      <c r="KDA57" s="626"/>
      <c r="KDB57" s="626"/>
      <c r="KDC57" s="626"/>
      <c r="KDD57" s="626"/>
      <c r="KDE57" s="626"/>
      <c r="KDF57" s="626"/>
      <c r="KDG57" s="626"/>
      <c r="KDH57" s="626"/>
      <c r="KDI57" s="626"/>
      <c r="KDJ57" s="626"/>
      <c r="KDK57" s="626"/>
      <c r="KDL57" s="626"/>
      <c r="KDM57" s="626"/>
      <c r="KDN57" s="626"/>
      <c r="KDO57" s="626"/>
      <c r="KDP57" s="626"/>
      <c r="KDQ57" s="626"/>
      <c r="KDR57" s="626"/>
      <c r="KDS57" s="626"/>
      <c r="KDT57" s="626"/>
      <c r="KDU57" s="626"/>
      <c r="KDV57" s="626"/>
      <c r="KDW57" s="626"/>
      <c r="KDX57" s="626"/>
      <c r="KDY57" s="626"/>
      <c r="KDZ57" s="626"/>
      <c r="KEA57" s="626"/>
      <c r="KEB57" s="626"/>
      <c r="KEC57" s="626"/>
      <c r="KED57" s="626"/>
      <c r="KEE57" s="626"/>
      <c r="KEF57" s="626"/>
      <c r="KEG57" s="626"/>
      <c r="KEH57" s="626"/>
      <c r="KEI57" s="626"/>
      <c r="KEJ57" s="626"/>
      <c r="KEK57" s="626"/>
      <c r="KEL57" s="626"/>
      <c r="KEM57" s="626"/>
      <c r="KEN57" s="626"/>
      <c r="KEO57" s="626"/>
      <c r="KEP57" s="626"/>
      <c r="KEQ57" s="626"/>
      <c r="KER57" s="626"/>
      <c r="KES57" s="626"/>
      <c r="KET57" s="626"/>
      <c r="KEU57" s="626"/>
      <c r="KEV57" s="626"/>
      <c r="KEW57" s="626"/>
      <c r="KEX57" s="626"/>
      <c r="KEY57" s="626"/>
      <c r="KEZ57" s="626"/>
      <c r="KFA57" s="626"/>
      <c r="KFB57" s="626"/>
      <c r="KFC57" s="626"/>
      <c r="KFD57" s="626"/>
      <c r="KFE57" s="626"/>
      <c r="KFF57" s="626"/>
      <c r="KFG57" s="626"/>
      <c r="KFH57" s="626"/>
      <c r="KFI57" s="626"/>
      <c r="KFJ57" s="626"/>
      <c r="KFK57" s="626"/>
      <c r="KFL57" s="626"/>
      <c r="KFM57" s="626"/>
      <c r="KFN57" s="626"/>
      <c r="KFO57" s="626"/>
      <c r="KFP57" s="626"/>
      <c r="KFQ57" s="626"/>
      <c r="KFR57" s="626"/>
      <c r="KFS57" s="626"/>
      <c r="KFT57" s="626"/>
      <c r="KFU57" s="626"/>
      <c r="KFV57" s="626"/>
      <c r="KFW57" s="626"/>
      <c r="KFX57" s="626"/>
      <c r="KFY57" s="626"/>
      <c r="KFZ57" s="626"/>
      <c r="KGA57" s="626"/>
      <c r="KGB57" s="626"/>
      <c r="KGC57" s="626"/>
      <c r="KGD57" s="626"/>
      <c r="KGE57" s="626"/>
      <c r="KGF57" s="626"/>
      <c r="KGG57" s="626"/>
      <c r="KGH57" s="626"/>
      <c r="KGI57" s="626"/>
      <c r="KGJ57" s="626"/>
      <c r="KGK57" s="626"/>
      <c r="KGL57" s="626"/>
      <c r="KGM57" s="626"/>
      <c r="KGN57" s="626"/>
      <c r="KGO57" s="626"/>
      <c r="KGP57" s="626"/>
      <c r="KGQ57" s="626"/>
      <c r="KGR57" s="626"/>
      <c r="KGS57" s="626"/>
      <c r="KGT57" s="626"/>
      <c r="KGU57" s="626"/>
      <c r="KGV57" s="626"/>
      <c r="KGW57" s="626"/>
      <c r="KGX57" s="626"/>
      <c r="KGY57" s="626"/>
      <c r="KGZ57" s="626"/>
      <c r="KHA57" s="626"/>
      <c r="KHB57" s="626"/>
      <c r="KHC57" s="626"/>
      <c r="KHD57" s="626"/>
      <c r="KHE57" s="626"/>
      <c r="KHF57" s="626"/>
      <c r="KHG57" s="626"/>
      <c r="KHH57" s="626"/>
      <c r="KHI57" s="626"/>
      <c r="KHJ57" s="626"/>
      <c r="KHK57" s="626"/>
      <c r="KHL57" s="626"/>
      <c r="KHM57" s="626"/>
      <c r="KHN57" s="626"/>
      <c r="KHO57" s="626"/>
      <c r="KHP57" s="626"/>
      <c r="KHQ57" s="626"/>
      <c r="KHR57" s="626"/>
      <c r="KHS57" s="626"/>
      <c r="KHT57" s="626"/>
      <c r="KHU57" s="626"/>
      <c r="KHV57" s="626"/>
      <c r="KHW57" s="626"/>
      <c r="KHX57" s="626"/>
      <c r="KHY57" s="626"/>
      <c r="KHZ57" s="626"/>
      <c r="KIA57" s="626"/>
      <c r="KIB57" s="626"/>
      <c r="KIC57" s="626"/>
      <c r="KID57" s="626"/>
      <c r="KIE57" s="626"/>
      <c r="KIF57" s="626"/>
      <c r="KIG57" s="626"/>
      <c r="KIH57" s="626"/>
      <c r="KII57" s="626"/>
      <c r="KIJ57" s="626"/>
      <c r="KIK57" s="626"/>
      <c r="KIL57" s="626"/>
      <c r="KIM57" s="626"/>
      <c r="KIN57" s="626"/>
      <c r="KIO57" s="626"/>
      <c r="KIP57" s="626"/>
      <c r="KIQ57" s="626"/>
      <c r="KIR57" s="626"/>
      <c r="KIS57" s="626"/>
      <c r="KIT57" s="626"/>
      <c r="KIU57" s="626"/>
      <c r="KIV57" s="626"/>
      <c r="KIW57" s="626"/>
      <c r="KIX57" s="626"/>
      <c r="KIY57" s="626"/>
      <c r="KIZ57" s="626"/>
      <c r="KJA57" s="626"/>
      <c r="KJB57" s="626"/>
      <c r="KJC57" s="626"/>
      <c r="KJD57" s="626"/>
      <c r="KJE57" s="626"/>
      <c r="KJF57" s="626"/>
      <c r="KJG57" s="626"/>
      <c r="KJH57" s="626"/>
      <c r="KJI57" s="626"/>
      <c r="KJJ57" s="626"/>
      <c r="KJK57" s="626"/>
      <c r="KJL57" s="626"/>
      <c r="KJM57" s="626"/>
      <c r="KJN57" s="626"/>
      <c r="KJO57" s="626"/>
      <c r="KJP57" s="626"/>
      <c r="KJQ57" s="626"/>
      <c r="KJR57" s="626"/>
      <c r="KJS57" s="626"/>
      <c r="KJT57" s="626"/>
      <c r="KJU57" s="626"/>
      <c r="KJV57" s="626"/>
      <c r="KJW57" s="626"/>
      <c r="KJX57" s="626"/>
      <c r="KJY57" s="626"/>
      <c r="KJZ57" s="626"/>
      <c r="KKA57" s="626"/>
      <c r="KKB57" s="626"/>
      <c r="KKC57" s="626"/>
      <c r="KKD57" s="626"/>
      <c r="KKE57" s="626"/>
      <c r="KKF57" s="626"/>
      <c r="KKG57" s="626"/>
      <c r="KKH57" s="626"/>
      <c r="KKI57" s="626"/>
      <c r="KKJ57" s="626"/>
      <c r="KKK57" s="626"/>
      <c r="KKL57" s="626"/>
      <c r="KKM57" s="626"/>
      <c r="KKN57" s="626"/>
      <c r="KKO57" s="626"/>
      <c r="KKP57" s="626"/>
      <c r="KKQ57" s="626"/>
      <c r="KKR57" s="626"/>
      <c r="KKS57" s="626"/>
      <c r="KKT57" s="626"/>
      <c r="KKU57" s="626"/>
      <c r="KKV57" s="626"/>
      <c r="KKW57" s="626"/>
      <c r="KKX57" s="626"/>
      <c r="KKY57" s="626"/>
      <c r="KKZ57" s="626"/>
      <c r="KLA57" s="626"/>
      <c r="KLB57" s="626"/>
      <c r="KLC57" s="626"/>
      <c r="KLD57" s="626"/>
      <c r="KLE57" s="626"/>
      <c r="KLF57" s="626"/>
      <c r="KLG57" s="626"/>
      <c r="KLH57" s="626"/>
      <c r="KLI57" s="626"/>
      <c r="KLJ57" s="626"/>
      <c r="KLK57" s="626"/>
      <c r="KLL57" s="626"/>
      <c r="KLM57" s="626"/>
      <c r="KLN57" s="626"/>
      <c r="KLO57" s="626"/>
      <c r="KLP57" s="626"/>
      <c r="KLQ57" s="626"/>
      <c r="KLR57" s="626"/>
      <c r="KLS57" s="626"/>
      <c r="KLT57" s="626"/>
      <c r="KLU57" s="626"/>
      <c r="KLV57" s="626"/>
      <c r="KLW57" s="626"/>
      <c r="KLX57" s="626"/>
      <c r="KLY57" s="626"/>
      <c r="KLZ57" s="626"/>
      <c r="KMA57" s="626"/>
      <c r="KMB57" s="626"/>
      <c r="KMC57" s="626"/>
      <c r="KMD57" s="626"/>
      <c r="KME57" s="626"/>
      <c r="KMF57" s="626"/>
      <c r="KMG57" s="626"/>
      <c r="KMH57" s="626"/>
      <c r="KMI57" s="626"/>
      <c r="KMJ57" s="626"/>
      <c r="KMK57" s="626"/>
      <c r="KML57" s="626"/>
      <c r="KMM57" s="626"/>
      <c r="KMN57" s="626"/>
      <c r="KMO57" s="626"/>
      <c r="KMP57" s="626"/>
      <c r="KMQ57" s="626"/>
      <c r="KMR57" s="626"/>
      <c r="KMS57" s="626"/>
      <c r="KMT57" s="626"/>
      <c r="KMU57" s="626"/>
      <c r="KMV57" s="626"/>
      <c r="KMW57" s="626"/>
      <c r="KMX57" s="626"/>
      <c r="KMY57" s="626"/>
      <c r="KMZ57" s="626"/>
      <c r="KNA57" s="626"/>
      <c r="KNB57" s="626"/>
      <c r="KNC57" s="626"/>
      <c r="KND57" s="626"/>
      <c r="KNE57" s="626"/>
      <c r="KNF57" s="626"/>
      <c r="KNG57" s="626"/>
      <c r="KNH57" s="626"/>
      <c r="KNI57" s="626"/>
      <c r="KNJ57" s="626"/>
      <c r="KNK57" s="626"/>
      <c r="KNL57" s="626"/>
      <c r="KNM57" s="626"/>
      <c r="KNN57" s="626"/>
      <c r="KNO57" s="626"/>
      <c r="KNP57" s="626"/>
      <c r="KNQ57" s="626"/>
      <c r="KNR57" s="626"/>
      <c r="KNS57" s="626"/>
      <c r="KNT57" s="626"/>
      <c r="KNU57" s="626"/>
      <c r="KNV57" s="626"/>
      <c r="KNW57" s="626"/>
      <c r="KNX57" s="626"/>
      <c r="KNY57" s="626"/>
      <c r="KNZ57" s="626"/>
      <c r="KOA57" s="626"/>
      <c r="KOB57" s="626"/>
      <c r="KOC57" s="626"/>
      <c r="KOD57" s="626"/>
      <c r="KOE57" s="626"/>
      <c r="KOF57" s="626"/>
      <c r="KOG57" s="626"/>
      <c r="KOH57" s="626"/>
      <c r="KOI57" s="626"/>
      <c r="KOJ57" s="626"/>
      <c r="KOK57" s="626"/>
      <c r="KOL57" s="626"/>
      <c r="KOM57" s="626"/>
      <c r="KON57" s="626"/>
      <c r="KOO57" s="626"/>
      <c r="KOP57" s="626"/>
      <c r="KOQ57" s="626"/>
      <c r="KOR57" s="626"/>
      <c r="KOS57" s="626"/>
      <c r="KOT57" s="626"/>
      <c r="KOU57" s="626"/>
      <c r="KOV57" s="626"/>
      <c r="KOW57" s="626"/>
      <c r="KOX57" s="626"/>
      <c r="KOY57" s="626"/>
      <c r="KOZ57" s="626"/>
      <c r="KPA57" s="626"/>
      <c r="KPB57" s="626"/>
      <c r="KPC57" s="626"/>
      <c r="KPD57" s="626"/>
      <c r="KPE57" s="626"/>
      <c r="KPF57" s="626"/>
      <c r="KPG57" s="626"/>
      <c r="KPH57" s="626"/>
      <c r="KPI57" s="626"/>
      <c r="KPJ57" s="626"/>
      <c r="KPK57" s="626"/>
      <c r="KPL57" s="626"/>
      <c r="KPM57" s="626"/>
      <c r="KPN57" s="626"/>
      <c r="KPO57" s="626"/>
      <c r="KPP57" s="626"/>
      <c r="KPQ57" s="626"/>
      <c r="KPR57" s="626"/>
      <c r="KPS57" s="626"/>
      <c r="KPT57" s="626"/>
      <c r="KPU57" s="626"/>
      <c r="KPV57" s="626"/>
      <c r="KPW57" s="626"/>
      <c r="KPX57" s="626"/>
      <c r="KPY57" s="626"/>
      <c r="KPZ57" s="626"/>
      <c r="KQA57" s="626"/>
      <c r="KQB57" s="626"/>
      <c r="KQC57" s="626"/>
      <c r="KQD57" s="626"/>
      <c r="KQE57" s="626"/>
      <c r="KQF57" s="626"/>
      <c r="KQG57" s="626"/>
      <c r="KQH57" s="626"/>
      <c r="KQI57" s="626"/>
      <c r="KQJ57" s="626"/>
      <c r="KQK57" s="626"/>
      <c r="KQL57" s="626"/>
      <c r="KQM57" s="626"/>
      <c r="KQN57" s="626"/>
      <c r="KQO57" s="626"/>
      <c r="KQP57" s="626"/>
      <c r="KQQ57" s="626"/>
      <c r="KQR57" s="626"/>
      <c r="KQS57" s="626"/>
      <c r="KQT57" s="626"/>
      <c r="KQU57" s="626"/>
      <c r="KQV57" s="626"/>
      <c r="KQW57" s="626"/>
      <c r="KQX57" s="626"/>
      <c r="KQY57" s="626"/>
      <c r="KQZ57" s="626"/>
      <c r="KRA57" s="626"/>
      <c r="KRB57" s="626"/>
      <c r="KRC57" s="626"/>
      <c r="KRD57" s="626"/>
      <c r="KRE57" s="626"/>
      <c r="KRF57" s="626"/>
      <c r="KRG57" s="626"/>
      <c r="KRH57" s="626"/>
      <c r="KRI57" s="626"/>
      <c r="KRJ57" s="626"/>
      <c r="KRK57" s="626"/>
      <c r="KRL57" s="626"/>
      <c r="KRM57" s="626"/>
      <c r="KRN57" s="626"/>
      <c r="KRO57" s="626"/>
      <c r="KRP57" s="626"/>
      <c r="KRQ57" s="626"/>
      <c r="KRR57" s="626"/>
      <c r="KRS57" s="626"/>
      <c r="KRT57" s="626"/>
      <c r="KRU57" s="626"/>
      <c r="KRV57" s="626"/>
      <c r="KRW57" s="626"/>
      <c r="KRX57" s="626"/>
      <c r="KRY57" s="626"/>
      <c r="KRZ57" s="626"/>
      <c r="KSA57" s="626"/>
      <c r="KSB57" s="626"/>
      <c r="KSC57" s="626"/>
      <c r="KSD57" s="626"/>
      <c r="KSE57" s="626"/>
      <c r="KSF57" s="626"/>
      <c r="KSG57" s="626"/>
      <c r="KSH57" s="626"/>
      <c r="KSI57" s="626"/>
      <c r="KSJ57" s="626"/>
      <c r="KSK57" s="626"/>
      <c r="KSL57" s="626"/>
      <c r="KSM57" s="626"/>
      <c r="KSN57" s="626"/>
      <c r="KSO57" s="626"/>
      <c r="KSP57" s="626"/>
      <c r="KSQ57" s="626"/>
      <c r="KSR57" s="626"/>
      <c r="KSS57" s="626"/>
      <c r="KST57" s="626"/>
      <c r="KSU57" s="626"/>
      <c r="KSV57" s="626"/>
      <c r="KSW57" s="626"/>
      <c r="KSX57" s="626"/>
      <c r="KSY57" s="626"/>
      <c r="KSZ57" s="626"/>
      <c r="KTA57" s="626"/>
      <c r="KTB57" s="626"/>
      <c r="KTC57" s="626"/>
      <c r="KTD57" s="626"/>
      <c r="KTE57" s="626"/>
      <c r="KTF57" s="626"/>
      <c r="KTG57" s="626"/>
      <c r="KTH57" s="626"/>
      <c r="KTI57" s="626"/>
      <c r="KTJ57" s="626"/>
      <c r="KTK57" s="626"/>
      <c r="KTL57" s="626"/>
      <c r="KTM57" s="626"/>
      <c r="KTN57" s="626"/>
      <c r="KTO57" s="626"/>
      <c r="KTP57" s="626"/>
      <c r="KTQ57" s="626"/>
      <c r="KTR57" s="626"/>
      <c r="KTS57" s="626"/>
      <c r="KTT57" s="626"/>
      <c r="KTU57" s="626"/>
      <c r="KTV57" s="626"/>
      <c r="KTW57" s="626"/>
      <c r="KTX57" s="626"/>
      <c r="KTY57" s="626"/>
      <c r="KTZ57" s="626"/>
      <c r="KUA57" s="626"/>
      <c r="KUB57" s="626"/>
      <c r="KUC57" s="626"/>
      <c r="KUD57" s="626"/>
      <c r="KUE57" s="626"/>
      <c r="KUF57" s="626"/>
      <c r="KUG57" s="626"/>
      <c r="KUH57" s="626"/>
      <c r="KUI57" s="626"/>
      <c r="KUJ57" s="626"/>
      <c r="KUK57" s="626"/>
      <c r="KUL57" s="626"/>
      <c r="KUM57" s="626"/>
      <c r="KUN57" s="626"/>
      <c r="KUO57" s="626"/>
      <c r="KUP57" s="626"/>
      <c r="KUQ57" s="626"/>
      <c r="KUR57" s="626"/>
      <c r="KUS57" s="626"/>
      <c r="KUT57" s="626"/>
      <c r="KUU57" s="626"/>
      <c r="KUV57" s="626"/>
      <c r="KUW57" s="626"/>
      <c r="KUX57" s="626"/>
      <c r="KUY57" s="626"/>
      <c r="KUZ57" s="626"/>
      <c r="KVA57" s="626"/>
      <c r="KVB57" s="626"/>
      <c r="KVC57" s="626"/>
      <c r="KVD57" s="626"/>
      <c r="KVE57" s="626"/>
      <c r="KVF57" s="626"/>
      <c r="KVG57" s="626"/>
      <c r="KVH57" s="626"/>
      <c r="KVI57" s="626"/>
      <c r="KVJ57" s="626"/>
      <c r="KVK57" s="626"/>
      <c r="KVL57" s="626"/>
      <c r="KVM57" s="626"/>
      <c r="KVN57" s="626"/>
      <c r="KVO57" s="626"/>
      <c r="KVP57" s="626"/>
      <c r="KVQ57" s="626"/>
      <c r="KVR57" s="626"/>
      <c r="KVS57" s="626"/>
      <c r="KVT57" s="626"/>
      <c r="KVU57" s="626"/>
      <c r="KVV57" s="626"/>
      <c r="KVW57" s="626"/>
      <c r="KVX57" s="626"/>
      <c r="KVY57" s="626"/>
      <c r="KVZ57" s="626"/>
      <c r="KWA57" s="626"/>
      <c r="KWB57" s="626"/>
      <c r="KWC57" s="626"/>
      <c r="KWD57" s="626"/>
      <c r="KWE57" s="626"/>
      <c r="KWF57" s="626"/>
      <c r="KWG57" s="626"/>
      <c r="KWH57" s="626"/>
      <c r="KWI57" s="626"/>
      <c r="KWJ57" s="626"/>
      <c r="KWK57" s="626"/>
      <c r="KWL57" s="626"/>
      <c r="KWM57" s="626"/>
      <c r="KWN57" s="626"/>
      <c r="KWO57" s="626"/>
      <c r="KWP57" s="626"/>
      <c r="KWQ57" s="626"/>
      <c r="KWR57" s="626"/>
      <c r="KWS57" s="626"/>
      <c r="KWT57" s="626"/>
      <c r="KWU57" s="626"/>
      <c r="KWV57" s="626"/>
      <c r="KWW57" s="626"/>
      <c r="KWX57" s="626"/>
      <c r="KWY57" s="626"/>
      <c r="KWZ57" s="626"/>
      <c r="KXA57" s="626"/>
      <c r="KXB57" s="626"/>
      <c r="KXC57" s="626"/>
      <c r="KXD57" s="626"/>
      <c r="KXE57" s="626"/>
      <c r="KXF57" s="626"/>
      <c r="KXG57" s="626"/>
      <c r="KXH57" s="626"/>
      <c r="KXI57" s="626"/>
      <c r="KXJ57" s="626"/>
      <c r="KXK57" s="626"/>
      <c r="KXL57" s="626"/>
      <c r="KXM57" s="626"/>
      <c r="KXN57" s="626"/>
      <c r="KXO57" s="626"/>
      <c r="KXP57" s="626"/>
      <c r="KXQ57" s="626"/>
      <c r="KXR57" s="626"/>
      <c r="KXS57" s="626"/>
      <c r="KXT57" s="626"/>
      <c r="KXU57" s="626"/>
      <c r="KXV57" s="626"/>
      <c r="KXW57" s="626"/>
      <c r="KXX57" s="626"/>
      <c r="KXY57" s="626"/>
      <c r="KXZ57" s="626"/>
      <c r="KYA57" s="626"/>
      <c r="KYB57" s="626"/>
      <c r="KYC57" s="626"/>
      <c r="KYD57" s="626"/>
      <c r="KYE57" s="626"/>
      <c r="KYF57" s="626"/>
      <c r="KYG57" s="626"/>
      <c r="KYH57" s="626"/>
      <c r="KYI57" s="626"/>
      <c r="KYJ57" s="626"/>
      <c r="KYK57" s="626"/>
      <c r="KYL57" s="626"/>
      <c r="KYM57" s="626"/>
      <c r="KYN57" s="626"/>
      <c r="KYO57" s="626"/>
      <c r="KYP57" s="626"/>
      <c r="KYQ57" s="626"/>
      <c r="KYR57" s="626"/>
      <c r="KYS57" s="626"/>
      <c r="KYT57" s="626"/>
      <c r="KYU57" s="626"/>
      <c r="KYV57" s="626"/>
      <c r="KYW57" s="626"/>
      <c r="KYX57" s="626"/>
      <c r="KYY57" s="626"/>
      <c r="KYZ57" s="626"/>
      <c r="KZA57" s="626"/>
      <c r="KZB57" s="626"/>
      <c r="KZC57" s="626"/>
      <c r="KZD57" s="626"/>
      <c r="KZE57" s="626"/>
      <c r="KZF57" s="626"/>
      <c r="KZG57" s="626"/>
      <c r="KZH57" s="626"/>
      <c r="KZI57" s="626"/>
      <c r="KZJ57" s="626"/>
      <c r="KZK57" s="626"/>
      <c r="KZL57" s="626"/>
      <c r="KZM57" s="626"/>
      <c r="KZN57" s="626"/>
      <c r="KZO57" s="626"/>
      <c r="KZP57" s="626"/>
      <c r="KZQ57" s="626"/>
      <c r="KZR57" s="626"/>
      <c r="KZS57" s="626"/>
      <c r="KZT57" s="626"/>
      <c r="KZU57" s="626"/>
      <c r="KZV57" s="626"/>
      <c r="KZW57" s="626"/>
      <c r="KZX57" s="626"/>
      <c r="KZY57" s="626"/>
      <c r="KZZ57" s="626"/>
      <c r="LAA57" s="626"/>
      <c r="LAB57" s="626"/>
      <c r="LAC57" s="626"/>
      <c r="LAD57" s="626"/>
      <c r="LAE57" s="626"/>
      <c r="LAF57" s="626"/>
      <c r="LAG57" s="626"/>
      <c r="LAH57" s="626"/>
      <c r="LAI57" s="626"/>
      <c r="LAJ57" s="626"/>
      <c r="LAK57" s="626"/>
      <c r="LAL57" s="626"/>
      <c r="LAM57" s="626"/>
      <c r="LAN57" s="626"/>
      <c r="LAO57" s="626"/>
      <c r="LAP57" s="626"/>
      <c r="LAQ57" s="626"/>
      <c r="LAR57" s="626"/>
      <c r="LAS57" s="626"/>
      <c r="LAT57" s="626"/>
      <c r="LAU57" s="626"/>
      <c r="LAV57" s="626"/>
      <c r="LAW57" s="626"/>
      <c r="LAX57" s="626"/>
      <c r="LAY57" s="626"/>
      <c r="LAZ57" s="626"/>
      <c r="LBA57" s="626"/>
      <c r="LBB57" s="626"/>
      <c r="LBC57" s="626"/>
      <c r="LBD57" s="626"/>
      <c r="LBE57" s="626"/>
      <c r="LBF57" s="626"/>
      <c r="LBG57" s="626"/>
      <c r="LBH57" s="626"/>
      <c r="LBI57" s="626"/>
      <c r="LBJ57" s="626"/>
      <c r="LBK57" s="626"/>
      <c r="LBL57" s="626"/>
      <c r="LBM57" s="626"/>
      <c r="LBN57" s="626"/>
      <c r="LBO57" s="626"/>
      <c r="LBP57" s="626"/>
      <c r="LBQ57" s="626"/>
      <c r="LBR57" s="626"/>
      <c r="LBS57" s="626"/>
      <c r="LBT57" s="626"/>
      <c r="LBU57" s="626"/>
      <c r="LBV57" s="626"/>
      <c r="LBW57" s="626"/>
      <c r="LBX57" s="626"/>
      <c r="LBY57" s="626"/>
      <c r="LBZ57" s="626"/>
      <c r="LCA57" s="626"/>
      <c r="LCB57" s="626"/>
      <c r="LCC57" s="626"/>
      <c r="LCD57" s="626"/>
      <c r="LCE57" s="626"/>
      <c r="LCF57" s="626"/>
      <c r="LCG57" s="626"/>
      <c r="LCH57" s="626"/>
      <c r="LCI57" s="626"/>
      <c r="LCJ57" s="626"/>
      <c r="LCK57" s="626"/>
      <c r="LCL57" s="626"/>
      <c r="LCM57" s="626"/>
      <c r="LCN57" s="626"/>
      <c r="LCO57" s="626"/>
      <c r="LCP57" s="626"/>
      <c r="LCQ57" s="626"/>
      <c r="LCR57" s="626"/>
      <c r="LCS57" s="626"/>
      <c r="LCT57" s="626"/>
      <c r="LCU57" s="626"/>
      <c r="LCV57" s="626"/>
      <c r="LCW57" s="626"/>
      <c r="LCX57" s="626"/>
      <c r="LCY57" s="626"/>
      <c r="LCZ57" s="626"/>
      <c r="LDA57" s="626"/>
      <c r="LDB57" s="626"/>
      <c r="LDC57" s="626"/>
      <c r="LDD57" s="626"/>
      <c r="LDE57" s="626"/>
      <c r="LDF57" s="626"/>
      <c r="LDG57" s="626"/>
      <c r="LDH57" s="626"/>
      <c r="LDI57" s="626"/>
      <c r="LDJ57" s="626"/>
      <c r="LDK57" s="626"/>
      <c r="LDL57" s="626"/>
      <c r="LDM57" s="626"/>
      <c r="LDN57" s="626"/>
      <c r="LDO57" s="626"/>
      <c r="LDP57" s="626"/>
      <c r="LDQ57" s="626"/>
      <c r="LDR57" s="626"/>
      <c r="LDS57" s="626"/>
      <c r="LDT57" s="626"/>
      <c r="LDU57" s="626"/>
      <c r="LDV57" s="626"/>
      <c r="LDW57" s="626"/>
      <c r="LDX57" s="626"/>
      <c r="LDY57" s="626"/>
      <c r="LDZ57" s="626"/>
      <c r="LEA57" s="626"/>
      <c r="LEB57" s="626"/>
      <c r="LEC57" s="626"/>
      <c r="LED57" s="626"/>
      <c r="LEE57" s="626"/>
      <c r="LEF57" s="626"/>
      <c r="LEG57" s="626"/>
      <c r="LEH57" s="626"/>
      <c r="LEI57" s="626"/>
      <c r="LEJ57" s="626"/>
      <c r="LEK57" s="626"/>
      <c r="LEL57" s="626"/>
      <c r="LEM57" s="626"/>
      <c r="LEN57" s="626"/>
      <c r="LEO57" s="626"/>
      <c r="LEP57" s="626"/>
      <c r="LEQ57" s="626"/>
      <c r="LER57" s="626"/>
      <c r="LES57" s="626"/>
      <c r="LET57" s="626"/>
      <c r="LEU57" s="626"/>
      <c r="LEV57" s="626"/>
      <c r="LEW57" s="626"/>
      <c r="LEX57" s="626"/>
      <c r="LEY57" s="626"/>
      <c r="LEZ57" s="626"/>
      <c r="LFA57" s="626"/>
      <c r="LFB57" s="626"/>
      <c r="LFC57" s="626"/>
      <c r="LFD57" s="626"/>
      <c r="LFE57" s="626"/>
      <c r="LFF57" s="626"/>
      <c r="LFG57" s="626"/>
      <c r="LFH57" s="626"/>
      <c r="LFI57" s="626"/>
      <c r="LFJ57" s="626"/>
      <c r="LFK57" s="626"/>
      <c r="LFL57" s="626"/>
      <c r="LFM57" s="626"/>
      <c r="LFN57" s="626"/>
      <c r="LFO57" s="626"/>
      <c r="LFP57" s="626"/>
      <c r="LFQ57" s="626"/>
      <c r="LFR57" s="626"/>
      <c r="LFS57" s="626"/>
      <c r="LFT57" s="626"/>
      <c r="LFU57" s="626"/>
      <c r="LFV57" s="626"/>
      <c r="LFW57" s="626"/>
      <c r="LFX57" s="626"/>
      <c r="LFY57" s="626"/>
      <c r="LFZ57" s="626"/>
      <c r="LGA57" s="626"/>
      <c r="LGB57" s="626"/>
      <c r="LGC57" s="626"/>
      <c r="LGD57" s="626"/>
      <c r="LGE57" s="626"/>
      <c r="LGF57" s="626"/>
      <c r="LGG57" s="626"/>
      <c r="LGH57" s="626"/>
      <c r="LGI57" s="626"/>
      <c r="LGJ57" s="626"/>
      <c r="LGK57" s="626"/>
      <c r="LGL57" s="626"/>
      <c r="LGM57" s="626"/>
      <c r="LGN57" s="626"/>
      <c r="LGO57" s="626"/>
      <c r="LGP57" s="626"/>
      <c r="LGQ57" s="626"/>
      <c r="LGR57" s="626"/>
      <c r="LGS57" s="626"/>
      <c r="LGT57" s="626"/>
      <c r="LGU57" s="626"/>
      <c r="LGV57" s="626"/>
      <c r="LGW57" s="626"/>
      <c r="LGX57" s="626"/>
      <c r="LGY57" s="626"/>
      <c r="LGZ57" s="626"/>
      <c r="LHA57" s="626"/>
      <c r="LHB57" s="626"/>
      <c r="LHC57" s="626"/>
      <c r="LHD57" s="626"/>
      <c r="LHE57" s="626"/>
      <c r="LHF57" s="626"/>
      <c r="LHG57" s="626"/>
      <c r="LHH57" s="626"/>
      <c r="LHI57" s="626"/>
      <c r="LHJ57" s="626"/>
      <c r="LHK57" s="626"/>
      <c r="LHL57" s="626"/>
      <c r="LHM57" s="626"/>
      <c r="LHN57" s="626"/>
      <c r="LHO57" s="626"/>
      <c r="LHP57" s="626"/>
      <c r="LHQ57" s="626"/>
      <c r="LHR57" s="626"/>
      <c r="LHS57" s="626"/>
      <c r="LHT57" s="626"/>
      <c r="LHU57" s="626"/>
      <c r="LHV57" s="626"/>
      <c r="LHW57" s="626"/>
      <c r="LHX57" s="626"/>
      <c r="LHY57" s="626"/>
      <c r="LHZ57" s="626"/>
      <c r="LIA57" s="626"/>
      <c r="LIB57" s="626"/>
      <c r="LIC57" s="626"/>
      <c r="LID57" s="626"/>
      <c r="LIE57" s="626"/>
      <c r="LIF57" s="626"/>
      <c r="LIG57" s="626"/>
      <c r="LIH57" s="626"/>
      <c r="LII57" s="626"/>
      <c r="LIJ57" s="626"/>
      <c r="LIK57" s="626"/>
      <c r="LIL57" s="626"/>
      <c r="LIM57" s="626"/>
      <c r="LIN57" s="626"/>
      <c r="LIO57" s="626"/>
      <c r="LIP57" s="626"/>
      <c r="LIQ57" s="626"/>
      <c r="LIR57" s="626"/>
      <c r="LIS57" s="626"/>
      <c r="LIT57" s="626"/>
      <c r="LIU57" s="626"/>
      <c r="LIV57" s="626"/>
      <c r="LIW57" s="626"/>
      <c r="LIX57" s="626"/>
      <c r="LIY57" s="626"/>
      <c r="LIZ57" s="626"/>
      <c r="LJA57" s="626"/>
      <c r="LJB57" s="626"/>
      <c r="LJC57" s="626"/>
      <c r="LJD57" s="626"/>
      <c r="LJE57" s="626"/>
      <c r="LJF57" s="626"/>
      <c r="LJG57" s="626"/>
      <c r="LJH57" s="626"/>
      <c r="LJI57" s="626"/>
      <c r="LJJ57" s="626"/>
      <c r="LJK57" s="626"/>
      <c r="LJL57" s="626"/>
      <c r="LJM57" s="626"/>
      <c r="LJN57" s="626"/>
      <c r="LJO57" s="626"/>
      <c r="LJP57" s="626"/>
      <c r="LJQ57" s="626"/>
      <c r="LJR57" s="626"/>
      <c r="LJS57" s="626"/>
      <c r="LJT57" s="626"/>
      <c r="LJU57" s="626"/>
      <c r="LJV57" s="626"/>
      <c r="LJW57" s="626"/>
      <c r="LJX57" s="626"/>
      <c r="LJY57" s="626"/>
      <c r="LJZ57" s="626"/>
      <c r="LKA57" s="626"/>
      <c r="LKB57" s="626"/>
      <c r="LKC57" s="626"/>
      <c r="LKD57" s="626"/>
      <c r="LKE57" s="626"/>
      <c r="LKF57" s="626"/>
      <c r="LKG57" s="626"/>
      <c r="LKH57" s="626"/>
      <c r="LKI57" s="626"/>
      <c r="LKJ57" s="626"/>
      <c r="LKK57" s="626"/>
      <c r="LKL57" s="626"/>
      <c r="LKM57" s="626"/>
      <c r="LKN57" s="626"/>
      <c r="LKO57" s="626"/>
      <c r="LKP57" s="626"/>
      <c r="LKQ57" s="626"/>
      <c r="LKR57" s="626"/>
      <c r="LKS57" s="626"/>
      <c r="LKT57" s="626"/>
      <c r="LKU57" s="626"/>
      <c r="LKV57" s="626"/>
      <c r="LKW57" s="626"/>
      <c r="LKX57" s="626"/>
      <c r="LKY57" s="626"/>
      <c r="LKZ57" s="626"/>
      <c r="LLA57" s="626"/>
      <c r="LLB57" s="626"/>
      <c r="LLC57" s="626"/>
      <c r="LLD57" s="626"/>
      <c r="LLE57" s="626"/>
      <c r="LLF57" s="626"/>
      <c r="LLG57" s="626"/>
      <c r="LLH57" s="626"/>
      <c r="LLI57" s="626"/>
      <c r="LLJ57" s="626"/>
      <c r="LLK57" s="626"/>
      <c r="LLL57" s="626"/>
      <c r="LLM57" s="626"/>
      <c r="LLN57" s="626"/>
      <c r="LLO57" s="626"/>
      <c r="LLP57" s="626"/>
      <c r="LLQ57" s="626"/>
      <c r="LLR57" s="626"/>
      <c r="LLS57" s="626"/>
      <c r="LLT57" s="626"/>
      <c r="LLU57" s="626"/>
      <c r="LLV57" s="626"/>
      <c r="LLW57" s="626"/>
      <c r="LLX57" s="626"/>
      <c r="LLY57" s="626"/>
      <c r="LLZ57" s="626"/>
      <c r="LMA57" s="626"/>
      <c r="LMB57" s="626"/>
      <c r="LMC57" s="626"/>
      <c r="LMD57" s="626"/>
      <c r="LME57" s="626"/>
      <c r="LMF57" s="626"/>
      <c r="LMG57" s="626"/>
      <c r="LMH57" s="626"/>
      <c r="LMI57" s="626"/>
      <c r="LMJ57" s="626"/>
      <c r="LMK57" s="626"/>
      <c r="LML57" s="626"/>
      <c r="LMM57" s="626"/>
      <c r="LMN57" s="626"/>
      <c r="LMO57" s="626"/>
      <c r="LMP57" s="626"/>
      <c r="LMQ57" s="626"/>
      <c r="LMR57" s="626"/>
      <c r="LMS57" s="626"/>
      <c r="LMT57" s="626"/>
      <c r="LMU57" s="626"/>
      <c r="LMV57" s="626"/>
      <c r="LMW57" s="626"/>
      <c r="LMX57" s="626"/>
      <c r="LMY57" s="626"/>
      <c r="LMZ57" s="626"/>
      <c r="LNA57" s="626"/>
      <c r="LNB57" s="626"/>
      <c r="LNC57" s="626"/>
      <c r="LND57" s="626"/>
      <c r="LNE57" s="626"/>
      <c r="LNF57" s="626"/>
      <c r="LNG57" s="626"/>
      <c r="LNH57" s="626"/>
      <c r="LNI57" s="626"/>
      <c r="LNJ57" s="626"/>
      <c r="LNK57" s="626"/>
      <c r="LNL57" s="626"/>
      <c r="LNM57" s="626"/>
      <c r="LNN57" s="626"/>
      <c r="LNO57" s="626"/>
      <c r="LNP57" s="626"/>
      <c r="LNQ57" s="626"/>
      <c r="LNR57" s="626"/>
      <c r="LNS57" s="626"/>
      <c r="LNT57" s="626"/>
      <c r="LNU57" s="626"/>
      <c r="LNV57" s="626"/>
      <c r="LNW57" s="626"/>
      <c r="LNX57" s="626"/>
      <c r="LNY57" s="626"/>
      <c r="LNZ57" s="626"/>
      <c r="LOA57" s="626"/>
      <c r="LOB57" s="626"/>
      <c r="LOC57" s="626"/>
      <c r="LOD57" s="626"/>
      <c r="LOE57" s="626"/>
      <c r="LOF57" s="626"/>
      <c r="LOG57" s="626"/>
      <c r="LOH57" s="626"/>
      <c r="LOI57" s="626"/>
      <c r="LOJ57" s="626"/>
      <c r="LOK57" s="626"/>
      <c r="LOL57" s="626"/>
      <c r="LOM57" s="626"/>
      <c r="LON57" s="626"/>
      <c r="LOO57" s="626"/>
      <c r="LOP57" s="626"/>
      <c r="LOQ57" s="626"/>
      <c r="LOR57" s="626"/>
      <c r="LOS57" s="626"/>
      <c r="LOT57" s="626"/>
      <c r="LOU57" s="626"/>
      <c r="LOV57" s="626"/>
      <c r="LOW57" s="626"/>
      <c r="LOX57" s="626"/>
      <c r="LOY57" s="626"/>
      <c r="LOZ57" s="626"/>
      <c r="LPA57" s="626"/>
      <c r="LPB57" s="626"/>
      <c r="LPC57" s="626"/>
      <c r="LPD57" s="626"/>
      <c r="LPE57" s="626"/>
      <c r="LPF57" s="626"/>
      <c r="LPG57" s="626"/>
      <c r="LPH57" s="626"/>
      <c r="LPI57" s="626"/>
      <c r="LPJ57" s="626"/>
      <c r="LPK57" s="626"/>
      <c r="LPL57" s="626"/>
      <c r="LPM57" s="626"/>
      <c r="LPN57" s="626"/>
      <c r="LPO57" s="626"/>
      <c r="LPP57" s="626"/>
      <c r="LPQ57" s="626"/>
      <c r="LPR57" s="626"/>
      <c r="LPS57" s="626"/>
      <c r="LPT57" s="626"/>
      <c r="LPU57" s="626"/>
      <c r="LPV57" s="626"/>
      <c r="LPW57" s="626"/>
      <c r="LPX57" s="626"/>
      <c r="LPY57" s="626"/>
      <c r="LPZ57" s="626"/>
      <c r="LQA57" s="626"/>
      <c r="LQB57" s="626"/>
      <c r="LQC57" s="626"/>
      <c r="LQD57" s="626"/>
      <c r="LQE57" s="626"/>
      <c r="LQF57" s="626"/>
      <c r="LQG57" s="626"/>
      <c r="LQH57" s="626"/>
      <c r="LQI57" s="626"/>
      <c r="LQJ57" s="626"/>
      <c r="LQK57" s="626"/>
      <c r="LQL57" s="626"/>
      <c r="LQM57" s="626"/>
      <c r="LQN57" s="626"/>
      <c r="LQO57" s="626"/>
      <c r="LQP57" s="626"/>
      <c r="LQQ57" s="626"/>
      <c r="LQR57" s="626"/>
      <c r="LQS57" s="626"/>
      <c r="LQT57" s="626"/>
      <c r="LQU57" s="626"/>
      <c r="LQV57" s="626"/>
      <c r="LQW57" s="626"/>
      <c r="LQX57" s="626"/>
      <c r="LQY57" s="626"/>
      <c r="LQZ57" s="626"/>
      <c r="LRA57" s="626"/>
      <c r="LRB57" s="626"/>
      <c r="LRC57" s="626"/>
      <c r="LRD57" s="626"/>
      <c r="LRE57" s="626"/>
      <c r="LRF57" s="626"/>
      <c r="LRG57" s="626"/>
      <c r="LRH57" s="626"/>
      <c r="LRI57" s="626"/>
      <c r="LRJ57" s="626"/>
      <c r="LRK57" s="626"/>
      <c r="LRL57" s="626"/>
      <c r="LRM57" s="626"/>
      <c r="LRN57" s="626"/>
      <c r="LRO57" s="626"/>
      <c r="LRP57" s="626"/>
      <c r="LRQ57" s="626"/>
      <c r="LRR57" s="626"/>
      <c r="LRS57" s="626"/>
      <c r="LRT57" s="626"/>
      <c r="LRU57" s="626"/>
      <c r="LRV57" s="626"/>
      <c r="LRW57" s="626"/>
      <c r="LRX57" s="626"/>
      <c r="LRY57" s="626"/>
      <c r="LRZ57" s="626"/>
      <c r="LSA57" s="626"/>
      <c r="LSB57" s="626"/>
      <c r="LSC57" s="626"/>
      <c r="LSD57" s="626"/>
      <c r="LSE57" s="626"/>
      <c r="LSF57" s="626"/>
      <c r="LSG57" s="626"/>
      <c r="LSH57" s="626"/>
      <c r="LSI57" s="626"/>
      <c r="LSJ57" s="626"/>
      <c r="LSK57" s="626"/>
      <c r="LSL57" s="626"/>
      <c r="LSM57" s="626"/>
      <c r="LSN57" s="626"/>
      <c r="LSO57" s="626"/>
      <c r="LSP57" s="626"/>
      <c r="LSQ57" s="626"/>
      <c r="LSR57" s="626"/>
      <c r="LSS57" s="626"/>
      <c r="LST57" s="626"/>
      <c r="LSU57" s="626"/>
      <c r="LSV57" s="626"/>
      <c r="LSW57" s="626"/>
      <c r="LSX57" s="626"/>
      <c r="LSY57" s="626"/>
      <c r="LSZ57" s="626"/>
      <c r="LTA57" s="626"/>
      <c r="LTB57" s="626"/>
      <c r="LTC57" s="626"/>
      <c r="LTD57" s="626"/>
      <c r="LTE57" s="626"/>
      <c r="LTF57" s="626"/>
      <c r="LTG57" s="626"/>
      <c r="LTH57" s="626"/>
      <c r="LTI57" s="626"/>
      <c r="LTJ57" s="626"/>
      <c r="LTK57" s="626"/>
      <c r="LTL57" s="626"/>
      <c r="LTM57" s="626"/>
      <c r="LTN57" s="626"/>
      <c r="LTO57" s="626"/>
      <c r="LTP57" s="626"/>
      <c r="LTQ57" s="626"/>
      <c r="LTR57" s="626"/>
      <c r="LTS57" s="626"/>
      <c r="LTT57" s="626"/>
      <c r="LTU57" s="626"/>
      <c r="LTV57" s="626"/>
      <c r="LTW57" s="626"/>
      <c r="LTX57" s="626"/>
      <c r="LTY57" s="626"/>
      <c r="LTZ57" s="626"/>
      <c r="LUA57" s="626"/>
      <c r="LUB57" s="626"/>
      <c r="LUC57" s="626"/>
      <c r="LUD57" s="626"/>
      <c r="LUE57" s="626"/>
      <c r="LUF57" s="626"/>
      <c r="LUG57" s="626"/>
      <c r="LUH57" s="626"/>
      <c r="LUI57" s="626"/>
      <c r="LUJ57" s="626"/>
      <c r="LUK57" s="626"/>
      <c r="LUL57" s="626"/>
      <c r="LUM57" s="626"/>
      <c r="LUN57" s="626"/>
      <c r="LUO57" s="626"/>
      <c r="LUP57" s="626"/>
      <c r="LUQ57" s="626"/>
      <c r="LUR57" s="626"/>
      <c r="LUS57" s="626"/>
      <c r="LUT57" s="626"/>
      <c r="LUU57" s="626"/>
      <c r="LUV57" s="626"/>
      <c r="LUW57" s="626"/>
      <c r="LUX57" s="626"/>
      <c r="LUY57" s="626"/>
      <c r="LUZ57" s="626"/>
      <c r="LVA57" s="626"/>
      <c r="LVB57" s="626"/>
      <c r="LVC57" s="626"/>
      <c r="LVD57" s="626"/>
      <c r="LVE57" s="626"/>
      <c r="LVF57" s="626"/>
      <c r="LVG57" s="626"/>
      <c r="LVH57" s="626"/>
      <c r="LVI57" s="626"/>
      <c r="LVJ57" s="626"/>
      <c r="LVK57" s="626"/>
      <c r="LVL57" s="626"/>
      <c r="LVM57" s="626"/>
      <c r="LVN57" s="626"/>
      <c r="LVO57" s="626"/>
      <c r="LVP57" s="626"/>
      <c r="LVQ57" s="626"/>
      <c r="LVR57" s="626"/>
      <c r="LVS57" s="626"/>
      <c r="LVT57" s="626"/>
      <c r="LVU57" s="626"/>
      <c r="LVV57" s="626"/>
      <c r="LVW57" s="626"/>
      <c r="LVX57" s="626"/>
      <c r="LVY57" s="626"/>
      <c r="LVZ57" s="626"/>
      <c r="LWA57" s="626"/>
      <c r="LWB57" s="626"/>
      <c r="LWC57" s="626"/>
      <c r="LWD57" s="626"/>
      <c r="LWE57" s="626"/>
      <c r="LWF57" s="626"/>
      <c r="LWG57" s="626"/>
      <c r="LWH57" s="626"/>
      <c r="LWI57" s="626"/>
      <c r="LWJ57" s="626"/>
      <c r="LWK57" s="626"/>
      <c r="LWL57" s="626"/>
      <c r="LWM57" s="626"/>
      <c r="LWN57" s="626"/>
      <c r="LWO57" s="626"/>
      <c r="LWP57" s="626"/>
      <c r="LWQ57" s="626"/>
      <c r="LWR57" s="626"/>
      <c r="LWS57" s="626"/>
      <c r="LWT57" s="626"/>
      <c r="LWU57" s="626"/>
      <c r="LWV57" s="626"/>
      <c r="LWW57" s="626"/>
      <c r="LWX57" s="626"/>
      <c r="LWY57" s="626"/>
      <c r="LWZ57" s="626"/>
      <c r="LXA57" s="626"/>
      <c r="LXB57" s="626"/>
      <c r="LXC57" s="626"/>
      <c r="LXD57" s="626"/>
      <c r="LXE57" s="626"/>
      <c r="LXF57" s="626"/>
      <c r="LXG57" s="626"/>
      <c r="LXH57" s="626"/>
      <c r="LXI57" s="626"/>
      <c r="LXJ57" s="626"/>
      <c r="LXK57" s="626"/>
      <c r="LXL57" s="626"/>
      <c r="LXM57" s="626"/>
      <c r="LXN57" s="626"/>
      <c r="LXO57" s="626"/>
      <c r="LXP57" s="626"/>
      <c r="LXQ57" s="626"/>
      <c r="LXR57" s="626"/>
      <c r="LXS57" s="626"/>
      <c r="LXT57" s="626"/>
      <c r="LXU57" s="626"/>
      <c r="LXV57" s="626"/>
      <c r="LXW57" s="626"/>
      <c r="LXX57" s="626"/>
      <c r="LXY57" s="626"/>
      <c r="LXZ57" s="626"/>
      <c r="LYA57" s="626"/>
      <c r="LYB57" s="626"/>
      <c r="LYC57" s="626"/>
      <c r="LYD57" s="626"/>
      <c r="LYE57" s="626"/>
      <c r="LYF57" s="626"/>
      <c r="LYG57" s="626"/>
      <c r="LYH57" s="626"/>
      <c r="LYI57" s="626"/>
      <c r="LYJ57" s="626"/>
      <c r="LYK57" s="626"/>
      <c r="LYL57" s="626"/>
      <c r="LYM57" s="626"/>
      <c r="LYN57" s="626"/>
      <c r="LYO57" s="626"/>
      <c r="LYP57" s="626"/>
      <c r="LYQ57" s="626"/>
      <c r="LYR57" s="626"/>
      <c r="LYS57" s="626"/>
      <c r="LYT57" s="626"/>
      <c r="LYU57" s="626"/>
      <c r="LYV57" s="626"/>
      <c r="LYW57" s="626"/>
      <c r="LYX57" s="626"/>
      <c r="LYY57" s="626"/>
      <c r="LYZ57" s="626"/>
      <c r="LZA57" s="626"/>
      <c r="LZB57" s="626"/>
      <c r="LZC57" s="626"/>
      <c r="LZD57" s="626"/>
      <c r="LZE57" s="626"/>
      <c r="LZF57" s="626"/>
      <c r="LZG57" s="626"/>
      <c r="LZH57" s="626"/>
      <c r="LZI57" s="626"/>
      <c r="LZJ57" s="626"/>
      <c r="LZK57" s="626"/>
      <c r="LZL57" s="626"/>
      <c r="LZM57" s="626"/>
      <c r="LZN57" s="626"/>
      <c r="LZO57" s="626"/>
      <c r="LZP57" s="626"/>
      <c r="LZQ57" s="626"/>
      <c r="LZR57" s="626"/>
      <c r="LZS57" s="626"/>
      <c r="LZT57" s="626"/>
      <c r="LZU57" s="626"/>
      <c r="LZV57" s="626"/>
      <c r="LZW57" s="626"/>
      <c r="LZX57" s="626"/>
      <c r="LZY57" s="626"/>
      <c r="LZZ57" s="626"/>
      <c r="MAA57" s="626"/>
      <c r="MAB57" s="626"/>
      <c r="MAC57" s="626"/>
      <c r="MAD57" s="626"/>
      <c r="MAE57" s="626"/>
      <c r="MAF57" s="626"/>
      <c r="MAG57" s="626"/>
      <c r="MAH57" s="626"/>
      <c r="MAI57" s="626"/>
      <c r="MAJ57" s="626"/>
      <c r="MAK57" s="626"/>
      <c r="MAL57" s="626"/>
      <c r="MAM57" s="626"/>
      <c r="MAN57" s="626"/>
      <c r="MAO57" s="626"/>
      <c r="MAP57" s="626"/>
      <c r="MAQ57" s="626"/>
      <c r="MAR57" s="626"/>
      <c r="MAS57" s="626"/>
      <c r="MAT57" s="626"/>
      <c r="MAU57" s="626"/>
      <c r="MAV57" s="626"/>
      <c r="MAW57" s="626"/>
      <c r="MAX57" s="626"/>
      <c r="MAY57" s="626"/>
      <c r="MAZ57" s="626"/>
      <c r="MBA57" s="626"/>
      <c r="MBB57" s="626"/>
      <c r="MBC57" s="626"/>
      <c r="MBD57" s="626"/>
      <c r="MBE57" s="626"/>
      <c r="MBF57" s="626"/>
      <c r="MBG57" s="626"/>
      <c r="MBH57" s="626"/>
      <c r="MBI57" s="626"/>
      <c r="MBJ57" s="626"/>
      <c r="MBK57" s="626"/>
      <c r="MBL57" s="626"/>
      <c r="MBM57" s="626"/>
      <c r="MBN57" s="626"/>
      <c r="MBO57" s="626"/>
      <c r="MBP57" s="626"/>
      <c r="MBQ57" s="626"/>
      <c r="MBR57" s="626"/>
      <c r="MBS57" s="626"/>
      <c r="MBT57" s="626"/>
      <c r="MBU57" s="626"/>
      <c r="MBV57" s="626"/>
      <c r="MBW57" s="626"/>
      <c r="MBX57" s="626"/>
      <c r="MBY57" s="626"/>
      <c r="MBZ57" s="626"/>
      <c r="MCA57" s="626"/>
      <c r="MCB57" s="626"/>
      <c r="MCC57" s="626"/>
      <c r="MCD57" s="626"/>
      <c r="MCE57" s="626"/>
      <c r="MCF57" s="626"/>
      <c r="MCG57" s="626"/>
      <c r="MCH57" s="626"/>
      <c r="MCI57" s="626"/>
      <c r="MCJ57" s="626"/>
      <c r="MCK57" s="626"/>
      <c r="MCL57" s="626"/>
      <c r="MCM57" s="626"/>
      <c r="MCN57" s="626"/>
      <c r="MCO57" s="626"/>
      <c r="MCP57" s="626"/>
      <c r="MCQ57" s="626"/>
      <c r="MCR57" s="626"/>
      <c r="MCS57" s="626"/>
      <c r="MCT57" s="626"/>
      <c r="MCU57" s="626"/>
      <c r="MCV57" s="626"/>
      <c r="MCW57" s="626"/>
      <c r="MCX57" s="626"/>
      <c r="MCY57" s="626"/>
      <c r="MCZ57" s="626"/>
      <c r="MDA57" s="626"/>
      <c r="MDB57" s="626"/>
      <c r="MDC57" s="626"/>
      <c r="MDD57" s="626"/>
      <c r="MDE57" s="626"/>
      <c r="MDF57" s="626"/>
      <c r="MDG57" s="626"/>
      <c r="MDH57" s="626"/>
      <c r="MDI57" s="626"/>
      <c r="MDJ57" s="626"/>
      <c r="MDK57" s="626"/>
      <c r="MDL57" s="626"/>
      <c r="MDM57" s="626"/>
      <c r="MDN57" s="626"/>
      <c r="MDO57" s="626"/>
      <c r="MDP57" s="626"/>
      <c r="MDQ57" s="626"/>
      <c r="MDR57" s="626"/>
      <c r="MDS57" s="626"/>
      <c r="MDT57" s="626"/>
      <c r="MDU57" s="626"/>
      <c r="MDV57" s="626"/>
      <c r="MDW57" s="626"/>
      <c r="MDX57" s="626"/>
      <c r="MDY57" s="626"/>
      <c r="MDZ57" s="626"/>
      <c r="MEA57" s="626"/>
      <c r="MEB57" s="626"/>
      <c r="MEC57" s="626"/>
      <c r="MED57" s="626"/>
      <c r="MEE57" s="626"/>
      <c r="MEF57" s="626"/>
      <c r="MEG57" s="626"/>
      <c r="MEH57" s="626"/>
      <c r="MEI57" s="626"/>
      <c r="MEJ57" s="626"/>
      <c r="MEK57" s="626"/>
      <c r="MEL57" s="626"/>
      <c r="MEM57" s="626"/>
      <c r="MEN57" s="626"/>
      <c r="MEO57" s="626"/>
      <c r="MEP57" s="626"/>
      <c r="MEQ57" s="626"/>
      <c r="MER57" s="626"/>
      <c r="MES57" s="626"/>
      <c r="MET57" s="626"/>
      <c r="MEU57" s="626"/>
      <c r="MEV57" s="626"/>
      <c r="MEW57" s="626"/>
      <c r="MEX57" s="626"/>
      <c r="MEY57" s="626"/>
      <c r="MEZ57" s="626"/>
      <c r="MFA57" s="626"/>
      <c r="MFB57" s="626"/>
      <c r="MFC57" s="626"/>
      <c r="MFD57" s="626"/>
      <c r="MFE57" s="626"/>
      <c r="MFF57" s="626"/>
      <c r="MFG57" s="626"/>
      <c r="MFH57" s="626"/>
      <c r="MFI57" s="626"/>
      <c r="MFJ57" s="626"/>
      <c r="MFK57" s="626"/>
      <c r="MFL57" s="626"/>
      <c r="MFM57" s="626"/>
      <c r="MFN57" s="626"/>
      <c r="MFO57" s="626"/>
      <c r="MFP57" s="626"/>
      <c r="MFQ57" s="626"/>
      <c r="MFR57" s="626"/>
      <c r="MFS57" s="626"/>
      <c r="MFT57" s="626"/>
      <c r="MFU57" s="626"/>
      <c r="MFV57" s="626"/>
      <c r="MFW57" s="626"/>
      <c r="MFX57" s="626"/>
      <c r="MFY57" s="626"/>
      <c r="MFZ57" s="626"/>
      <c r="MGA57" s="626"/>
      <c r="MGB57" s="626"/>
      <c r="MGC57" s="626"/>
      <c r="MGD57" s="626"/>
      <c r="MGE57" s="626"/>
      <c r="MGF57" s="626"/>
      <c r="MGG57" s="626"/>
      <c r="MGH57" s="626"/>
      <c r="MGI57" s="626"/>
      <c r="MGJ57" s="626"/>
      <c r="MGK57" s="626"/>
      <c r="MGL57" s="626"/>
      <c r="MGM57" s="626"/>
      <c r="MGN57" s="626"/>
      <c r="MGO57" s="626"/>
      <c r="MGP57" s="626"/>
      <c r="MGQ57" s="626"/>
      <c r="MGR57" s="626"/>
      <c r="MGS57" s="626"/>
      <c r="MGT57" s="626"/>
      <c r="MGU57" s="626"/>
      <c r="MGV57" s="626"/>
      <c r="MGW57" s="626"/>
      <c r="MGX57" s="626"/>
      <c r="MGY57" s="626"/>
      <c r="MGZ57" s="626"/>
      <c r="MHA57" s="626"/>
      <c r="MHB57" s="626"/>
      <c r="MHC57" s="626"/>
      <c r="MHD57" s="626"/>
      <c r="MHE57" s="626"/>
      <c r="MHF57" s="626"/>
      <c r="MHG57" s="626"/>
      <c r="MHH57" s="626"/>
      <c r="MHI57" s="626"/>
      <c r="MHJ57" s="626"/>
      <c r="MHK57" s="626"/>
      <c r="MHL57" s="626"/>
      <c r="MHM57" s="626"/>
      <c r="MHN57" s="626"/>
      <c r="MHO57" s="626"/>
      <c r="MHP57" s="626"/>
      <c r="MHQ57" s="626"/>
      <c r="MHR57" s="626"/>
      <c r="MHS57" s="626"/>
      <c r="MHT57" s="626"/>
      <c r="MHU57" s="626"/>
      <c r="MHV57" s="626"/>
      <c r="MHW57" s="626"/>
      <c r="MHX57" s="626"/>
      <c r="MHY57" s="626"/>
      <c r="MHZ57" s="626"/>
      <c r="MIA57" s="626"/>
      <c r="MIB57" s="626"/>
      <c r="MIC57" s="626"/>
      <c r="MID57" s="626"/>
      <c r="MIE57" s="626"/>
      <c r="MIF57" s="626"/>
      <c r="MIG57" s="626"/>
      <c r="MIH57" s="626"/>
      <c r="MII57" s="626"/>
      <c r="MIJ57" s="626"/>
      <c r="MIK57" s="626"/>
      <c r="MIL57" s="626"/>
      <c r="MIM57" s="626"/>
      <c r="MIN57" s="626"/>
      <c r="MIO57" s="626"/>
      <c r="MIP57" s="626"/>
      <c r="MIQ57" s="626"/>
      <c r="MIR57" s="626"/>
      <c r="MIS57" s="626"/>
      <c r="MIT57" s="626"/>
      <c r="MIU57" s="626"/>
      <c r="MIV57" s="626"/>
      <c r="MIW57" s="626"/>
      <c r="MIX57" s="626"/>
      <c r="MIY57" s="626"/>
      <c r="MIZ57" s="626"/>
      <c r="MJA57" s="626"/>
      <c r="MJB57" s="626"/>
      <c r="MJC57" s="626"/>
      <c r="MJD57" s="626"/>
      <c r="MJE57" s="626"/>
      <c r="MJF57" s="626"/>
      <c r="MJG57" s="626"/>
      <c r="MJH57" s="626"/>
      <c r="MJI57" s="626"/>
      <c r="MJJ57" s="626"/>
      <c r="MJK57" s="626"/>
      <c r="MJL57" s="626"/>
      <c r="MJM57" s="626"/>
      <c r="MJN57" s="626"/>
      <c r="MJO57" s="626"/>
      <c r="MJP57" s="626"/>
      <c r="MJQ57" s="626"/>
      <c r="MJR57" s="626"/>
      <c r="MJS57" s="626"/>
      <c r="MJT57" s="626"/>
      <c r="MJU57" s="626"/>
      <c r="MJV57" s="626"/>
      <c r="MJW57" s="626"/>
      <c r="MJX57" s="626"/>
      <c r="MJY57" s="626"/>
      <c r="MJZ57" s="626"/>
      <c r="MKA57" s="626"/>
      <c r="MKB57" s="626"/>
      <c r="MKC57" s="626"/>
      <c r="MKD57" s="626"/>
      <c r="MKE57" s="626"/>
      <c r="MKF57" s="626"/>
      <c r="MKG57" s="626"/>
      <c r="MKH57" s="626"/>
      <c r="MKI57" s="626"/>
      <c r="MKJ57" s="626"/>
      <c r="MKK57" s="626"/>
      <c r="MKL57" s="626"/>
      <c r="MKM57" s="626"/>
      <c r="MKN57" s="626"/>
      <c r="MKO57" s="626"/>
      <c r="MKP57" s="626"/>
      <c r="MKQ57" s="626"/>
      <c r="MKR57" s="626"/>
      <c r="MKS57" s="626"/>
      <c r="MKT57" s="626"/>
      <c r="MKU57" s="626"/>
      <c r="MKV57" s="626"/>
      <c r="MKW57" s="626"/>
      <c r="MKX57" s="626"/>
      <c r="MKY57" s="626"/>
      <c r="MKZ57" s="626"/>
      <c r="MLA57" s="626"/>
      <c r="MLB57" s="626"/>
      <c r="MLC57" s="626"/>
      <c r="MLD57" s="626"/>
      <c r="MLE57" s="626"/>
      <c r="MLF57" s="626"/>
      <c r="MLG57" s="626"/>
      <c r="MLH57" s="626"/>
      <c r="MLI57" s="626"/>
      <c r="MLJ57" s="626"/>
      <c r="MLK57" s="626"/>
      <c r="MLL57" s="626"/>
      <c r="MLM57" s="626"/>
      <c r="MLN57" s="626"/>
      <c r="MLO57" s="626"/>
      <c r="MLP57" s="626"/>
      <c r="MLQ57" s="626"/>
      <c r="MLR57" s="626"/>
      <c r="MLS57" s="626"/>
      <c r="MLT57" s="626"/>
      <c r="MLU57" s="626"/>
      <c r="MLV57" s="626"/>
      <c r="MLW57" s="626"/>
      <c r="MLX57" s="626"/>
      <c r="MLY57" s="626"/>
      <c r="MLZ57" s="626"/>
      <c r="MMA57" s="626"/>
      <c r="MMB57" s="626"/>
      <c r="MMC57" s="626"/>
      <c r="MMD57" s="626"/>
      <c r="MME57" s="626"/>
      <c r="MMF57" s="626"/>
      <c r="MMG57" s="626"/>
      <c r="MMH57" s="626"/>
      <c r="MMI57" s="626"/>
      <c r="MMJ57" s="626"/>
      <c r="MMK57" s="626"/>
      <c r="MML57" s="626"/>
      <c r="MMM57" s="626"/>
      <c r="MMN57" s="626"/>
      <c r="MMO57" s="626"/>
      <c r="MMP57" s="626"/>
      <c r="MMQ57" s="626"/>
      <c r="MMR57" s="626"/>
      <c r="MMS57" s="626"/>
      <c r="MMT57" s="626"/>
      <c r="MMU57" s="626"/>
      <c r="MMV57" s="626"/>
      <c r="MMW57" s="626"/>
      <c r="MMX57" s="626"/>
      <c r="MMY57" s="626"/>
      <c r="MMZ57" s="626"/>
      <c r="MNA57" s="626"/>
      <c r="MNB57" s="626"/>
      <c r="MNC57" s="626"/>
      <c r="MND57" s="626"/>
      <c r="MNE57" s="626"/>
      <c r="MNF57" s="626"/>
      <c r="MNG57" s="626"/>
      <c r="MNH57" s="626"/>
      <c r="MNI57" s="626"/>
      <c r="MNJ57" s="626"/>
      <c r="MNK57" s="626"/>
      <c r="MNL57" s="626"/>
      <c r="MNM57" s="626"/>
      <c r="MNN57" s="626"/>
      <c r="MNO57" s="626"/>
      <c r="MNP57" s="626"/>
      <c r="MNQ57" s="626"/>
      <c r="MNR57" s="626"/>
      <c r="MNS57" s="626"/>
      <c r="MNT57" s="626"/>
      <c r="MNU57" s="626"/>
      <c r="MNV57" s="626"/>
      <c r="MNW57" s="626"/>
      <c r="MNX57" s="626"/>
      <c r="MNY57" s="626"/>
      <c r="MNZ57" s="626"/>
      <c r="MOA57" s="626"/>
      <c r="MOB57" s="626"/>
      <c r="MOC57" s="626"/>
      <c r="MOD57" s="626"/>
      <c r="MOE57" s="626"/>
      <c r="MOF57" s="626"/>
      <c r="MOG57" s="626"/>
      <c r="MOH57" s="626"/>
      <c r="MOI57" s="626"/>
      <c r="MOJ57" s="626"/>
      <c r="MOK57" s="626"/>
      <c r="MOL57" s="626"/>
      <c r="MOM57" s="626"/>
      <c r="MON57" s="626"/>
      <c r="MOO57" s="626"/>
      <c r="MOP57" s="626"/>
      <c r="MOQ57" s="626"/>
      <c r="MOR57" s="626"/>
      <c r="MOS57" s="626"/>
      <c r="MOT57" s="626"/>
      <c r="MOU57" s="626"/>
      <c r="MOV57" s="626"/>
      <c r="MOW57" s="626"/>
      <c r="MOX57" s="626"/>
      <c r="MOY57" s="626"/>
      <c r="MOZ57" s="626"/>
      <c r="MPA57" s="626"/>
      <c r="MPB57" s="626"/>
      <c r="MPC57" s="626"/>
      <c r="MPD57" s="626"/>
      <c r="MPE57" s="626"/>
      <c r="MPF57" s="626"/>
      <c r="MPG57" s="626"/>
      <c r="MPH57" s="626"/>
      <c r="MPI57" s="626"/>
      <c r="MPJ57" s="626"/>
      <c r="MPK57" s="626"/>
      <c r="MPL57" s="626"/>
      <c r="MPM57" s="626"/>
      <c r="MPN57" s="626"/>
      <c r="MPO57" s="626"/>
      <c r="MPP57" s="626"/>
      <c r="MPQ57" s="626"/>
      <c r="MPR57" s="626"/>
      <c r="MPS57" s="626"/>
      <c r="MPT57" s="626"/>
      <c r="MPU57" s="626"/>
      <c r="MPV57" s="626"/>
      <c r="MPW57" s="626"/>
      <c r="MPX57" s="626"/>
      <c r="MPY57" s="626"/>
      <c r="MPZ57" s="626"/>
      <c r="MQA57" s="626"/>
      <c r="MQB57" s="626"/>
      <c r="MQC57" s="626"/>
      <c r="MQD57" s="626"/>
      <c r="MQE57" s="626"/>
      <c r="MQF57" s="626"/>
      <c r="MQG57" s="626"/>
      <c r="MQH57" s="626"/>
      <c r="MQI57" s="626"/>
      <c r="MQJ57" s="626"/>
      <c r="MQK57" s="626"/>
      <c r="MQL57" s="626"/>
      <c r="MQM57" s="626"/>
      <c r="MQN57" s="626"/>
      <c r="MQO57" s="626"/>
      <c r="MQP57" s="626"/>
      <c r="MQQ57" s="626"/>
      <c r="MQR57" s="626"/>
      <c r="MQS57" s="626"/>
      <c r="MQT57" s="626"/>
      <c r="MQU57" s="626"/>
      <c r="MQV57" s="626"/>
      <c r="MQW57" s="626"/>
      <c r="MQX57" s="626"/>
      <c r="MQY57" s="626"/>
      <c r="MQZ57" s="626"/>
      <c r="MRA57" s="626"/>
      <c r="MRB57" s="626"/>
      <c r="MRC57" s="626"/>
      <c r="MRD57" s="626"/>
      <c r="MRE57" s="626"/>
      <c r="MRF57" s="626"/>
      <c r="MRG57" s="626"/>
      <c r="MRH57" s="626"/>
      <c r="MRI57" s="626"/>
      <c r="MRJ57" s="626"/>
      <c r="MRK57" s="626"/>
      <c r="MRL57" s="626"/>
      <c r="MRM57" s="626"/>
      <c r="MRN57" s="626"/>
      <c r="MRO57" s="626"/>
      <c r="MRP57" s="626"/>
      <c r="MRQ57" s="626"/>
      <c r="MRR57" s="626"/>
      <c r="MRS57" s="626"/>
      <c r="MRT57" s="626"/>
      <c r="MRU57" s="626"/>
      <c r="MRV57" s="626"/>
      <c r="MRW57" s="626"/>
      <c r="MRX57" s="626"/>
      <c r="MRY57" s="626"/>
      <c r="MRZ57" s="626"/>
      <c r="MSA57" s="626"/>
      <c r="MSB57" s="626"/>
      <c r="MSC57" s="626"/>
      <c r="MSD57" s="626"/>
      <c r="MSE57" s="626"/>
      <c r="MSF57" s="626"/>
      <c r="MSG57" s="626"/>
      <c r="MSH57" s="626"/>
      <c r="MSI57" s="626"/>
      <c r="MSJ57" s="626"/>
      <c r="MSK57" s="626"/>
      <c r="MSL57" s="626"/>
      <c r="MSM57" s="626"/>
      <c r="MSN57" s="626"/>
      <c r="MSO57" s="626"/>
      <c r="MSP57" s="626"/>
      <c r="MSQ57" s="626"/>
      <c r="MSR57" s="626"/>
      <c r="MSS57" s="626"/>
      <c r="MST57" s="626"/>
      <c r="MSU57" s="626"/>
      <c r="MSV57" s="626"/>
      <c r="MSW57" s="626"/>
      <c r="MSX57" s="626"/>
      <c r="MSY57" s="626"/>
      <c r="MSZ57" s="626"/>
      <c r="MTA57" s="626"/>
      <c r="MTB57" s="626"/>
      <c r="MTC57" s="626"/>
      <c r="MTD57" s="626"/>
      <c r="MTE57" s="626"/>
      <c r="MTF57" s="626"/>
      <c r="MTG57" s="626"/>
      <c r="MTH57" s="626"/>
      <c r="MTI57" s="626"/>
      <c r="MTJ57" s="626"/>
      <c r="MTK57" s="626"/>
      <c r="MTL57" s="626"/>
      <c r="MTM57" s="626"/>
      <c r="MTN57" s="626"/>
      <c r="MTO57" s="626"/>
      <c r="MTP57" s="626"/>
      <c r="MTQ57" s="626"/>
      <c r="MTR57" s="626"/>
      <c r="MTS57" s="626"/>
      <c r="MTT57" s="626"/>
      <c r="MTU57" s="626"/>
      <c r="MTV57" s="626"/>
      <c r="MTW57" s="626"/>
      <c r="MTX57" s="626"/>
      <c r="MTY57" s="626"/>
      <c r="MTZ57" s="626"/>
      <c r="MUA57" s="626"/>
      <c r="MUB57" s="626"/>
      <c r="MUC57" s="626"/>
      <c r="MUD57" s="626"/>
      <c r="MUE57" s="626"/>
      <c r="MUF57" s="626"/>
      <c r="MUG57" s="626"/>
      <c r="MUH57" s="626"/>
      <c r="MUI57" s="626"/>
      <c r="MUJ57" s="626"/>
      <c r="MUK57" s="626"/>
      <c r="MUL57" s="626"/>
      <c r="MUM57" s="626"/>
      <c r="MUN57" s="626"/>
      <c r="MUO57" s="626"/>
      <c r="MUP57" s="626"/>
      <c r="MUQ57" s="626"/>
      <c r="MUR57" s="626"/>
      <c r="MUS57" s="626"/>
      <c r="MUT57" s="626"/>
      <c r="MUU57" s="626"/>
      <c r="MUV57" s="626"/>
      <c r="MUW57" s="626"/>
      <c r="MUX57" s="626"/>
      <c r="MUY57" s="626"/>
      <c r="MUZ57" s="626"/>
      <c r="MVA57" s="626"/>
      <c r="MVB57" s="626"/>
      <c r="MVC57" s="626"/>
      <c r="MVD57" s="626"/>
      <c r="MVE57" s="626"/>
      <c r="MVF57" s="626"/>
      <c r="MVG57" s="626"/>
      <c r="MVH57" s="626"/>
      <c r="MVI57" s="626"/>
      <c r="MVJ57" s="626"/>
      <c r="MVK57" s="626"/>
      <c r="MVL57" s="626"/>
      <c r="MVM57" s="626"/>
      <c r="MVN57" s="626"/>
      <c r="MVO57" s="626"/>
      <c r="MVP57" s="626"/>
      <c r="MVQ57" s="626"/>
      <c r="MVR57" s="626"/>
      <c r="MVS57" s="626"/>
      <c r="MVT57" s="626"/>
      <c r="MVU57" s="626"/>
      <c r="MVV57" s="626"/>
      <c r="MVW57" s="626"/>
      <c r="MVX57" s="626"/>
      <c r="MVY57" s="626"/>
      <c r="MVZ57" s="626"/>
      <c r="MWA57" s="626"/>
      <c r="MWB57" s="626"/>
      <c r="MWC57" s="626"/>
      <c r="MWD57" s="626"/>
      <c r="MWE57" s="626"/>
      <c r="MWF57" s="626"/>
      <c r="MWG57" s="626"/>
      <c r="MWH57" s="626"/>
      <c r="MWI57" s="626"/>
      <c r="MWJ57" s="626"/>
      <c r="MWK57" s="626"/>
      <c r="MWL57" s="626"/>
      <c r="MWM57" s="626"/>
      <c r="MWN57" s="626"/>
      <c r="MWO57" s="626"/>
      <c r="MWP57" s="626"/>
      <c r="MWQ57" s="626"/>
      <c r="MWR57" s="626"/>
      <c r="MWS57" s="626"/>
      <c r="MWT57" s="626"/>
      <c r="MWU57" s="626"/>
      <c r="MWV57" s="626"/>
      <c r="MWW57" s="626"/>
      <c r="MWX57" s="626"/>
      <c r="MWY57" s="626"/>
      <c r="MWZ57" s="626"/>
      <c r="MXA57" s="626"/>
      <c r="MXB57" s="626"/>
      <c r="MXC57" s="626"/>
      <c r="MXD57" s="626"/>
      <c r="MXE57" s="626"/>
      <c r="MXF57" s="626"/>
      <c r="MXG57" s="626"/>
      <c r="MXH57" s="626"/>
      <c r="MXI57" s="626"/>
      <c r="MXJ57" s="626"/>
      <c r="MXK57" s="626"/>
      <c r="MXL57" s="626"/>
      <c r="MXM57" s="626"/>
      <c r="MXN57" s="626"/>
      <c r="MXO57" s="626"/>
      <c r="MXP57" s="626"/>
      <c r="MXQ57" s="626"/>
      <c r="MXR57" s="626"/>
      <c r="MXS57" s="626"/>
      <c r="MXT57" s="626"/>
      <c r="MXU57" s="626"/>
      <c r="MXV57" s="626"/>
      <c r="MXW57" s="626"/>
      <c r="MXX57" s="626"/>
      <c r="MXY57" s="626"/>
      <c r="MXZ57" s="626"/>
      <c r="MYA57" s="626"/>
      <c r="MYB57" s="626"/>
      <c r="MYC57" s="626"/>
      <c r="MYD57" s="626"/>
      <c r="MYE57" s="626"/>
      <c r="MYF57" s="626"/>
      <c r="MYG57" s="626"/>
      <c r="MYH57" s="626"/>
      <c r="MYI57" s="626"/>
      <c r="MYJ57" s="626"/>
      <c r="MYK57" s="626"/>
      <c r="MYL57" s="626"/>
      <c r="MYM57" s="626"/>
      <c r="MYN57" s="626"/>
      <c r="MYO57" s="626"/>
      <c r="MYP57" s="626"/>
      <c r="MYQ57" s="626"/>
      <c r="MYR57" s="626"/>
      <c r="MYS57" s="626"/>
      <c r="MYT57" s="626"/>
      <c r="MYU57" s="626"/>
      <c r="MYV57" s="626"/>
      <c r="MYW57" s="626"/>
      <c r="MYX57" s="626"/>
      <c r="MYY57" s="626"/>
      <c r="MYZ57" s="626"/>
      <c r="MZA57" s="626"/>
      <c r="MZB57" s="626"/>
      <c r="MZC57" s="626"/>
      <c r="MZD57" s="626"/>
      <c r="MZE57" s="626"/>
      <c r="MZF57" s="626"/>
      <c r="MZG57" s="626"/>
      <c r="MZH57" s="626"/>
      <c r="MZI57" s="626"/>
      <c r="MZJ57" s="626"/>
      <c r="MZK57" s="626"/>
      <c r="MZL57" s="626"/>
      <c r="MZM57" s="626"/>
      <c r="MZN57" s="626"/>
      <c r="MZO57" s="626"/>
      <c r="MZP57" s="626"/>
      <c r="MZQ57" s="626"/>
      <c r="MZR57" s="626"/>
      <c r="MZS57" s="626"/>
      <c r="MZT57" s="626"/>
      <c r="MZU57" s="626"/>
      <c r="MZV57" s="626"/>
      <c r="MZW57" s="626"/>
      <c r="MZX57" s="626"/>
      <c r="MZY57" s="626"/>
      <c r="MZZ57" s="626"/>
      <c r="NAA57" s="626"/>
      <c r="NAB57" s="626"/>
      <c r="NAC57" s="626"/>
      <c r="NAD57" s="626"/>
      <c r="NAE57" s="626"/>
      <c r="NAF57" s="626"/>
      <c r="NAG57" s="626"/>
      <c r="NAH57" s="626"/>
      <c r="NAI57" s="626"/>
      <c r="NAJ57" s="626"/>
      <c r="NAK57" s="626"/>
      <c r="NAL57" s="626"/>
      <c r="NAM57" s="626"/>
      <c r="NAN57" s="626"/>
      <c r="NAO57" s="626"/>
      <c r="NAP57" s="626"/>
      <c r="NAQ57" s="626"/>
      <c r="NAR57" s="626"/>
      <c r="NAS57" s="626"/>
      <c r="NAT57" s="626"/>
      <c r="NAU57" s="626"/>
      <c r="NAV57" s="626"/>
      <c r="NAW57" s="626"/>
      <c r="NAX57" s="626"/>
      <c r="NAY57" s="626"/>
      <c r="NAZ57" s="626"/>
      <c r="NBA57" s="626"/>
      <c r="NBB57" s="626"/>
      <c r="NBC57" s="626"/>
      <c r="NBD57" s="626"/>
      <c r="NBE57" s="626"/>
      <c r="NBF57" s="626"/>
      <c r="NBG57" s="626"/>
      <c r="NBH57" s="626"/>
      <c r="NBI57" s="626"/>
      <c r="NBJ57" s="626"/>
      <c r="NBK57" s="626"/>
      <c r="NBL57" s="626"/>
      <c r="NBM57" s="626"/>
      <c r="NBN57" s="626"/>
      <c r="NBO57" s="626"/>
      <c r="NBP57" s="626"/>
      <c r="NBQ57" s="626"/>
      <c r="NBR57" s="626"/>
      <c r="NBS57" s="626"/>
      <c r="NBT57" s="626"/>
      <c r="NBU57" s="626"/>
      <c r="NBV57" s="626"/>
      <c r="NBW57" s="626"/>
      <c r="NBX57" s="626"/>
      <c r="NBY57" s="626"/>
      <c r="NBZ57" s="626"/>
      <c r="NCA57" s="626"/>
      <c r="NCB57" s="626"/>
      <c r="NCC57" s="626"/>
      <c r="NCD57" s="626"/>
      <c r="NCE57" s="626"/>
      <c r="NCF57" s="626"/>
      <c r="NCG57" s="626"/>
      <c r="NCH57" s="626"/>
      <c r="NCI57" s="626"/>
      <c r="NCJ57" s="626"/>
      <c r="NCK57" s="626"/>
      <c r="NCL57" s="626"/>
      <c r="NCM57" s="626"/>
      <c r="NCN57" s="626"/>
      <c r="NCO57" s="626"/>
      <c r="NCP57" s="626"/>
      <c r="NCQ57" s="626"/>
      <c r="NCR57" s="626"/>
      <c r="NCS57" s="626"/>
      <c r="NCT57" s="626"/>
      <c r="NCU57" s="626"/>
      <c r="NCV57" s="626"/>
      <c r="NCW57" s="626"/>
      <c r="NCX57" s="626"/>
      <c r="NCY57" s="626"/>
      <c r="NCZ57" s="626"/>
      <c r="NDA57" s="626"/>
      <c r="NDB57" s="626"/>
      <c r="NDC57" s="626"/>
      <c r="NDD57" s="626"/>
      <c r="NDE57" s="626"/>
      <c r="NDF57" s="626"/>
      <c r="NDG57" s="626"/>
      <c r="NDH57" s="626"/>
      <c r="NDI57" s="626"/>
      <c r="NDJ57" s="626"/>
      <c r="NDK57" s="626"/>
      <c r="NDL57" s="626"/>
      <c r="NDM57" s="626"/>
      <c r="NDN57" s="626"/>
      <c r="NDO57" s="626"/>
      <c r="NDP57" s="626"/>
      <c r="NDQ57" s="626"/>
      <c r="NDR57" s="626"/>
      <c r="NDS57" s="626"/>
      <c r="NDT57" s="626"/>
      <c r="NDU57" s="626"/>
      <c r="NDV57" s="626"/>
      <c r="NDW57" s="626"/>
      <c r="NDX57" s="626"/>
      <c r="NDY57" s="626"/>
      <c r="NDZ57" s="626"/>
      <c r="NEA57" s="626"/>
      <c r="NEB57" s="626"/>
      <c r="NEC57" s="626"/>
      <c r="NED57" s="626"/>
      <c r="NEE57" s="626"/>
      <c r="NEF57" s="626"/>
      <c r="NEG57" s="626"/>
      <c r="NEH57" s="626"/>
      <c r="NEI57" s="626"/>
      <c r="NEJ57" s="626"/>
      <c r="NEK57" s="626"/>
      <c r="NEL57" s="626"/>
      <c r="NEM57" s="626"/>
      <c r="NEN57" s="626"/>
      <c r="NEO57" s="626"/>
      <c r="NEP57" s="626"/>
      <c r="NEQ57" s="626"/>
      <c r="NER57" s="626"/>
      <c r="NES57" s="626"/>
      <c r="NET57" s="626"/>
      <c r="NEU57" s="626"/>
      <c r="NEV57" s="626"/>
      <c r="NEW57" s="626"/>
      <c r="NEX57" s="626"/>
      <c r="NEY57" s="626"/>
      <c r="NEZ57" s="626"/>
      <c r="NFA57" s="626"/>
      <c r="NFB57" s="626"/>
      <c r="NFC57" s="626"/>
      <c r="NFD57" s="626"/>
      <c r="NFE57" s="626"/>
      <c r="NFF57" s="626"/>
      <c r="NFG57" s="626"/>
      <c r="NFH57" s="626"/>
      <c r="NFI57" s="626"/>
      <c r="NFJ57" s="626"/>
      <c r="NFK57" s="626"/>
      <c r="NFL57" s="626"/>
      <c r="NFM57" s="626"/>
      <c r="NFN57" s="626"/>
      <c r="NFO57" s="626"/>
      <c r="NFP57" s="626"/>
      <c r="NFQ57" s="626"/>
      <c r="NFR57" s="626"/>
      <c r="NFS57" s="626"/>
      <c r="NFT57" s="626"/>
      <c r="NFU57" s="626"/>
      <c r="NFV57" s="626"/>
      <c r="NFW57" s="626"/>
      <c r="NFX57" s="626"/>
      <c r="NFY57" s="626"/>
      <c r="NFZ57" s="626"/>
      <c r="NGA57" s="626"/>
      <c r="NGB57" s="626"/>
      <c r="NGC57" s="626"/>
      <c r="NGD57" s="626"/>
      <c r="NGE57" s="626"/>
      <c r="NGF57" s="626"/>
      <c r="NGG57" s="626"/>
      <c r="NGH57" s="626"/>
      <c r="NGI57" s="626"/>
      <c r="NGJ57" s="626"/>
      <c r="NGK57" s="626"/>
      <c r="NGL57" s="626"/>
      <c r="NGM57" s="626"/>
      <c r="NGN57" s="626"/>
      <c r="NGO57" s="626"/>
      <c r="NGP57" s="626"/>
      <c r="NGQ57" s="626"/>
      <c r="NGR57" s="626"/>
      <c r="NGS57" s="626"/>
      <c r="NGT57" s="626"/>
      <c r="NGU57" s="626"/>
      <c r="NGV57" s="626"/>
      <c r="NGW57" s="626"/>
      <c r="NGX57" s="626"/>
      <c r="NGY57" s="626"/>
      <c r="NGZ57" s="626"/>
      <c r="NHA57" s="626"/>
      <c r="NHB57" s="626"/>
      <c r="NHC57" s="626"/>
      <c r="NHD57" s="626"/>
      <c r="NHE57" s="626"/>
      <c r="NHF57" s="626"/>
      <c r="NHG57" s="626"/>
      <c r="NHH57" s="626"/>
      <c r="NHI57" s="626"/>
      <c r="NHJ57" s="626"/>
      <c r="NHK57" s="626"/>
      <c r="NHL57" s="626"/>
      <c r="NHM57" s="626"/>
      <c r="NHN57" s="626"/>
      <c r="NHO57" s="626"/>
      <c r="NHP57" s="626"/>
      <c r="NHQ57" s="626"/>
      <c r="NHR57" s="626"/>
      <c r="NHS57" s="626"/>
      <c r="NHT57" s="626"/>
      <c r="NHU57" s="626"/>
      <c r="NHV57" s="626"/>
      <c r="NHW57" s="626"/>
      <c r="NHX57" s="626"/>
      <c r="NHY57" s="626"/>
      <c r="NHZ57" s="626"/>
      <c r="NIA57" s="626"/>
      <c r="NIB57" s="626"/>
      <c r="NIC57" s="626"/>
      <c r="NID57" s="626"/>
      <c r="NIE57" s="626"/>
      <c r="NIF57" s="626"/>
      <c r="NIG57" s="626"/>
      <c r="NIH57" s="626"/>
      <c r="NII57" s="626"/>
      <c r="NIJ57" s="626"/>
      <c r="NIK57" s="626"/>
      <c r="NIL57" s="626"/>
      <c r="NIM57" s="626"/>
      <c r="NIN57" s="626"/>
      <c r="NIO57" s="626"/>
      <c r="NIP57" s="626"/>
      <c r="NIQ57" s="626"/>
      <c r="NIR57" s="626"/>
      <c r="NIS57" s="626"/>
      <c r="NIT57" s="626"/>
      <c r="NIU57" s="626"/>
      <c r="NIV57" s="626"/>
      <c r="NIW57" s="626"/>
      <c r="NIX57" s="626"/>
      <c r="NIY57" s="626"/>
      <c r="NIZ57" s="626"/>
      <c r="NJA57" s="626"/>
      <c r="NJB57" s="626"/>
      <c r="NJC57" s="626"/>
      <c r="NJD57" s="626"/>
      <c r="NJE57" s="626"/>
      <c r="NJF57" s="626"/>
      <c r="NJG57" s="626"/>
      <c r="NJH57" s="626"/>
      <c r="NJI57" s="626"/>
      <c r="NJJ57" s="626"/>
      <c r="NJK57" s="626"/>
      <c r="NJL57" s="626"/>
      <c r="NJM57" s="626"/>
      <c r="NJN57" s="626"/>
      <c r="NJO57" s="626"/>
      <c r="NJP57" s="626"/>
      <c r="NJQ57" s="626"/>
      <c r="NJR57" s="626"/>
      <c r="NJS57" s="626"/>
      <c r="NJT57" s="626"/>
      <c r="NJU57" s="626"/>
      <c r="NJV57" s="626"/>
      <c r="NJW57" s="626"/>
      <c r="NJX57" s="626"/>
      <c r="NJY57" s="626"/>
      <c r="NJZ57" s="626"/>
      <c r="NKA57" s="626"/>
      <c r="NKB57" s="626"/>
      <c r="NKC57" s="626"/>
      <c r="NKD57" s="626"/>
      <c r="NKE57" s="626"/>
      <c r="NKF57" s="626"/>
      <c r="NKG57" s="626"/>
      <c r="NKH57" s="626"/>
      <c r="NKI57" s="626"/>
      <c r="NKJ57" s="626"/>
      <c r="NKK57" s="626"/>
      <c r="NKL57" s="626"/>
      <c r="NKM57" s="626"/>
      <c r="NKN57" s="626"/>
      <c r="NKO57" s="626"/>
      <c r="NKP57" s="626"/>
      <c r="NKQ57" s="626"/>
      <c r="NKR57" s="626"/>
      <c r="NKS57" s="626"/>
      <c r="NKT57" s="626"/>
      <c r="NKU57" s="626"/>
      <c r="NKV57" s="626"/>
      <c r="NKW57" s="626"/>
      <c r="NKX57" s="626"/>
      <c r="NKY57" s="626"/>
      <c r="NKZ57" s="626"/>
      <c r="NLA57" s="626"/>
      <c r="NLB57" s="626"/>
      <c r="NLC57" s="626"/>
      <c r="NLD57" s="626"/>
      <c r="NLE57" s="626"/>
      <c r="NLF57" s="626"/>
      <c r="NLG57" s="626"/>
      <c r="NLH57" s="626"/>
      <c r="NLI57" s="626"/>
      <c r="NLJ57" s="626"/>
      <c r="NLK57" s="626"/>
      <c r="NLL57" s="626"/>
      <c r="NLM57" s="626"/>
      <c r="NLN57" s="626"/>
      <c r="NLO57" s="626"/>
      <c r="NLP57" s="626"/>
      <c r="NLQ57" s="626"/>
      <c r="NLR57" s="626"/>
      <c r="NLS57" s="626"/>
      <c r="NLT57" s="626"/>
      <c r="NLU57" s="626"/>
      <c r="NLV57" s="626"/>
      <c r="NLW57" s="626"/>
      <c r="NLX57" s="626"/>
      <c r="NLY57" s="626"/>
      <c r="NLZ57" s="626"/>
      <c r="NMA57" s="626"/>
      <c r="NMB57" s="626"/>
      <c r="NMC57" s="626"/>
      <c r="NMD57" s="626"/>
      <c r="NME57" s="626"/>
      <c r="NMF57" s="626"/>
      <c r="NMG57" s="626"/>
      <c r="NMH57" s="626"/>
      <c r="NMI57" s="626"/>
      <c r="NMJ57" s="626"/>
      <c r="NMK57" s="626"/>
      <c r="NML57" s="626"/>
      <c r="NMM57" s="626"/>
      <c r="NMN57" s="626"/>
      <c r="NMO57" s="626"/>
      <c r="NMP57" s="626"/>
      <c r="NMQ57" s="626"/>
      <c r="NMR57" s="626"/>
      <c r="NMS57" s="626"/>
      <c r="NMT57" s="626"/>
      <c r="NMU57" s="626"/>
      <c r="NMV57" s="626"/>
      <c r="NMW57" s="626"/>
      <c r="NMX57" s="626"/>
      <c r="NMY57" s="626"/>
      <c r="NMZ57" s="626"/>
      <c r="NNA57" s="626"/>
      <c r="NNB57" s="626"/>
      <c r="NNC57" s="626"/>
      <c r="NND57" s="626"/>
      <c r="NNE57" s="626"/>
      <c r="NNF57" s="626"/>
      <c r="NNG57" s="626"/>
      <c r="NNH57" s="626"/>
      <c r="NNI57" s="626"/>
      <c r="NNJ57" s="626"/>
      <c r="NNK57" s="626"/>
      <c r="NNL57" s="626"/>
      <c r="NNM57" s="626"/>
      <c r="NNN57" s="626"/>
      <c r="NNO57" s="626"/>
      <c r="NNP57" s="626"/>
      <c r="NNQ57" s="626"/>
      <c r="NNR57" s="626"/>
      <c r="NNS57" s="626"/>
      <c r="NNT57" s="626"/>
      <c r="NNU57" s="626"/>
      <c r="NNV57" s="626"/>
      <c r="NNW57" s="626"/>
      <c r="NNX57" s="626"/>
      <c r="NNY57" s="626"/>
      <c r="NNZ57" s="626"/>
      <c r="NOA57" s="626"/>
      <c r="NOB57" s="626"/>
      <c r="NOC57" s="626"/>
      <c r="NOD57" s="626"/>
      <c r="NOE57" s="626"/>
      <c r="NOF57" s="626"/>
      <c r="NOG57" s="626"/>
      <c r="NOH57" s="626"/>
      <c r="NOI57" s="626"/>
      <c r="NOJ57" s="626"/>
      <c r="NOK57" s="626"/>
      <c r="NOL57" s="626"/>
      <c r="NOM57" s="626"/>
      <c r="NON57" s="626"/>
      <c r="NOO57" s="626"/>
      <c r="NOP57" s="626"/>
      <c r="NOQ57" s="626"/>
      <c r="NOR57" s="626"/>
      <c r="NOS57" s="626"/>
      <c r="NOT57" s="626"/>
      <c r="NOU57" s="626"/>
      <c r="NOV57" s="626"/>
      <c r="NOW57" s="626"/>
      <c r="NOX57" s="626"/>
      <c r="NOY57" s="626"/>
      <c r="NOZ57" s="626"/>
      <c r="NPA57" s="626"/>
      <c r="NPB57" s="626"/>
      <c r="NPC57" s="626"/>
      <c r="NPD57" s="626"/>
      <c r="NPE57" s="626"/>
      <c r="NPF57" s="626"/>
      <c r="NPG57" s="626"/>
      <c r="NPH57" s="626"/>
      <c r="NPI57" s="626"/>
      <c r="NPJ57" s="626"/>
      <c r="NPK57" s="626"/>
      <c r="NPL57" s="626"/>
      <c r="NPM57" s="626"/>
      <c r="NPN57" s="626"/>
      <c r="NPO57" s="626"/>
      <c r="NPP57" s="626"/>
      <c r="NPQ57" s="626"/>
      <c r="NPR57" s="626"/>
      <c r="NPS57" s="626"/>
      <c r="NPT57" s="626"/>
      <c r="NPU57" s="626"/>
      <c r="NPV57" s="626"/>
      <c r="NPW57" s="626"/>
      <c r="NPX57" s="626"/>
      <c r="NPY57" s="626"/>
      <c r="NPZ57" s="626"/>
      <c r="NQA57" s="626"/>
      <c r="NQB57" s="626"/>
      <c r="NQC57" s="626"/>
      <c r="NQD57" s="626"/>
      <c r="NQE57" s="626"/>
      <c r="NQF57" s="626"/>
      <c r="NQG57" s="626"/>
      <c r="NQH57" s="626"/>
      <c r="NQI57" s="626"/>
      <c r="NQJ57" s="626"/>
      <c r="NQK57" s="626"/>
      <c r="NQL57" s="626"/>
      <c r="NQM57" s="626"/>
      <c r="NQN57" s="626"/>
      <c r="NQO57" s="626"/>
      <c r="NQP57" s="626"/>
      <c r="NQQ57" s="626"/>
      <c r="NQR57" s="626"/>
      <c r="NQS57" s="626"/>
      <c r="NQT57" s="626"/>
      <c r="NQU57" s="626"/>
      <c r="NQV57" s="626"/>
      <c r="NQW57" s="626"/>
      <c r="NQX57" s="626"/>
      <c r="NQY57" s="626"/>
      <c r="NQZ57" s="626"/>
      <c r="NRA57" s="626"/>
      <c r="NRB57" s="626"/>
      <c r="NRC57" s="626"/>
      <c r="NRD57" s="626"/>
      <c r="NRE57" s="626"/>
      <c r="NRF57" s="626"/>
      <c r="NRG57" s="626"/>
      <c r="NRH57" s="626"/>
      <c r="NRI57" s="626"/>
      <c r="NRJ57" s="626"/>
      <c r="NRK57" s="626"/>
      <c r="NRL57" s="626"/>
      <c r="NRM57" s="626"/>
      <c r="NRN57" s="626"/>
      <c r="NRO57" s="626"/>
      <c r="NRP57" s="626"/>
      <c r="NRQ57" s="626"/>
      <c r="NRR57" s="626"/>
      <c r="NRS57" s="626"/>
      <c r="NRT57" s="626"/>
      <c r="NRU57" s="626"/>
      <c r="NRV57" s="626"/>
      <c r="NRW57" s="626"/>
      <c r="NRX57" s="626"/>
      <c r="NRY57" s="626"/>
      <c r="NRZ57" s="626"/>
      <c r="NSA57" s="626"/>
      <c r="NSB57" s="626"/>
      <c r="NSC57" s="626"/>
      <c r="NSD57" s="626"/>
      <c r="NSE57" s="626"/>
      <c r="NSF57" s="626"/>
      <c r="NSG57" s="626"/>
      <c r="NSH57" s="626"/>
      <c r="NSI57" s="626"/>
      <c r="NSJ57" s="626"/>
      <c r="NSK57" s="626"/>
      <c r="NSL57" s="626"/>
      <c r="NSM57" s="626"/>
      <c r="NSN57" s="626"/>
      <c r="NSO57" s="626"/>
      <c r="NSP57" s="626"/>
      <c r="NSQ57" s="626"/>
      <c r="NSR57" s="626"/>
      <c r="NSS57" s="626"/>
      <c r="NST57" s="626"/>
      <c r="NSU57" s="626"/>
      <c r="NSV57" s="626"/>
      <c r="NSW57" s="626"/>
      <c r="NSX57" s="626"/>
      <c r="NSY57" s="626"/>
      <c r="NSZ57" s="626"/>
      <c r="NTA57" s="626"/>
      <c r="NTB57" s="626"/>
      <c r="NTC57" s="626"/>
      <c r="NTD57" s="626"/>
      <c r="NTE57" s="626"/>
      <c r="NTF57" s="626"/>
      <c r="NTG57" s="626"/>
      <c r="NTH57" s="626"/>
      <c r="NTI57" s="626"/>
      <c r="NTJ57" s="626"/>
      <c r="NTK57" s="626"/>
      <c r="NTL57" s="626"/>
      <c r="NTM57" s="626"/>
      <c r="NTN57" s="626"/>
      <c r="NTO57" s="626"/>
      <c r="NTP57" s="626"/>
      <c r="NTQ57" s="626"/>
      <c r="NTR57" s="626"/>
      <c r="NTS57" s="626"/>
      <c r="NTT57" s="626"/>
      <c r="NTU57" s="626"/>
      <c r="NTV57" s="626"/>
      <c r="NTW57" s="626"/>
      <c r="NTX57" s="626"/>
      <c r="NTY57" s="626"/>
      <c r="NTZ57" s="626"/>
      <c r="NUA57" s="626"/>
      <c r="NUB57" s="626"/>
      <c r="NUC57" s="626"/>
      <c r="NUD57" s="626"/>
      <c r="NUE57" s="626"/>
      <c r="NUF57" s="626"/>
      <c r="NUG57" s="626"/>
      <c r="NUH57" s="626"/>
      <c r="NUI57" s="626"/>
      <c r="NUJ57" s="626"/>
      <c r="NUK57" s="626"/>
      <c r="NUL57" s="626"/>
      <c r="NUM57" s="626"/>
      <c r="NUN57" s="626"/>
      <c r="NUO57" s="626"/>
      <c r="NUP57" s="626"/>
      <c r="NUQ57" s="626"/>
      <c r="NUR57" s="626"/>
      <c r="NUS57" s="626"/>
      <c r="NUT57" s="626"/>
      <c r="NUU57" s="626"/>
      <c r="NUV57" s="626"/>
      <c r="NUW57" s="626"/>
      <c r="NUX57" s="626"/>
      <c r="NUY57" s="626"/>
      <c r="NUZ57" s="626"/>
      <c r="NVA57" s="626"/>
      <c r="NVB57" s="626"/>
      <c r="NVC57" s="626"/>
      <c r="NVD57" s="626"/>
      <c r="NVE57" s="626"/>
      <c r="NVF57" s="626"/>
      <c r="NVG57" s="626"/>
      <c r="NVH57" s="626"/>
      <c r="NVI57" s="626"/>
      <c r="NVJ57" s="626"/>
      <c r="NVK57" s="626"/>
      <c r="NVL57" s="626"/>
      <c r="NVM57" s="626"/>
      <c r="NVN57" s="626"/>
      <c r="NVO57" s="626"/>
      <c r="NVP57" s="626"/>
      <c r="NVQ57" s="626"/>
      <c r="NVR57" s="626"/>
      <c r="NVS57" s="626"/>
      <c r="NVT57" s="626"/>
      <c r="NVU57" s="626"/>
      <c r="NVV57" s="626"/>
      <c r="NVW57" s="626"/>
      <c r="NVX57" s="626"/>
      <c r="NVY57" s="626"/>
      <c r="NVZ57" s="626"/>
      <c r="NWA57" s="626"/>
      <c r="NWB57" s="626"/>
      <c r="NWC57" s="626"/>
      <c r="NWD57" s="626"/>
      <c r="NWE57" s="626"/>
      <c r="NWF57" s="626"/>
      <c r="NWG57" s="626"/>
      <c r="NWH57" s="626"/>
      <c r="NWI57" s="626"/>
      <c r="NWJ57" s="626"/>
      <c r="NWK57" s="626"/>
      <c r="NWL57" s="626"/>
      <c r="NWM57" s="626"/>
      <c r="NWN57" s="626"/>
      <c r="NWO57" s="626"/>
      <c r="NWP57" s="626"/>
      <c r="NWQ57" s="626"/>
      <c r="NWR57" s="626"/>
      <c r="NWS57" s="626"/>
      <c r="NWT57" s="626"/>
      <c r="NWU57" s="626"/>
      <c r="NWV57" s="626"/>
      <c r="NWW57" s="626"/>
      <c r="NWX57" s="626"/>
      <c r="NWY57" s="626"/>
      <c r="NWZ57" s="626"/>
      <c r="NXA57" s="626"/>
      <c r="NXB57" s="626"/>
      <c r="NXC57" s="626"/>
      <c r="NXD57" s="626"/>
      <c r="NXE57" s="626"/>
      <c r="NXF57" s="626"/>
      <c r="NXG57" s="626"/>
      <c r="NXH57" s="626"/>
      <c r="NXI57" s="626"/>
      <c r="NXJ57" s="626"/>
      <c r="NXK57" s="626"/>
      <c r="NXL57" s="626"/>
      <c r="NXM57" s="626"/>
      <c r="NXN57" s="626"/>
      <c r="NXO57" s="626"/>
      <c r="NXP57" s="626"/>
      <c r="NXQ57" s="626"/>
      <c r="NXR57" s="626"/>
      <c r="NXS57" s="626"/>
      <c r="NXT57" s="626"/>
      <c r="NXU57" s="626"/>
      <c r="NXV57" s="626"/>
      <c r="NXW57" s="626"/>
      <c r="NXX57" s="626"/>
      <c r="NXY57" s="626"/>
      <c r="NXZ57" s="626"/>
      <c r="NYA57" s="626"/>
      <c r="NYB57" s="626"/>
      <c r="NYC57" s="626"/>
      <c r="NYD57" s="626"/>
      <c r="NYE57" s="626"/>
      <c r="NYF57" s="626"/>
      <c r="NYG57" s="626"/>
      <c r="NYH57" s="626"/>
      <c r="NYI57" s="626"/>
      <c r="NYJ57" s="626"/>
      <c r="NYK57" s="626"/>
      <c r="NYL57" s="626"/>
      <c r="NYM57" s="626"/>
      <c r="NYN57" s="626"/>
      <c r="NYO57" s="626"/>
      <c r="NYP57" s="626"/>
      <c r="NYQ57" s="626"/>
      <c r="NYR57" s="626"/>
      <c r="NYS57" s="626"/>
      <c r="NYT57" s="626"/>
      <c r="NYU57" s="626"/>
      <c r="NYV57" s="626"/>
      <c r="NYW57" s="626"/>
      <c r="NYX57" s="626"/>
      <c r="NYY57" s="626"/>
      <c r="NYZ57" s="626"/>
      <c r="NZA57" s="626"/>
      <c r="NZB57" s="626"/>
      <c r="NZC57" s="626"/>
      <c r="NZD57" s="626"/>
      <c r="NZE57" s="626"/>
      <c r="NZF57" s="626"/>
      <c r="NZG57" s="626"/>
      <c r="NZH57" s="626"/>
      <c r="NZI57" s="626"/>
      <c r="NZJ57" s="626"/>
      <c r="NZK57" s="626"/>
      <c r="NZL57" s="626"/>
      <c r="NZM57" s="626"/>
      <c r="NZN57" s="626"/>
      <c r="NZO57" s="626"/>
      <c r="NZP57" s="626"/>
      <c r="NZQ57" s="626"/>
      <c r="NZR57" s="626"/>
      <c r="NZS57" s="626"/>
      <c r="NZT57" s="626"/>
      <c r="NZU57" s="626"/>
      <c r="NZV57" s="626"/>
      <c r="NZW57" s="626"/>
      <c r="NZX57" s="626"/>
      <c r="NZY57" s="626"/>
      <c r="NZZ57" s="626"/>
      <c r="OAA57" s="626"/>
      <c r="OAB57" s="626"/>
      <c r="OAC57" s="626"/>
      <c r="OAD57" s="626"/>
      <c r="OAE57" s="626"/>
      <c r="OAF57" s="626"/>
      <c r="OAG57" s="626"/>
      <c r="OAH57" s="626"/>
      <c r="OAI57" s="626"/>
      <c r="OAJ57" s="626"/>
      <c r="OAK57" s="626"/>
      <c r="OAL57" s="626"/>
      <c r="OAM57" s="626"/>
      <c r="OAN57" s="626"/>
      <c r="OAO57" s="626"/>
      <c r="OAP57" s="626"/>
      <c r="OAQ57" s="626"/>
      <c r="OAR57" s="626"/>
      <c r="OAS57" s="626"/>
      <c r="OAT57" s="626"/>
      <c r="OAU57" s="626"/>
      <c r="OAV57" s="626"/>
      <c r="OAW57" s="626"/>
      <c r="OAX57" s="626"/>
      <c r="OAY57" s="626"/>
      <c r="OAZ57" s="626"/>
      <c r="OBA57" s="626"/>
      <c r="OBB57" s="626"/>
      <c r="OBC57" s="626"/>
      <c r="OBD57" s="626"/>
      <c r="OBE57" s="626"/>
      <c r="OBF57" s="626"/>
      <c r="OBG57" s="626"/>
      <c r="OBH57" s="626"/>
      <c r="OBI57" s="626"/>
      <c r="OBJ57" s="626"/>
      <c r="OBK57" s="626"/>
      <c r="OBL57" s="626"/>
      <c r="OBM57" s="626"/>
      <c r="OBN57" s="626"/>
      <c r="OBO57" s="626"/>
      <c r="OBP57" s="626"/>
      <c r="OBQ57" s="626"/>
      <c r="OBR57" s="626"/>
      <c r="OBS57" s="626"/>
      <c r="OBT57" s="626"/>
      <c r="OBU57" s="626"/>
      <c r="OBV57" s="626"/>
      <c r="OBW57" s="626"/>
      <c r="OBX57" s="626"/>
      <c r="OBY57" s="626"/>
      <c r="OBZ57" s="626"/>
      <c r="OCA57" s="626"/>
      <c r="OCB57" s="626"/>
      <c r="OCC57" s="626"/>
      <c r="OCD57" s="626"/>
      <c r="OCE57" s="626"/>
      <c r="OCF57" s="626"/>
      <c r="OCG57" s="626"/>
      <c r="OCH57" s="626"/>
      <c r="OCI57" s="626"/>
      <c r="OCJ57" s="626"/>
      <c r="OCK57" s="626"/>
      <c r="OCL57" s="626"/>
      <c r="OCM57" s="626"/>
      <c r="OCN57" s="626"/>
      <c r="OCO57" s="626"/>
      <c r="OCP57" s="626"/>
      <c r="OCQ57" s="626"/>
      <c r="OCR57" s="626"/>
      <c r="OCS57" s="626"/>
      <c r="OCT57" s="626"/>
      <c r="OCU57" s="626"/>
      <c r="OCV57" s="626"/>
      <c r="OCW57" s="626"/>
      <c r="OCX57" s="626"/>
      <c r="OCY57" s="626"/>
      <c r="OCZ57" s="626"/>
      <c r="ODA57" s="626"/>
      <c r="ODB57" s="626"/>
      <c r="ODC57" s="626"/>
      <c r="ODD57" s="626"/>
      <c r="ODE57" s="626"/>
      <c r="ODF57" s="626"/>
      <c r="ODG57" s="626"/>
      <c r="ODH57" s="626"/>
      <c r="ODI57" s="626"/>
      <c r="ODJ57" s="626"/>
      <c r="ODK57" s="626"/>
      <c r="ODL57" s="626"/>
      <c r="ODM57" s="626"/>
      <c r="ODN57" s="626"/>
      <c r="ODO57" s="626"/>
      <c r="ODP57" s="626"/>
      <c r="ODQ57" s="626"/>
      <c r="ODR57" s="626"/>
      <c r="ODS57" s="626"/>
      <c r="ODT57" s="626"/>
      <c r="ODU57" s="626"/>
      <c r="ODV57" s="626"/>
      <c r="ODW57" s="626"/>
      <c r="ODX57" s="626"/>
      <c r="ODY57" s="626"/>
      <c r="ODZ57" s="626"/>
      <c r="OEA57" s="626"/>
      <c r="OEB57" s="626"/>
      <c r="OEC57" s="626"/>
      <c r="OED57" s="626"/>
      <c r="OEE57" s="626"/>
      <c r="OEF57" s="626"/>
      <c r="OEG57" s="626"/>
      <c r="OEH57" s="626"/>
      <c r="OEI57" s="626"/>
      <c r="OEJ57" s="626"/>
      <c r="OEK57" s="626"/>
      <c r="OEL57" s="626"/>
      <c r="OEM57" s="626"/>
      <c r="OEN57" s="626"/>
      <c r="OEO57" s="626"/>
      <c r="OEP57" s="626"/>
      <c r="OEQ57" s="626"/>
      <c r="OER57" s="626"/>
      <c r="OES57" s="626"/>
      <c r="OET57" s="626"/>
      <c r="OEU57" s="626"/>
      <c r="OEV57" s="626"/>
      <c r="OEW57" s="626"/>
      <c r="OEX57" s="626"/>
      <c r="OEY57" s="626"/>
      <c r="OEZ57" s="626"/>
      <c r="OFA57" s="626"/>
      <c r="OFB57" s="626"/>
      <c r="OFC57" s="626"/>
      <c r="OFD57" s="626"/>
      <c r="OFE57" s="626"/>
      <c r="OFF57" s="626"/>
      <c r="OFG57" s="626"/>
      <c r="OFH57" s="626"/>
      <c r="OFI57" s="626"/>
      <c r="OFJ57" s="626"/>
      <c r="OFK57" s="626"/>
      <c r="OFL57" s="626"/>
      <c r="OFM57" s="626"/>
      <c r="OFN57" s="626"/>
      <c r="OFO57" s="626"/>
      <c r="OFP57" s="626"/>
      <c r="OFQ57" s="626"/>
      <c r="OFR57" s="626"/>
      <c r="OFS57" s="626"/>
      <c r="OFT57" s="626"/>
      <c r="OFU57" s="626"/>
      <c r="OFV57" s="626"/>
      <c r="OFW57" s="626"/>
      <c r="OFX57" s="626"/>
      <c r="OFY57" s="626"/>
      <c r="OFZ57" s="626"/>
      <c r="OGA57" s="626"/>
      <c r="OGB57" s="626"/>
      <c r="OGC57" s="626"/>
      <c r="OGD57" s="626"/>
      <c r="OGE57" s="626"/>
      <c r="OGF57" s="626"/>
      <c r="OGG57" s="626"/>
      <c r="OGH57" s="626"/>
      <c r="OGI57" s="626"/>
      <c r="OGJ57" s="626"/>
      <c r="OGK57" s="626"/>
      <c r="OGL57" s="626"/>
      <c r="OGM57" s="626"/>
      <c r="OGN57" s="626"/>
      <c r="OGO57" s="626"/>
      <c r="OGP57" s="626"/>
      <c r="OGQ57" s="626"/>
      <c r="OGR57" s="626"/>
      <c r="OGS57" s="626"/>
      <c r="OGT57" s="626"/>
      <c r="OGU57" s="626"/>
      <c r="OGV57" s="626"/>
      <c r="OGW57" s="626"/>
      <c r="OGX57" s="626"/>
      <c r="OGY57" s="626"/>
      <c r="OGZ57" s="626"/>
      <c r="OHA57" s="626"/>
      <c r="OHB57" s="626"/>
      <c r="OHC57" s="626"/>
      <c r="OHD57" s="626"/>
      <c r="OHE57" s="626"/>
      <c r="OHF57" s="626"/>
      <c r="OHG57" s="626"/>
      <c r="OHH57" s="626"/>
      <c r="OHI57" s="626"/>
      <c r="OHJ57" s="626"/>
      <c r="OHK57" s="626"/>
      <c r="OHL57" s="626"/>
      <c r="OHM57" s="626"/>
      <c r="OHN57" s="626"/>
      <c r="OHO57" s="626"/>
      <c r="OHP57" s="626"/>
      <c r="OHQ57" s="626"/>
      <c r="OHR57" s="626"/>
      <c r="OHS57" s="626"/>
      <c r="OHT57" s="626"/>
      <c r="OHU57" s="626"/>
      <c r="OHV57" s="626"/>
      <c r="OHW57" s="626"/>
      <c r="OHX57" s="626"/>
      <c r="OHY57" s="626"/>
      <c r="OHZ57" s="626"/>
      <c r="OIA57" s="626"/>
      <c r="OIB57" s="626"/>
      <c r="OIC57" s="626"/>
      <c r="OID57" s="626"/>
      <c r="OIE57" s="626"/>
      <c r="OIF57" s="626"/>
      <c r="OIG57" s="626"/>
      <c r="OIH57" s="626"/>
      <c r="OII57" s="626"/>
      <c r="OIJ57" s="626"/>
      <c r="OIK57" s="626"/>
      <c r="OIL57" s="626"/>
      <c r="OIM57" s="626"/>
      <c r="OIN57" s="626"/>
      <c r="OIO57" s="626"/>
      <c r="OIP57" s="626"/>
      <c r="OIQ57" s="626"/>
      <c r="OIR57" s="626"/>
      <c r="OIS57" s="626"/>
      <c r="OIT57" s="626"/>
      <c r="OIU57" s="626"/>
      <c r="OIV57" s="626"/>
      <c r="OIW57" s="626"/>
      <c r="OIX57" s="626"/>
      <c r="OIY57" s="626"/>
      <c r="OIZ57" s="626"/>
      <c r="OJA57" s="626"/>
      <c r="OJB57" s="626"/>
      <c r="OJC57" s="626"/>
      <c r="OJD57" s="626"/>
      <c r="OJE57" s="626"/>
      <c r="OJF57" s="626"/>
      <c r="OJG57" s="626"/>
      <c r="OJH57" s="626"/>
      <c r="OJI57" s="626"/>
      <c r="OJJ57" s="626"/>
      <c r="OJK57" s="626"/>
      <c r="OJL57" s="626"/>
      <c r="OJM57" s="626"/>
      <c r="OJN57" s="626"/>
      <c r="OJO57" s="626"/>
      <c r="OJP57" s="626"/>
      <c r="OJQ57" s="626"/>
      <c r="OJR57" s="626"/>
      <c r="OJS57" s="626"/>
      <c r="OJT57" s="626"/>
      <c r="OJU57" s="626"/>
      <c r="OJV57" s="626"/>
      <c r="OJW57" s="626"/>
      <c r="OJX57" s="626"/>
      <c r="OJY57" s="626"/>
      <c r="OJZ57" s="626"/>
      <c r="OKA57" s="626"/>
      <c r="OKB57" s="626"/>
      <c r="OKC57" s="626"/>
      <c r="OKD57" s="626"/>
      <c r="OKE57" s="626"/>
      <c r="OKF57" s="626"/>
      <c r="OKG57" s="626"/>
      <c r="OKH57" s="626"/>
      <c r="OKI57" s="626"/>
      <c r="OKJ57" s="626"/>
      <c r="OKK57" s="626"/>
      <c r="OKL57" s="626"/>
      <c r="OKM57" s="626"/>
      <c r="OKN57" s="626"/>
      <c r="OKO57" s="626"/>
      <c r="OKP57" s="626"/>
      <c r="OKQ57" s="626"/>
      <c r="OKR57" s="626"/>
      <c r="OKS57" s="626"/>
      <c r="OKT57" s="626"/>
      <c r="OKU57" s="626"/>
      <c r="OKV57" s="626"/>
      <c r="OKW57" s="626"/>
      <c r="OKX57" s="626"/>
      <c r="OKY57" s="626"/>
      <c r="OKZ57" s="626"/>
      <c r="OLA57" s="626"/>
      <c r="OLB57" s="626"/>
      <c r="OLC57" s="626"/>
      <c r="OLD57" s="626"/>
      <c r="OLE57" s="626"/>
      <c r="OLF57" s="626"/>
      <c r="OLG57" s="626"/>
      <c r="OLH57" s="626"/>
      <c r="OLI57" s="626"/>
      <c r="OLJ57" s="626"/>
      <c r="OLK57" s="626"/>
      <c r="OLL57" s="626"/>
      <c r="OLM57" s="626"/>
      <c r="OLN57" s="626"/>
      <c r="OLO57" s="626"/>
      <c r="OLP57" s="626"/>
      <c r="OLQ57" s="626"/>
      <c r="OLR57" s="626"/>
      <c r="OLS57" s="626"/>
      <c r="OLT57" s="626"/>
      <c r="OLU57" s="626"/>
      <c r="OLV57" s="626"/>
      <c r="OLW57" s="626"/>
      <c r="OLX57" s="626"/>
      <c r="OLY57" s="626"/>
      <c r="OLZ57" s="626"/>
      <c r="OMA57" s="626"/>
      <c r="OMB57" s="626"/>
      <c r="OMC57" s="626"/>
      <c r="OMD57" s="626"/>
      <c r="OME57" s="626"/>
      <c r="OMF57" s="626"/>
      <c r="OMG57" s="626"/>
      <c r="OMH57" s="626"/>
      <c r="OMI57" s="626"/>
      <c r="OMJ57" s="626"/>
      <c r="OMK57" s="626"/>
      <c r="OML57" s="626"/>
      <c r="OMM57" s="626"/>
      <c r="OMN57" s="626"/>
      <c r="OMO57" s="626"/>
      <c r="OMP57" s="626"/>
      <c r="OMQ57" s="626"/>
      <c r="OMR57" s="626"/>
      <c r="OMS57" s="626"/>
      <c r="OMT57" s="626"/>
      <c r="OMU57" s="626"/>
      <c r="OMV57" s="626"/>
      <c r="OMW57" s="626"/>
      <c r="OMX57" s="626"/>
      <c r="OMY57" s="626"/>
      <c r="OMZ57" s="626"/>
      <c r="ONA57" s="626"/>
      <c r="ONB57" s="626"/>
      <c r="ONC57" s="626"/>
      <c r="OND57" s="626"/>
      <c r="ONE57" s="626"/>
      <c r="ONF57" s="626"/>
      <c r="ONG57" s="626"/>
      <c r="ONH57" s="626"/>
      <c r="ONI57" s="626"/>
      <c r="ONJ57" s="626"/>
      <c r="ONK57" s="626"/>
      <c r="ONL57" s="626"/>
      <c r="ONM57" s="626"/>
      <c r="ONN57" s="626"/>
      <c r="ONO57" s="626"/>
      <c r="ONP57" s="626"/>
      <c r="ONQ57" s="626"/>
      <c r="ONR57" s="626"/>
      <c r="ONS57" s="626"/>
      <c r="ONT57" s="626"/>
      <c r="ONU57" s="626"/>
      <c r="ONV57" s="626"/>
      <c r="ONW57" s="626"/>
      <c r="ONX57" s="626"/>
      <c r="ONY57" s="626"/>
      <c r="ONZ57" s="626"/>
      <c r="OOA57" s="626"/>
      <c r="OOB57" s="626"/>
      <c r="OOC57" s="626"/>
      <c r="OOD57" s="626"/>
      <c r="OOE57" s="626"/>
      <c r="OOF57" s="626"/>
      <c r="OOG57" s="626"/>
      <c r="OOH57" s="626"/>
      <c r="OOI57" s="626"/>
      <c r="OOJ57" s="626"/>
      <c r="OOK57" s="626"/>
      <c r="OOL57" s="626"/>
      <c r="OOM57" s="626"/>
      <c r="OON57" s="626"/>
      <c r="OOO57" s="626"/>
      <c r="OOP57" s="626"/>
      <c r="OOQ57" s="626"/>
      <c r="OOR57" s="626"/>
      <c r="OOS57" s="626"/>
      <c r="OOT57" s="626"/>
      <c r="OOU57" s="626"/>
      <c r="OOV57" s="626"/>
      <c r="OOW57" s="626"/>
      <c r="OOX57" s="626"/>
      <c r="OOY57" s="626"/>
      <c r="OOZ57" s="626"/>
      <c r="OPA57" s="626"/>
      <c r="OPB57" s="626"/>
      <c r="OPC57" s="626"/>
      <c r="OPD57" s="626"/>
      <c r="OPE57" s="626"/>
      <c r="OPF57" s="626"/>
      <c r="OPG57" s="626"/>
      <c r="OPH57" s="626"/>
      <c r="OPI57" s="626"/>
      <c r="OPJ57" s="626"/>
      <c r="OPK57" s="626"/>
      <c r="OPL57" s="626"/>
      <c r="OPM57" s="626"/>
      <c r="OPN57" s="626"/>
      <c r="OPO57" s="626"/>
      <c r="OPP57" s="626"/>
      <c r="OPQ57" s="626"/>
      <c r="OPR57" s="626"/>
      <c r="OPS57" s="626"/>
      <c r="OPT57" s="626"/>
      <c r="OPU57" s="626"/>
      <c r="OPV57" s="626"/>
      <c r="OPW57" s="626"/>
      <c r="OPX57" s="626"/>
      <c r="OPY57" s="626"/>
      <c r="OPZ57" s="626"/>
      <c r="OQA57" s="626"/>
      <c r="OQB57" s="626"/>
      <c r="OQC57" s="626"/>
      <c r="OQD57" s="626"/>
      <c r="OQE57" s="626"/>
      <c r="OQF57" s="626"/>
      <c r="OQG57" s="626"/>
      <c r="OQH57" s="626"/>
      <c r="OQI57" s="626"/>
      <c r="OQJ57" s="626"/>
      <c r="OQK57" s="626"/>
      <c r="OQL57" s="626"/>
      <c r="OQM57" s="626"/>
      <c r="OQN57" s="626"/>
      <c r="OQO57" s="626"/>
      <c r="OQP57" s="626"/>
      <c r="OQQ57" s="626"/>
      <c r="OQR57" s="626"/>
      <c r="OQS57" s="626"/>
      <c r="OQT57" s="626"/>
      <c r="OQU57" s="626"/>
      <c r="OQV57" s="626"/>
      <c r="OQW57" s="626"/>
      <c r="OQX57" s="626"/>
      <c r="OQY57" s="626"/>
      <c r="OQZ57" s="626"/>
      <c r="ORA57" s="626"/>
      <c r="ORB57" s="626"/>
      <c r="ORC57" s="626"/>
      <c r="ORD57" s="626"/>
      <c r="ORE57" s="626"/>
      <c r="ORF57" s="626"/>
      <c r="ORG57" s="626"/>
      <c r="ORH57" s="626"/>
      <c r="ORI57" s="626"/>
      <c r="ORJ57" s="626"/>
      <c r="ORK57" s="626"/>
      <c r="ORL57" s="626"/>
      <c r="ORM57" s="626"/>
      <c r="ORN57" s="626"/>
      <c r="ORO57" s="626"/>
      <c r="ORP57" s="626"/>
      <c r="ORQ57" s="626"/>
      <c r="ORR57" s="626"/>
      <c r="ORS57" s="626"/>
      <c r="ORT57" s="626"/>
      <c r="ORU57" s="626"/>
      <c r="ORV57" s="626"/>
      <c r="ORW57" s="626"/>
      <c r="ORX57" s="626"/>
      <c r="ORY57" s="626"/>
      <c r="ORZ57" s="626"/>
      <c r="OSA57" s="626"/>
      <c r="OSB57" s="626"/>
      <c r="OSC57" s="626"/>
      <c r="OSD57" s="626"/>
      <c r="OSE57" s="626"/>
      <c r="OSF57" s="626"/>
      <c r="OSG57" s="626"/>
      <c r="OSH57" s="626"/>
      <c r="OSI57" s="626"/>
      <c r="OSJ57" s="626"/>
      <c r="OSK57" s="626"/>
      <c r="OSL57" s="626"/>
      <c r="OSM57" s="626"/>
      <c r="OSN57" s="626"/>
      <c r="OSO57" s="626"/>
      <c r="OSP57" s="626"/>
      <c r="OSQ57" s="626"/>
      <c r="OSR57" s="626"/>
      <c r="OSS57" s="626"/>
      <c r="OST57" s="626"/>
      <c r="OSU57" s="626"/>
      <c r="OSV57" s="626"/>
      <c r="OSW57" s="626"/>
      <c r="OSX57" s="626"/>
      <c r="OSY57" s="626"/>
      <c r="OSZ57" s="626"/>
      <c r="OTA57" s="626"/>
      <c r="OTB57" s="626"/>
      <c r="OTC57" s="626"/>
      <c r="OTD57" s="626"/>
      <c r="OTE57" s="626"/>
      <c r="OTF57" s="626"/>
      <c r="OTG57" s="626"/>
      <c r="OTH57" s="626"/>
      <c r="OTI57" s="626"/>
      <c r="OTJ57" s="626"/>
      <c r="OTK57" s="626"/>
      <c r="OTL57" s="626"/>
      <c r="OTM57" s="626"/>
      <c r="OTN57" s="626"/>
      <c r="OTO57" s="626"/>
      <c r="OTP57" s="626"/>
      <c r="OTQ57" s="626"/>
      <c r="OTR57" s="626"/>
      <c r="OTS57" s="626"/>
      <c r="OTT57" s="626"/>
      <c r="OTU57" s="626"/>
      <c r="OTV57" s="626"/>
      <c r="OTW57" s="626"/>
      <c r="OTX57" s="626"/>
      <c r="OTY57" s="626"/>
      <c r="OTZ57" s="626"/>
      <c r="OUA57" s="626"/>
      <c r="OUB57" s="626"/>
      <c r="OUC57" s="626"/>
      <c r="OUD57" s="626"/>
      <c r="OUE57" s="626"/>
      <c r="OUF57" s="626"/>
      <c r="OUG57" s="626"/>
      <c r="OUH57" s="626"/>
      <c r="OUI57" s="626"/>
      <c r="OUJ57" s="626"/>
      <c r="OUK57" s="626"/>
      <c r="OUL57" s="626"/>
      <c r="OUM57" s="626"/>
      <c r="OUN57" s="626"/>
      <c r="OUO57" s="626"/>
      <c r="OUP57" s="626"/>
      <c r="OUQ57" s="626"/>
      <c r="OUR57" s="626"/>
      <c r="OUS57" s="626"/>
      <c r="OUT57" s="626"/>
      <c r="OUU57" s="626"/>
      <c r="OUV57" s="626"/>
      <c r="OUW57" s="626"/>
      <c r="OUX57" s="626"/>
      <c r="OUY57" s="626"/>
      <c r="OUZ57" s="626"/>
      <c r="OVA57" s="626"/>
      <c r="OVB57" s="626"/>
      <c r="OVC57" s="626"/>
      <c r="OVD57" s="626"/>
      <c r="OVE57" s="626"/>
      <c r="OVF57" s="626"/>
      <c r="OVG57" s="626"/>
      <c r="OVH57" s="626"/>
      <c r="OVI57" s="626"/>
      <c r="OVJ57" s="626"/>
      <c r="OVK57" s="626"/>
      <c r="OVL57" s="626"/>
      <c r="OVM57" s="626"/>
      <c r="OVN57" s="626"/>
      <c r="OVO57" s="626"/>
      <c r="OVP57" s="626"/>
      <c r="OVQ57" s="626"/>
      <c r="OVR57" s="626"/>
      <c r="OVS57" s="626"/>
      <c r="OVT57" s="626"/>
      <c r="OVU57" s="626"/>
      <c r="OVV57" s="626"/>
      <c r="OVW57" s="626"/>
      <c r="OVX57" s="626"/>
      <c r="OVY57" s="626"/>
      <c r="OVZ57" s="626"/>
      <c r="OWA57" s="626"/>
      <c r="OWB57" s="626"/>
      <c r="OWC57" s="626"/>
      <c r="OWD57" s="626"/>
      <c r="OWE57" s="626"/>
      <c r="OWF57" s="626"/>
      <c r="OWG57" s="626"/>
      <c r="OWH57" s="626"/>
      <c r="OWI57" s="626"/>
      <c r="OWJ57" s="626"/>
      <c r="OWK57" s="626"/>
      <c r="OWL57" s="626"/>
      <c r="OWM57" s="626"/>
      <c r="OWN57" s="626"/>
      <c r="OWO57" s="626"/>
      <c r="OWP57" s="626"/>
      <c r="OWQ57" s="626"/>
      <c r="OWR57" s="626"/>
      <c r="OWS57" s="626"/>
      <c r="OWT57" s="626"/>
      <c r="OWU57" s="626"/>
      <c r="OWV57" s="626"/>
      <c r="OWW57" s="626"/>
      <c r="OWX57" s="626"/>
      <c r="OWY57" s="626"/>
      <c r="OWZ57" s="626"/>
      <c r="OXA57" s="626"/>
      <c r="OXB57" s="626"/>
      <c r="OXC57" s="626"/>
      <c r="OXD57" s="626"/>
      <c r="OXE57" s="626"/>
      <c r="OXF57" s="626"/>
      <c r="OXG57" s="626"/>
      <c r="OXH57" s="626"/>
      <c r="OXI57" s="626"/>
      <c r="OXJ57" s="626"/>
      <c r="OXK57" s="626"/>
      <c r="OXL57" s="626"/>
      <c r="OXM57" s="626"/>
      <c r="OXN57" s="626"/>
      <c r="OXO57" s="626"/>
      <c r="OXP57" s="626"/>
      <c r="OXQ57" s="626"/>
      <c r="OXR57" s="626"/>
      <c r="OXS57" s="626"/>
      <c r="OXT57" s="626"/>
      <c r="OXU57" s="626"/>
      <c r="OXV57" s="626"/>
      <c r="OXW57" s="626"/>
      <c r="OXX57" s="626"/>
      <c r="OXY57" s="626"/>
      <c r="OXZ57" s="626"/>
      <c r="OYA57" s="626"/>
      <c r="OYB57" s="626"/>
      <c r="OYC57" s="626"/>
      <c r="OYD57" s="626"/>
      <c r="OYE57" s="626"/>
      <c r="OYF57" s="626"/>
      <c r="OYG57" s="626"/>
      <c r="OYH57" s="626"/>
      <c r="OYI57" s="626"/>
      <c r="OYJ57" s="626"/>
      <c r="OYK57" s="626"/>
      <c r="OYL57" s="626"/>
      <c r="OYM57" s="626"/>
      <c r="OYN57" s="626"/>
      <c r="OYO57" s="626"/>
      <c r="OYP57" s="626"/>
      <c r="OYQ57" s="626"/>
      <c r="OYR57" s="626"/>
      <c r="OYS57" s="626"/>
      <c r="OYT57" s="626"/>
      <c r="OYU57" s="626"/>
      <c r="OYV57" s="626"/>
      <c r="OYW57" s="626"/>
      <c r="OYX57" s="626"/>
      <c r="OYY57" s="626"/>
      <c r="OYZ57" s="626"/>
      <c r="OZA57" s="626"/>
      <c r="OZB57" s="626"/>
      <c r="OZC57" s="626"/>
      <c r="OZD57" s="626"/>
      <c r="OZE57" s="626"/>
      <c r="OZF57" s="626"/>
      <c r="OZG57" s="626"/>
      <c r="OZH57" s="626"/>
      <c r="OZI57" s="626"/>
      <c r="OZJ57" s="626"/>
      <c r="OZK57" s="626"/>
      <c r="OZL57" s="626"/>
      <c r="OZM57" s="626"/>
      <c r="OZN57" s="626"/>
      <c r="OZO57" s="626"/>
      <c r="OZP57" s="626"/>
      <c r="OZQ57" s="626"/>
      <c r="OZR57" s="626"/>
      <c r="OZS57" s="626"/>
      <c r="OZT57" s="626"/>
      <c r="OZU57" s="626"/>
      <c r="OZV57" s="626"/>
      <c r="OZW57" s="626"/>
      <c r="OZX57" s="626"/>
      <c r="OZY57" s="626"/>
      <c r="OZZ57" s="626"/>
      <c r="PAA57" s="626"/>
      <c r="PAB57" s="626"/>
      <c r="PAC57" s="626"/>
      <c r="PAD57" s="626"/>
      <c r="PAE57" s="626"/>
      <c r="PAF57" s="626"/>
      <c r="PAG57" s="626"/>
      <c r="PAH57" s="626"/>
      <c r="PAI57" s="626"/>
      <c r="PAJ57" s="626"/>
      <c r="PAK57" s="626"/>
      <c r="PAL57" s="626"/>
      <c r="PAM57" s="626"/>
      <c r="PAN57" s="626"/>
      <c r="PAO57" s="626"/>
      <c r="PAP57" s="626"/>
      <c r="PAQ57" s="626"/>
      <c r="PAR57" s="626"/>
      <c r="PAS57" s="626"/>
      <c r="PAT57" s="626"/>
      <c r="PAU57" s="626"/>
      <c r="PAV57" s="626"/>
      <c r="PAW57" s="626"/>
      <c r="PAX57" s="626"/>
      <c r="PAY57" s="626"/>
      <c r="PAZ57" s="626"/>
      <c r="PBA57" s="626"/>
      <c r="PBB57" s="626"/>
      <c r="PBC57" s="626"/>
      <c r="PBD57" s="626"/>
      <c r="PBE57" s="626"/>
      <c r="PBF57" s="626"/>
      <c r="PBG57" s="626"/>
      <c r="PBH57" s="626"/>
      <c r="PBI57" s="626"/>
      <c r="PBJ57" s="626"/>
      <c r="PBK57" s="626"/>
      <c r="PBL57" s="626"/>
      <c r="PBM57" s="626"/>
      <c r="PBN57" s="626"/>
      <c r="PBO57" s="626"/>
      <c r="PBP57" s="626"/>
      <c r="PBQ57" s="626"/>
      <c r="PBR57" s="626"/>
      <c r="PBS57" s="626"/>
      <c r="PBT57" s="626"/>
      <c r="PBU57" s="626"/>
      <c r="PBV57" s="626"/>
      <c r="PBW57" s="626"/>
      <c r="PBX57" s="626"/>
      <c r="PBY57" s="626"/>
      <c r="PBZ57" s="626"/>
      <c r="PCA57" s="626"/>
      <c r="PCB57" s="626"/>
      <c r="PCC57" s="626"/>
      <c r="PCD57" s="626"/>
      <c r="PCE57" s="626"/>
      <c r="PCF57" s="626"/>
      <c r="PCG57" s="626"/>
      <c r="PCH57" s="626"/>
      <c r="PCI57" s="626"/>
      <c r="PCJ57" s="626"/>
      <c r="PCK57" s="626"/>
      <c r="PCL57" s="626"/>
      <c r="PCM57" s="626"/>
      <c r="PCN57" s="626"/>
      <c r="PCO57" s="626"/>
      <c r="PCP57" s="626"/>
      <c r="PCQ57" s="626"/>
      <c r="PCR57" s="626"/>
      <c r="PCS57" s="626"/>
      <c r="PCT57" s="626"/>
      <c r="PCU57" s="626"/>
      <c r="PCV57" s="626"/>
      <c r="PCW57" s="626"/>
      <c r="PCX57" s="626"/>
      <c r="PCY57" s="626"/>
      <c r="PCZ57" s="626"/>
      <c r="PDA57" s="626"/>
      <c r="PDB57" s="626"/>
      <c r="PDC57" s="626"/>
      <c r="PDD57" s="626"/>
      <c r="PDE57" s="626"/>
      <c r="PDF57" s="626"/>
      <c r="PDG57" s="626"/>
      <c r="PDH57" s="626"/>
      <c r="PDI57" s="626"/>
      <c r="PDJ57" s="626"/>
      <c r="PDK57" s="626"/>
      <c r="PDL57" s="626"/>
      <c r="PDM57" s="626"/>
      <c r="PDN57" s="626"/>
      <c r="PDO57" s="626"/>
      <c r="PDP57" s="626"/>
      <c r="PDQ57" s="626"/>
      <c r="PDR57" s="626"/>
      <c r="PDS57" s="626"/>
      <c r="PDT57" s="626"/>
      <c r="PDU57" s="626"/>
      <c r="PDV57" s="626"/>
      <c r="PDW57" s="626"/>
      <c r="PDX57" s="626"/>
      <c r="PDY57" s="626"/>
      <c r="PDZ57" s="626"/>
      <c r="PEA57" s="626"/>
      <c r="PEB57" s="626"/>
      <c r="PEC57" s="626"/>
      <c r="PED57" s="626"/>
      <c r="PEE57" s="626"/>
      <c r="PEF57" s="626"/>
      <c r="PEG57" s="626"/>
      <c r="PEH57" s="626"/>
      <c r="PEI57" s="626"/>
      <c r="PEJ57" s="626"/>
      <c r="PEK57" s="626"/>
      <c r="PEL57" s="626"/>
      <c r="PEM57" s="626"/>
      <c r="PEN57" s="626"/>
      <c r="PEO57" s="626"/>
      <c r="PEP57" s="626"/>
      <c r="PEQ57" s="626"/>
      <c r="PER57" s="626"/>
      <c r="PES57" s="626"/>
      <c r="PET57" s="626"/>
      <c r="PEU57" s="626"/>
      <c r="PEV57" s="626"/>
      <c r="PEW57" s="626"/>
      <c r="PEX57" s="626"/>
      <c r="PEY57" s="626"/>
      <c r="PEZ57" s="626"/>
      <c r="PFA57" s="626"/>
      <c r="PFB57" s="626"/>
      <c r="PFC57" s="626"/>
      <c r="PFD57" s="626"/>
      <c r="PFE57" s="626"/>
      <c r="PFF57" s="626"/>
      <c r="PFG57" s="626"/>
      <c r="PFH57" s="626"/>
      <c r="PFI57" s="626"/>
      <c r="PFJ57" s="626"/>
      <c r="PFK57" s="626"/>
      <c r="PFL57" s="626"/>
      <c r="PFM57" s="626"/>
      <c r="PFN57" s="626"/>
      <c r="PFO57" s="626"/>
      <c r="PFP57" s="626"/>
      <c r="PFQ57" s="626"/>
      <c r="PFR57" s="626"/>
      <c r="PFS57" s="626"/>
      <c r="PFT57" s="626"/>
      <c r="PFU57" s="626"/>
      <c r="PFV57" s="626"/>
      <c r="PFW57" s="626"/>
      <c r="PFX57" s="626"/>
      <c r="PFY57" s="626"/>
      <c r="PFZ57" s="626"/>
      <c r="PGA57" s="626"/>
      <c r="PGB57" s="626"/>
      <c r="PGC57" s="626"/>
      <c r="PGD57" s="626"/>
      <c r="PGE57" s="626"/>
      <c r="PGF57" s="626"/>
      <c r="PGG57" s="626"/>
      <c r="PGH57" s="626"/>
      <c r="PGI57" s="626"/>
      <c r="PGJ57" s="626"/>
      <c r="PGK57" s="626"/>
      <c r="PGL57" s="626"/>
      <c r="PGM57" s="626"/>
      <c r="PGN57" s="626"/>
      <c r="PGO57" s="626"/>
      <c r="PGP57" s="626"/>
      <c r="PGQ57" s="626"/>
      <c r="PGR57" s="626"/>
      <c r="PGS57" s="626"/>
      <c r="PGT57" s="626"/>
      <c r="PGU57" s="626"/>
      <c r="PGV57" s="626"/>
      <c r="PGW57" s="626"/>
      <c r="PGX57" s="626"/>
      <c r="PGY57" s="626"/>
      <c r="PGZ57" s="626"/>
      <c r="PHA57" s="626"/>
      <c r="PHB57" s="626"/>
      <c r="PHC57" s="626"/>
      <c r="PHD57" s="626"/>
      <c r="PHE57" s="626"/>
      <c r="PHF57" s="626"/>
      <c r="PHG57" s="626"/>
      <c r="PHH57" s="626"/>
      <c r="PHI57" s="626"/>
      <c r="PHJ57" s="626"/>
      <c r="PHK57" s="626"/>
      <c r="PHL57" s="626"/>
      <c r="PHM57" s="626"/>
      <c r="PHN57" s="626"/>
      <c r="PHO57" s="626"/>
      <c r="PHP57" s="626"/>
      <c r="PHQ57" s="626"/>
      <c r="PHR57" s="626"/>
      <c r="PHS57" s="626"/>
      <c r="PHT57" s="626"/>
      <c r="PHU57" s="626"/>
      <c r="PHV57" s="626"/>
      <c r="PHW57" s="626"/>
      <c r="PHX57" s="626"/>
      <c r="PHY57" s="626"/>
      <c r="PHZ57" s="626"/>
      <c r="PIA57" s="626"/>
      <c r="PIB57" s="626"/>
      <c r="PIC57" s="626"/>
      <c r="PID57" s="626"/>
      <c r="PIE57" s="626"/>
      <c r="PIF57" s="626"/>
      <c r="PIG57" s="626"/>
      <c r="PIH57" s="626"/>
      <c r="PII57" s="626"/>
      <c r="PIJ57" s="626"/>
      <c r="PIK57" s="626"/>
      <c r="PIL57" s="626"/>
      <c r="PIM57" s="626"/>
      <c r="PIN57" s="626"/>
      <c r="PIO57" s="626"/>
      <c r="PIP57" s="626"/>
      <c r="PIQ57" s="626"/>
      <c r="PIR57" s="626"/>
      <c r="PIS57" s="626"/>
      <c r="PIT57" s="626"/>
      <c r="PIU57" s="626"/>
      <c r="PIV57" s="626"/>
      <c r="PIW57" s="626"/>
      <c r="PIX57" s="626"/>
      <c r="PIY57" s="626"/>
      <c r="PIZ57" s="626"/>
      <c r="PJA57" s="626"/>
      <c r="PJB57" s="626"/>
      <c r="PJC57" s="626"/>
      <c r="PJD57" s="626"/>
      <c r="PJE57" s="626"/>
      <c r="PJF57" s="626"/>
      <c r="PJG57" s="626"/>
      <c r="PJH57" s="626"/>
      <c r="PJI57" s="626"/>
      <c r="PJJ57" s="626"/>
      <c r="PJK57" s="626"/>
      <c r="PJL57" s="626"/>
      <c r="PJM57" s="626"/>
      <c r="PJN57" s="626"/>
      <c r="PJO57" s="626"/>
      <c r="PJP57" s="626"/>
      <c r="PJQ57" s="626"/>
      <c r="PJR57" s="626"/>
      <c r="PJS57" s="626"/>
      <c r="PJT57" s="626"/>
      <c r="PJU57" s="626"/>
      <c r="PJV57" s="626"/>
      <c r="PJW57" s="626"/>
      <c r="PJX57" s="626"/>
      <c r="PJY57" s="626"/>
      <c r="PJZ57" s="626"/>
      <c r="PKA57" s="626"/>
      <c r="PKB57" s="626"/>
      <c r="PKC57" s="626"/>
      <c r="PKD57" s="626"/>
      <c r="PKE57" s="626"/>
      <c r="PKF57" s="626"/>
      <c r="PKG57" s="626"/>
      <c r="PKH57" s="626"/>
      <c r="PKI57" s="626"/>
      <c r="PKJ57" s="626"/>
      <c r="PKK57" s="626"/>
      <c r="PKL57" s="626"/>
      <c r="PKM57" s="626"/>
      <c r="PKN57" s="626"/>
      <c r="PKO57" s="626"/>
      <c r="PKP57" s="626"/>
      <c r="PKQ57" s="626"/>
      <c r="PKR57" s="626"/>
      <c r="PKS57" s="626"/>
      <c r="PKT57" s="626"/>
      <c r="PKU57" s="626"/>
      <c r="PKV57" s="626"/>
      <c r="PKW57" s="626"/>
      <c r="PKX57" s="626"/>
      <c r="PKY57" s="626"/>
      <c r="PKZ57" s="626"/>
      <c r="PLA57" s="626"/>
      <c r="PLB57" s="626"/>
      <c r="PLC57" s="626"/>
      <c r="PLD57" s="626"/>
      <c r="PLE57" s="626"/>
      <c r="PLF57" s="626"/>
      <c r="PLG57" s="626"/>
      <c r="PLH57" s="626"/>
      <c r="PLI57" s="626"/>
      <c r="PLJ57" s="626"/>
      <c r="PLK57" s="626"/>
      <c r="PLL57" s="626"/>
      <c r="PLM57" s="626"/>
      <c r="PLN57" s="626"/>
      <c r="PLO57" s="626"/>
      <c r="PLP57" s="626"/>
      <c r="PLQ57" s="626"/>
      <c r="PLR57" s="626"/>
      <c r="PLS57" s="626"/>
      <c r="PLT57" s="626"/>
      <c r="PLU57" s="626"/>
      <c r="PLV57" s="626"/>
      <c r="PLW57" s="626"/>
      <c r="PLX57" s="626"/>
      <c r="PLY57" s="626"/>
      <c r="PLZ57" s="626"/>
      <c r="PMA57" s="626"/>
      <c r="PMB57" s="626"/>
      <c r="PMC57" s="626"/>
      <c r="PMD57" s="626"/>
      <c r="PME57" s="626"/>
      <c r="PMF57" s="626"/>
      <c r="PMG57" s="626"/>
      <c r="PMH57" s="626"/>
      <c r="PMI57" s="626"/>
      <c r="PMJ57" s="626"/>
      <c r="PMK57" s="626"/>
      <c r="PML57" s="626"/>
      <c r="PMM57" s="626"/>
      <c r="PMN57" s="626"/>
      <c r="PMO57" s="626"/>
      <c r="PMP57" s="626"/>
      <c r="PMQ57" s="626"/>
      <c r="PMR57" s="626"/>
      <c r="PMS57" s="626"/>
      <c r="PMT57" s="626"/>
      <c r="PMU57" s="626"/>
      <c r="PMV57" s="626"/>
      <c r="PMW57" s="626"/>
      <c r="PMX57" s="626"/>
      <c r="PMY57" s="626"/>
      <c r="PMZ57" s="626"/>
      <c r="PNA57" s="626"/>
      <c r="PNB57" s="626"/>
      <c r="PNC57" s="626"/>
      <c r="PND57" s="626"/>
      <c r="PNE57" s="626"/>
      <c r="PNF57" s="626"/>
      <c r="PNG57" s="626"/>
      <c r="PNH57" s="626"/>
      <c r="PNI57" s="626"/>
      <c r="PNJ57" s="626"/>
      <c r="PNK57" s="626"/>
      <c r="PNL57" s="626"/>
      <c r="PNM57" s="626"/>
      <c r="PNN57" s="626"/>
      <c r="PNO57" s="626"/>
      <c r="PNP57" s="626"/>
      <c r="PNQ57" s="626"/>
      <c r="PNR57" s="626"/>
      <c r="PNS57" s="626"/>
      <c r="PNT57" s="626"/>
      <c r="PNU57" s="626"/>
      <c r="PNV57" s="626"/>
      <c r="PNW57" s="626"/>
      <c r="PNX57" s="626"/>
      <c r="PNY57" s="626"/>
      <c r="PNZ57" s="626"/>
      <c r="POA57" s="626"/>
      <c r="POB57" s="626"/>
      <c r="POC57" s="626"/>
      <c r="POD57" s="626"/>
      <c r="POE57" s="626"/>
      <c r="POF57" s="626"/>
      <c r="POG57" s="626"/>
      <c r="POH57" s="626"/>
      <c r="POI57" s="626"/>
      <c r="POJ57" s="626"/>
      <c r="POK57" s="626"/>
      <c r="POL57" s="626"/>
      <c r="POM57" s="626"/>
      <c r="PON57" s="626"/>
      <c r="POO57" s="626"/>
      <c r="POP57" s="626"/>
      <c r="POQ57" s="626"/>
      <c r="POR57" s="626"/>
      <c r="POS57" s="626"/>
      <c r="POT57" s="626"/>
      <c r="POU57" s="626"/>
      <c r="POV57" s="626"/>
      <c r="POW57" s="626"/>
      <c r="POX57" s="626"/>
      <c r="POY57" s="626"/>
      <c r="POZ57" s="626"/>
      <c r="PPA57" s="626"/>
      <c r="PPB57" s="626"/>
      <c r="PPC57" s="626"/>
      <c r="PPD57" s="626"/>
      <c r="PPE57" s="626"/>
      <c r="PPF57" s="626"/>
      <c r="PPG57" s="626"/>
      <c r="PPH57" s="626"/>
      <c r="PPI57" s="626"/>
      <c r="PPJ57" s="626"/>
      <c r="PPK57" s="626"/>
      <c r="PPL57" s="626"/>
      <c r="PPM57" s="626"/>
      <c r="PPN57" s="626"/>
      <c r="PPO57" s="626"/>
      <c r="PPP57" s="626"/>
      <c r="PPQ57" s="626"/>
      <c r="PPR57" s="626"/>
      <c r="PPS57" s="626"/>
      <c r="PPT57" s="626"/>
      <c r="PPU57" s="626"/>
      <c r="PPV57" s="626"/>
      <c r="PPW57" s="626"/>
      <c r="PPX57" s="626"/>
      <c r="PPY57" s="626"/>
      <c r="PPZ57" s="626"/>
      <c r="PQA57" s="626"/>
      <c r="PQB57" s="626"/>
      <c r="PQC57" s="626"/>
      <c r="PQD57" s="626"/>
      <c r="PQE57" s="626"/>
      <c r="PQF57" s="626"/>
      <c r="PQG57" s="626"/>
      <c r="PQH57" s="626"/>
      <c r="PQI57" s="626"/>
      <c r="PQJ57" s="626"/>
      <c r="PQK57" s="626"/>
      <c r="PQL57" s="626"/>
      <c r="PQM57" s="626"/>
      <c r="PQN57" s="626"/>
      <c r="PQO57" s="626"/>
      <c r="PQP57" s="626"/>
      <c r="PQQ57" s="626"/>
      <c r="PQR57" s="626"/>
      <c r="PQS57" s="626"/>
      <c r="PQT57" s="626"/>
      <c r="PQU57" s="626"/>
      <c r="PQV57" s="626"/>
      <c r="PQW57" s="626"/>
      <c r="PQX57" s="626"/>
      <c r="PQY57" s="626"/>
      <c r="PQZ57" s="626"/>
      <c r="PRA57" s="626"/>
      <c r="PRB57" s="626"/>
      <c r="PRC57" s="626"/>
      <c r="PRD57" s="626"/>
      <c r="PRE57" s="626"/>
      <c r="PRF57" s="626"/>
      <c r="PRG57" s="626"/>
      <c r="PRH57" s="626"/>
      <c r="PRI57" s="626"/>
      <c r="PRJ57" s="626"/>
      <c r="PRK57" s="626"/>
      <c r="PRL57" s="626"/>
      <c r="PRM57" s="626"/>
      <c r="PRN57" s="626"/>
      <c r="PRO57" s="626"/>
      <c r="PRP57" s="626"/>
      <c r="PRQ57" s="626"/>
      <c r="PRR57" s="626"/>
      <c r="PRS57" s="626"/>
      <c r="PRT57" s="626"/>
      <c r="PRU57" s="626"/>
      <c r="PRV57" s="626"/>
      <c r="PRW57" s="626"/>
      <c r="PRX57" s="626"/>
      <c r="PRY57" s="626"/>
      <c r="PRZ57" s="626"/>
      <c r="PSA57" s="626"/>
      <c r="PSB57" s="626"/>
      <c r="PSC57" s="626"/>
      <c r="PSD57" s="626"/>
      <c r="PSE57" s="626"/>
      <c r="PSF57" s="626"/>
      <c r="PSG57" s="626"/>
      <c r="PSH57" s="626"/>
      <c r="PSI57" s="626"/>
      <c r="PSJ57" s="626"/>
      <c r="PSK57" s="626"/>
      <c r="PSL57" s="626"/>
      <c r="PSM57" s="626"/>
      <c r="PSN57" s="626"/>
      <c r="PSO57" s="626"/>
      <c r="PSP57" s="626"/>
      <c r="PSQ57" s="626"/>
      <c r="PSR57" s="626"/>
      <c r="PSS57" s="626"/>
      <c r="PST57" s="626"/>
      <c r="PSU57" s="626"/>
      <c r="PSV57" s="626"/>
      <c r="PSW57" s="626"/>
      <c r="PSX57" s="626"/>
      <c r="PSY57" s="626"/>
      <c r="PSZ57" s="626"/>
      <c r="PTA57" s="626"/>
      <c r="PTB57" s="626"/>
      <c r="PTC57" s="626"/>
      <c r="PTD57" s="626"/>
      <c r="PTE57" s="626"/>
      <c r="PTF57" s="626"/>
      <c r="PTG57" s="626"/>
      <c r="PTH57" s="626"/>
      <c r="PTI57" s="626"/>
      <c r="PTJ57" s="626"/>
      <c r="PTK57" s="626"/>
      <c r="PTL57" s="626"/>
      <c r="PTM57" s="626"/>
      <c r="PTN57" s="626"/>
      <c r="PTO57" s="626"/>
      <c r="PTP57" s="626"/>
      <c r="PTQ57" s="626"/>
      <c r="PTR57" s="626"/>
      <c r="PTS57" s="626"/>
      <c r="PTT57" s="626"/>
      <c r="PTU57" s="626"/>
      <c r="PTV57" s="626"/>
      <c r="PTW57" s="626"/>
      <c r="PTX57" s="626"/>
      <c r="PTY57" s="626"/>
      <c r="PTZ57" s="626"/>
      <c r="PUA57" s="626"/>
      <c r="PUB57" s="626"/>
      <c r="PUC57" s="626"/>
      <c r="PUD57" s="626"/>
      <c r="PUE57" s="626"/>
      <c r="PUF57" s="626"/>
      <c r="PUG57" s="626"/>
      <c r="PUH57" s="626"/>
      <c r="PUI57" s="626"/>
      <c r="PUJ57" s="626"/>
      <c r="PUK57" s="626"/>
      <c r="PUL57" s="626"/>
      <c r="PUM57" s="626"/>
      <c r="PUN57" s="626"/>
      <c r="PUO57" s="626"/>
      <c r="PUP57" s="626"/>
      <c r="PUQ57" s="626"/>
      <c r="PUR57" s="626"/>
      <c r="PUS57" s="626"/>
      <c r="PUT57" s="626"/>
      <c r="PUU57" s="626"/>
      <c r="PUV57" s="626"/>
      <c r="PUW57" s="626"/>
      <c r="PUX57" s="626"/>
      <c r="PUY57" s="626"/>
      <c r="PUZ57" s="626"/>
      <c r="PVA57" s="626"/>
      <c r="PVB57" s="626"/>
      <c r="PVC57" s="626"/>
      <c r="PVD57" s="626"/>
      <c r="PVE57" s="626"/>
      <c r="PVF57" s="626"/>
      <c r="PVG57" s="626"/>
      <c r="PVH57" s="626"/>
      <c r="PVI57" s="626"/>
      <c r="PVJ57" s="626"/>
      <c r="PVK57" s="626"/>
      <c r="PVL57" s="626"/>
      <c r="PVM57" s="626"/>
      <c r="PVN57" s="626"/>
      <c r="PVO57" s="626"/>
      <c r="PVP57" s="626"/>
      <c r="PVQ57" s="626"/>
      <c r="PVR57" s="626"/>
      <c r="PVS57" s="626"/>
      <c r="PVT57" s="626"/>
      <c r="PVU57" s="626"/>
      <c r="PVV57" s="626"/>
      <c r="PVW57" s="626"/>
      <c r="PVX57" s="626"/>
      <c r="PVY57" s="626"/>
      <c r="PVZ57" s="626"/>
      <c r="PWA57" s="626"/>
      <c r="PWB57" s="626"/>
      <c r="PWC57" s="626"/>
      <c r="PWD57" s="626"/>
      <c r="PWE57" s="626"/>
      <c r="PWF57" s="626"/>
      <c r="PWG57" s="626"/>
      <c r="PWH57" s="626"/>
      <c r="PWI57" s="626"/>
      <c r="PWJ57" s="626"/>
      <c r="PWK57" s="626"/>
      <c r="PWL57" s="626"/>
      <c r="PWM57" s="626"/>
      <c r="PWN57" s="626"/>
      <c r="PWO57" s="626"/>
      <c r="PWP57" s="626"/>
      <c r="PWQ57" s="626"/>
      <c r="PWR57" s="626"/>
      <c r="PWS57" s="626"/>
      <c r="PWT57" s="626"/>
      <c r="PWU57" s="626"/>
      <c r="PWV57" s="626"/>
      <c r="PWW57" s="626"/>
      <c r="PWX57" s="626"/>
      <c r="PWY57" s="626"/>
      <c r="PWZ57" s="626"/>
      <c r="PXA57" s="626"/>
      <c r="PXB57" s="626"/>
      <c r="PXC57" s="626"/>
      <c r="PXD57" s="626"/>
      <c r="PXE57" s="626"/>
      <c r="PXF57" s="626"/>
      <c r="PXG57" s="626"/>
      <c r="PXH57" s="626"/>
      <c r="PXI57" s="626"/>
      <c r="PXJ57" s="626"/>
      <c r="PXK57" s="626"/>
      <c r="PXL57" s="626"/>
      <c r="PXM57" s="626"/>
      <c r="PXN57" s="626"/>
      <c r="PXO57" s="626"/>
      <c r="PXP57" s="626"/>
      <c r="PXQ57" s="626"/>
      <c r="PXR57" s="626"/>
      <c r="PXS57" s="626"/>
      <c r="PXT57" s="626"/>
      <c r="PXU57" s="626"/>
      <c r="PXV57" s="626"/>
      <c r="PXW57" s="626"/>
      <c r="PXX57" s="626"/>
      <c r="PXY57" s="626"/>
      <c r="PXZ57" s="626"/>
      <c r="PYA57" s="626"/>
      <c r="PYB57" s="626"/>
      <c r="PYC57" s="626"/>
      <c r="PYD57" s="626"/>
      <c r="PYE57" s="626"/>
      <c r="PYF57" s="626"/>
      <c r="PYG57" s="626"/>
      <c r="PYH57" s="626"/>
      <c r="PYI57" s="626"/>
      <c r="PYJ57" s="626"/>
      <c r="PYK57" s="626"/>
      <c r="PYL57" s="626"/>
      <c r="PYM57" s="626"/>
      <c r="PYN57" s="626"/>
      <c r="PYO57" s="626"/>
      <c r="PYP57" s="626"/>
      <c r="PYQ57" s="626"/>
      <c r="PYR57" s="626"/>
      <c r="PYS57" s="626"/>
      <c r="PYT57" s="626"/>
      <c r="PYU57" s="626"/>
      <c r="PYV57" s="626"/>
      <c r="PYW57" s="626"/>
      <c r="PYX57" s="626"/>
      <c r="PYY57" s="626"/>
      <c r="PYZ57" s="626"/>
      <c r="PZA57" s="626"/>
      <c r="PZB57" s="626"/>
      <c r="PZC57" s="626"/>
      <c r="PZD57" s="626"/>
      <c r="PZE57" s="626"/>
      <c r="PZF57" s="626"/>
      <c r="PZG57" s="626"/>
      <c r="PZH57" s="626"/>
      <c r="PZI57" s="626"/>
      <c r="PZJ57" s="626"/>
      <c r="PZK57" s="626"/>
      <c r="PZL57" s="626"/>
      <c r="PZM57" s="626"/>
      <c r="PZN57" s="626"/>
      <c r="PZO57" s="626"/>
      <c r="PZP57" s="626"/>
      <c r="PZQ57" s="626"/>
      <c r="PZR57" s="626"/>
      <c r="PZS57" s="626"/>
      <c r="PZT57" s="626"/>
      <c r="PZU57" s="626"/>
      <c r="PZV57" s="626"/>
      <c r="PZW57" s="626"/>
      <c r="PZX57" s="626"/>
      <c r="PZY57" s="626"/>
      <c r="PZZ57" s="626"/>
      <c r="QAA57" s="626"/>
      <c r="QAB57" s="626"/>
      <c r="QAC57" s="626"/>
      <c r="QAD57" s="626"/>
      <c r="QAE57" s="626"/>
      <c r="QAF57" s="626"/>
      <c r="QAG57" s="626"/>
      <c r="QAH57" s="626"/>
      <c r="QAI57" s="626"/>
      <c r="QAJ57" s="626"/>
      <c r="QAK57" s="626"/>
      <c r="QAL57" s="626"/>
      <c r="QAM57" s="626"/>
      <c r="QAN57" s="626"/>
      <c r="QAO57" s="626"/>
      <c r="QAP57" s="626"/>
      <c r="QAQ57" s="626"/>
      <c r="QAR57" s="626"/>
      <c r="QAS57" s="626"/>
      <c r="QAT57" s="626"/>
      <c r="QAU57" s="626"/>
      <c r="QAV57" s="626"/>
      <c r="QAW57" s="626"/>
      <c r="QAX57" s="626"/>
      <c r="QAY57" s="626"/>
      <c r="QAZ57" s="626"/>
      <c r="QBA57" s="626"/>
      <c r="QBB57" s="626"/>
      <c r="QBC57" s="626"/>
      <c r="QBD57" s="626"/>
      <c r="QBE57" s="626"/>
      <c r="QBF57" s="626"/>
      <c r="QBG57" s="626"/>
      <c r="QBH57" s="626"/>
      <c r="QBI57" s="626"/>
      <c r="QBJ57" s="626"/>
      <c r="QBK57" s="626"/>
      <c r="QBL57" s="626"/>
      <c r="QBM57" s="626"/>
      <c r="QBN57" s="626"/>
      <c r="QBO57" s="626"/>
      <c r="QBP57" s="626"/>
      <c r="QBQ57" s="626"/>
      <c r="QBR57" s="626"/>
      <c r="QBS57" s="626"/>
      <c r="QBT57" s="626"/>
      <c r="QBU57" s="626"/>
      <c r="QBV57" s="626"/>
      <c r="QBW57" s="626"/>
      <c r="QBX57" s="626"/>
      <c r="QBY57" s="626"/>
      <c r="QBZ57" s="626"/>
      <c r="QCA57" s="626"/>
      <c r="QCB57" s="626"/>
      <c r="QCC57" s="626"/>
      <c r="QCD57" s="626"/>
      <c r="QCE57" s="626"/>
      <c r="QCF57" s="626"/>
      <c r="QCG57" s="626"/>
      <c r="QCH57" s="626"/>
      <c r="QCI57" s="626"/>
      <c r="QCJ57" s="626"/>
      <c r="QCK57" s="626"/>
      <c r="QCL57" s="626"/>
      <c r="QCM57" s="626"/>
      <c r="QCN57" s="626"/>
      <c r="QCO57" s="626"/>
      <c r="QCP57" s="626"/>
      <c r="QCQ57" s="626"/>
      <c r="QCR57" s="626"/>
      <c r="QCS57" s="626"/>
      <c r="QCT57" s="626"/>
      <c r="QCU57" s="626"/>
      <c r="QCV57" s="626"/>
      <c r="QCW57" s="626"/>
      <c r="QCX57" s="626"/>
      <c r="QCY57" s="626"/>
      <c r="QCZ57" s="626"/>
      <c r="QDA57" s="626"/>
      <c r="QDB57" s="626"/>
      <c r="QDC57" s="626"/>
      <c r="QDD57" s="626"/>
      <c r="QDE57" s="626"/>
      <c r="QDF57" s="626"/>
      <c r="QDG57" s="626"/>
      <c r="QDH57" s="626"/>
      <c r="QDI57" s="626"/>
      <c r="QDJ57" s="626"/>
      <c r="QDK57" s="626"/>
      <c r="QDL57" s="626"/>
      <c r="QDM57" s="626"/>
      <c r="QDN57" s="626"/>
      <c r="QDO57" s="626"/>
      <c r="QDP57" s="626"/>
      <c r="QDQ57" s="626"/>
      <c r="QDR57" s="626"/>
      <c r="QDS57" s="626"/>
      <c r="QDT57" s="626"/>
      <c r="QDU57" s="626"/>
      <c r="QDV57" s="626"/>
      <c r="QDW57" s="626"/>
      <c r="QDX57" s="626"/>
      <c r="QDY57" s="626"/>
      <c r="QDZ57" s="626"/>
      <c r="QEA57" s="626"/>
      <c r="QEB57" s="626"/>
      <c r="QEC57" s="626"/>
      <c r="QED57" s="626"/>
      <c r="QEE57" s="626"/>
      <c r="QEF57" s="626"/>
      <c r="QEG57" s="626"/>
      <c r="QEH57" s="626"/>
      <c r="QEI57" s="626"/>
      <c r="QEJ57" s="626"/>
      <c r="QEK57" s="626"/>
      <c r="QEL57" s="626"/>
      <c r="QEM57" s="626"/>
      <c r="QEN57" s="626"/>
      <c r="QEO57" s="626"/>
      <c r="QEP57" s="626"/>
      <c r="QEQ57" s="626"/>
      <c r="QER57" s="626"/>
      <c r="QES57" s="626"/>
      <c r="QET57" s="626"/>
      <c r="QEU57" s="626"/>
      <c r="QEV57" s="626"/>
      <c r="QEW57" s="626"/>
      <c r="QEX57" s="626"/>
      <c r="QEY57" s="626"/>
      <c r="QEZ57" s="626"/>
      <c r="QFA57" s="626"/>
      <c r="QFB57" s="626"/>
      <c r="QFC57" s="626"/>
      <c r="QFD57" s="626"/>
      <c r="QFE57" s="626"/>
      <c r="QFF57" s="626"/>
      <c r="QFG57" s="626"/>
      <c r="QFH57" s="626"/>
      <c r="QFI57" s="626"/>
      <c r="QFJ57" s="626"/>
      <c r="QFK57" s="626"/>
      <c r="QFL57" s="626"/>
      <c r="QFM57" s="626"/>
      <c r="QFN57" s="626"/>
      <c r="QFO57" s="626"/>
      <c r="QFP57" s="626"/>
      <c r="QFQ57" s="626"/>
      <c r="QFR57" s="626"/>
      <c r="QFS57" s="626"/>
      <c r="QFT57" s="626"/>
      <c r="QFU57" s="626"/>
      <c r="QFV57" s="626"/>
      <c r="QFW57" s="626"/>
      <c r="QFX57" s="626"/>
      <c r="QFY57" s="626"/>
      <c r="QFZ57" s="626"/>
      <c r="QGA57" s="626"/>
      <c r="QGB57" s="626"/>
      <c r="QGC57" s="626"/>
      <c r="QGD57" s="626"/>
      <c r="QGE57" s="626"/>
      <c r="QGF57" s="626"/>
      <c r="QGG57" s="626"/>
      <c r="QGH57" s="626"/>
      <c r="QGI57" s="626"/>
      <c r="QGJ57" s="626"/>
      <c r="QGK57" s="626"/>
      <c r="QGL57" s="626"/>
      <c r="QGM57" s="626"/>
      <c r="QGN57" s="626"/>
      <c r="QGO57" s="626"/>
      <c r="QGP57" s="626"/>
      <c r="QGQ57" s="626"/>
      <c r="QGR57" s="626"/>
      <c r="QGS57" s="626"/>
      <c r="QGT57" s="626"/>
      <c r="QGU57" s="626"/>
      <c r="QGV57" s="626"/>
      <c r="QGW57" s="626"/>
      <c r="QGX57" s="626"/>
      <c r="QGY57" s="626"/>
      <c r="QGZ57" s="626"/>
      <c r="QHA57" s="626"/>
      <c r="QHB57" s="626"/>
      <c r="QHC57" s="626"/>
      <c r="QHD57" s="626"/>
      <c r="QHE57" s="626"/>
      <c r="QHF57" s="626"/>
      <c r="QHG57" s="626"/>
      <c r="QHH57" s="626"/>
      <c r="QHI57" s="626"/>
      <c r="QHJ57" s="626"/>
      <c r="QHK57" s="626"/>
      <c r="QHL57" s="626"/>
      <c r="QHM57" s="626"/>
      <c r="QHN57" s="626"/>
      <c r="QHO57" s="626"/>
      <c r="QHP57" s="626"/>
      <c r="QHQ57" s="626"/>
      <c r="QHR57" s="626"/>
      <c r="QHS57" s="626"/>
      <c r="QHT57" s="626"/>
      <c r="QHU57" s="626"/>
      <c r="QHV57" s="626"/>
      <c r="QHW57" s="626"/>
      <c r="QHX57" s="626"/>
      <c r="QHY57" s="626"/>
      <c r="QHZ57" s="626"/>
      <c r="QIA57" s="626"/>
      <c r="QIB57" s="626"/>
      <c r="QIC57" s="626"/>
      <c r="QID57" s="626"/>
      <c r="QIE57" s="626"/>
      <c r="QIF57" s="626"/>
      <c r="QIG57" s="626"/>
      <c r="QIH57" s="626"/>
      <c r="QII57" s="626"/>
      <c r="QIJ57" s="626"/>
      <c r="QIK57" s="626"/>
      <c r="QIL57" s="626"/>
      <c r="QIM57" s="626"/>
      <c r="QIN57" s="626"/>
      <c r="QIO57" s="626"/>
      <c r="QIP57" s="626"/>
      <c r="QIQ57" s="626"/>
      <c r="QIR57" s="626"/>
      <c r="QIS57" s="626"/>
      <c r="QIT57" s="626"/>
      <c r="QIU57" s="626"/>
      <c r="QIV57" s="626"/>
      <c r="QIW57" s="626"/>
      <c r="QIX57" s="626"/>
      <c r="QIY57" s="626"/>
      <c r="QIZ57" s="626"/>
      <c r="QJA57" s="626"/>
      <c r="QJB57" s="626"/>
      <c r="QJC57" s="626"/>
      <c r="QJD57" s="626"/>
      <c r="QJE57" s="626"/>
      <c r="QJF57" s="626"/>
      <c r="QJG57" s="626"/>
      <c r="QJH57" s="626"/>
      <c r="QJI57" s="626"/>
      <c r="QJJ57" s="626"/>
      <c r="QJK57" s="626"/>
      <c r="QJL57" s="626"/>
      <c r="QJM57" s="626"/>
      <c r="QJN57" s="626"/>
      <c r="QJO57" s="626"/>
      <c r="QJP57" s="626"/>
      <c r="QJQ57" s="626"/>
      <c r="QJR57" s="626"/>
      <c r="QJS57" s="626"/>
      <c r="QJT57" s="626"/>
      <c r="QJU57" s="626"/>
      <c r="QJV57" s="626"/>
      <c r="QJW57" s="626"/>
      <c r="QJX57" s="626"/>
      <c r="QJY57" s="626"/>
      <c r="QJZ57" s="626"/>
      <c r="QKA57" s="626"/>
      <c r="QKB57" s="626"/>
      <c r="QKC57" s="626"/>
      <c r="QKD57" s="626"/>
      <c r="QKE57" s="626"/>
      <c r="QKF57" s="626"/>
      <c r="QKG57" s="626"/>
      <c r="QKH57" s="626"/>
      <c r="QKI57" s="626"/>
      <c r="QKJ57" s="626"/>
      <c r="QKK57" s="626"/>
      <c r="QKL57" s="626"/>
      <c r="QKM57" s="626"/>
      <c r="QKN57" s="626"/>
      <c r="QKO57" s="626"/>
      <c r="QKP57" s="626"/>
      <c r="QKQ57" s="626"/>
      <c r="QKR57" s="626"/>
      <c r="QKS57" s="626"/>
      <c r="QKT57" s="626"/>
      <c r="QKU57" s="626"/>
      <c r="QKV57" s="626"/>
      <c r="QKW57" s="626"/>
      <c r="QKX57" s="626"/>
      <c r="QKY57" s="626"/>
      <c r="QKZ57" s="626"/>
      <c r="QLA57" s="626"/>
      <c r="QLB57" s="626"/>
      <c r="QLC57" s="626"/>
      <c r="QLD57" s="626"/>
      <c r="QLE57" s="626"/>
      <c r="QLF57" s="626"/>
      <c r="QLG57" s="626"/>
      <c r="QLH57" s="626"/>
      <c r="QLI57" s="626"/>
      <c r="QLJ57" s="626"/>
      <c r="QLK57" s="626"/>
      <c r="QLL57" s="626"/>
      <c r="QLM57" s="626"/>
      <c r="QLN57" s="626"/>
      <c r="QLO57" s="626"/>
      <c r="QLP57" s="626"/>
      <c r="QLQ57" s="626"/>
      <c r="QLR57" s="626"/>
      <c r="QLS57" s="626"/>
      <c r="QLT57" s="626"/>
      <c r="QLU57" s="626"/>
      <c r="QLV57" s="626"/>
      <c r="QLW57" s="626"/>
      <c r="QLX57" s="626"/>
      <c r="QLY57" s="626"/>
      <c r="QLZ57" s="626"/>
      <c r="QMA57" s="626"/>
      <c r="QMB57" s="626"/>
      <c r="QMC57" s="626"/>
      <c r="QMD57" s="626"/>
      <c r="QME57" s="626"/>
      <c r="QMF57" s="626"/>
      <c r="QMG57" s="626"/>
      <c r="QMH57" s="626"/>
      <c r="QMI57" s="626"/>
      <c r="QMJ57" s="626"/>
      <c r="QMK57" s="626"/>
      <c r="QML57" s="626"/>
      <c r="QMM57" s="626"/>
      <c r="QMN57" s="626"/>
      <c r="QMO57" s="626"/>
      <c r="QMP57" s="626"/>
      <c r="QMQ57" s="626"/>
      <c r="QMR57" s="626"/>
      <c r="QMS57" s="626"/>
      <c r="QMT57" s="626"/>
      <c r="QMU57" s="626"/>
      <c r="QMV57" s="626"/>
      <c r="QMW57" s="626"/>
      <c r="QMX57" s="626"/>
      <c r="QMY57" s="626"/>
      <c r="QMZ57" s="626"/>
      <c r="QNA57" s="626"/>
      <c r="QNB57" s="626"/>
      <c r="QNC57" s="626"/>
      <c r="QND57" s="626"/>
      <c r="QNE57" s="626"/>
      <c r="QNF57" s="626"/>
      <c r="QNG57" s="626"/>
      <c r="QNH57" s="626"/>
      <c r="QNI57" s="626"/>
      <c r="QNJ57" s="626"/>
      <c r="QNK57" s="626"/>
      <c r="QNL57" s="626"/>
      <c r="QNM57" s="626"/>
      <c r="QNN57" s="626"/>
      <c r="QNO57" s="626"/>
      <c r="QNP57" s="626"/>
      <c r="QNQ57" s="626"/>
      <c r="QNR57" s="626"/>
      <c r="QNS57" s="626"/>
      <c r="QNT57" s="626"/>
      <c r="QNU57" s="626"/>
      <c r="QNV57" s="626"/>
      <c r="QNW57" s="626"/>
      <c r="QNX57" s="626"/>
      <c r="QNY57" s="626"/>
      <c r="QNZ57" s="626"/>
      <c r="QOA57" s="626"/>
      <c r="QOB57" s="626"/>
      <c r="QOC57" s="626"/>
      <c r="QOD57" s="626"/>
      <c r="QOE57" s="626"/>
      <c r="QOF57" s="626"/>
      <c r="QOG57" s="626"/>
      <c r="QOH57" s="626"/>
      <c r="QOI57" s="626"/>
      <c r="QOJ57" s="626"/>
      <c r="QOK57" s="626"/>
      <c r="QOL57" s="626"/>
      <c r="QOM57" s="626"/>
      <c r="QON57" s="626"/>
      <c r="QOO57" s="626"/>
      <c r="QOP57" s="626"/>
      <c r="QOQ57" s="626"/>
      <c r="QOR57" s="626"/>
      <c r="QOS57" s="626"/>
      <c r="QOT57" s="626"/>
      <c r="QOU57" s="626"/>
      <c r="QOV57" s="626"/>
      <c r="QOW57" s="626"/>
      <c r="QOX57" s="626"/>
      <c r="QOY57" s="626"/>
      <c r="QOZ57" s="626"/>
      <c r="QPA57" s="626"/>
      <c r="QPB57" s="626"/>
      <c r="QPC57" s="626"/>
      <c r="QPD57" s="626"/>
      <c r="QPE57" s="626"/>
      <c r="QPF57" s="626"/>
      <c r="QPG57" s="626"/>
      <c r="QPH57" s="626"/>
      <c r="QPI57" s="626"/>
      <c r="QPJ57" s="626"/>
      <c r="QPK57" s="626"/>
      <c r="QPL57" s="626"/>
      <c r="QPM57" s="626"/>
      <c r="QPN57" s="626"/>
      <c r="QPO57" s="626"/>
      <c r="QPP57" s="626"/>
      <c r="QPQ57" s="626"/>
      <c r="QPR57" s="626"/>
      <c r="QPS57" s="626"/>
      <c r="QPT57" s="626"/>
      <c r="QPU57" s="626"/>
      <c r="QPV57" s="626"/>
      <c r="QPW57" s="626"/>
      <c r="QPX57" s="626"/>
      <c r="QPY57" s="626"/>
      <c r="QPZ57" s="626"/>
      <c r="QQA57" s="626"/>
      <c r="QQB57" s="626"/>
      <c r="QQC57" s="626"/>
      <c r="QQD57" s="626"/>
      <c r="QQE57" s="626"/>
      <c r="QQF57" s="626"/>
      <c r="QQG57" s="626"/>
      <c r="QQH57" s="626"/>
      <c r="QQI57" s="626"/>
      <c r="QQJ57" s="626"/>
      <c r="QQK57" s="626"/>
      <c r="QQL57" s="626"/>
      <c r="QQM57" s="626"/>
      <c r="QQN57" s="626"/>
      <c r="QQO57" s="626"/>
      <c r="QQP57" s="626"/>
      <c r="QQQ57" s="626"/>
      <c r="QQR57" s="626"/>
      <c r="QQS57" s="626"/>
      <c r="QQT57" s="626"/>
      <c r="QQU57" s="626"/>
      <c r="QQV57" s="626"/>
      <c r="QQW57" s="626"/>
      <c r="QQX57" s="626"/>
      <c r="QQY57" s="626"/>
      <c r="QQZ57" s="626"/>
      <c r="QRA57" s="626"/>
      <c r="QRB57" s="626"/>
      <c r="QRC57" s="626"/>
      <c r="QRD57" s="626"/>
      <c r="QRE57" s="626"/>
      <c r="QRF57" s="626"/>
      <c r="QRG57" s="626"/>
      <c r="QRH57" s="626"/>
      <c r="QRI57" s="626"/>
      <c r="QRJ57" s="626"/>
      <c r="QRK57" s="626"/>
      <c r="QRL57" s="626"/>
      <c r="QRM57" s="626"/>
      <c r="QRN57" s="626"/>
      <c r="QRO57" s="626"/>
      <c r="QRP57" s="626"/>
      <c r="QRQ57" s="626"/>
      <c r="QRR57" s="626"/>
      <c r="QRS57" s="626"/>
      <c r="QRT57" s="626"/>
      <c r="QRU57" s="626"/>
      <c r="QRV57" s="626"/>
      <c r="QRW57" s="626"/>
      <c r="QRX57" s="626"/>
      <c r="QRY57" s="626"/>
      <c r="QRZ57" s="626"/>
      <c r="QSA57" s="626"/>
      <c r="QSB57" s="626"/>
      <c r="QSC57" s="626"/>
      <c r="QSD57" s="626"/>
      <c r="QSE57" s="626"/>
      <c r="QSF57" s="626"/>
      <c r="QSG57" s="626"/>
      <c r="QSH57" s="626"/>
      <c r="QSI57" s="626"/>
      <c r="QSJ57" s="626"/>
      <c r="QSK57" s="626"/>
      <c r="QSL57" s="626"/>
      <c r="QSM57" s="626"/>
      <c r="QSN57" s="626"/>
      <c r="QSO57" s="626"/>
      <c r="QSP57" s="626"/>
      <c r="QSQ57" s="626"/>
      <c r="QSR57" s="626"/>
      <c r="QSS57" s="626"/>
      <c r="QST57" s="626"/>
      <c r="QSU57" s="626"/>
      <c r="QSV57" s="626"/>
      <c r="QSW57" s="626"/>
      <c r="QSX57" s="626"/>
      <c r="QSY57" s="626"/>
      <c r="QSZ57" s="626"/>
      <c r="QTA57" s="626"/>
      <c r="QTB57" s="626"/>
      <c r="QTC57" s="626"/>
      <c r="QTD57" s="626"/>
      <c r="QTE57" s="626"/>
      <c r="QTF57" s="626"/>
      <c r="QTG57" s="626"/>
      <c r="QTH57" s="626"/>
      <c r="QTI57" s="626"/>
      <c r="QTJ57" s="626"/>
      <c r="QTK57" s="626"/>
      <c r="QTL57" s="626"/>
      <c r="QTM57" s="626"/>
      <c r="QTN57" s="626"/>
      <c r="QTO57" s="626"/>
      <c r="QTP57" s="626"/>
      <c r="QTQ57" s="626"/>
      <c r="QTR57" s="626"/>
      <c r="QTS57" s="626"/>
      <c r="QTT57" s="626"/>
      <c r="QTU57" s="626"/>
      <c r="QTV57" s="626"/>
      <c r="QTW57" s="626"/>
      <c r="QTX57" s="626"/>
      <c r="QTY57" s="626"/>
      <c r="QTZ57" s="626"/>
      <c r="QUA57" s="626"/>
      <c r="QUB57" s="626"/>
      <c r="QUC57" s="626"/>
      <c r="QUD57" s="626"/>
      <c r="QUE57" s="626"/>
      <c r="QUF57" s="626"/>
      <c r="QUG57" s="626"/>
      <c r="QUH57" s="626"/>
      <c r="QUI57" s="626"/>
      <c r="QUJ57" s="626"/>
      <c r="QUK57" s="626"/>
      <c r="QUL57" s="626"/>
      <c r="QUM57" s="626"/>
      <c r="QUN57" s="626"/>
      <c r="QUO57" s="626"/>
      <c r="QUP57" s="626"/>
      <c r="QUQ57" s="626"/>
      <c r="QUR57" s="626"/>
      <c r="QUS57" s="626"/>
      <c r="QUT57" s="626"/>
      <c r="QUU57" s="626"/>
      <c r="QUV57" s="626"/>
      <c r="QUW57" s="626"/>
      <c r="QUX57" s="626"/>
      <c r="QUY57" s="626"/>
      <c r="QUZ57" s="626"/>
      <c r="QVA57" s="626"/>
      <c r="QVB57" s="626"/>
      <c r="QVC57" s="626"/>
      <c r="QVD57" s="626"/>
      <c r="QVE57" s="626"/>
      <c r="QVF57" s="626"/>
      <c r="QVG57" s="626"/>
      <c r="QVH57" s="626"/>
      <c r="QVI57" s="626"/>
      <c r="QVJ57" s="626"/>
      <c r="QVK57" s="626"/>
      <c r="QVL57" s="626"/>
      <c r="QVM57" s="626"/>
      <c r="QVN57" s="626"/>
      <c r="QVO57" s="626"/>
      <c r="QVP57" s="626"/>
      <c r="QVQ57" s="626"/>
      <c r="QVR57" s="626"/>
      <c r="QVS57" s="626"/>
      <c r="QVT57" s="626"/>
      <c r="QVU57" s="626"/>
      <c r="QVV57" s="626"/>
      <c r="QVW57" s="626"/>
      <c r="QVX57" s="626"/>
      <c r="QVY57" s="626"/>
      <c r="QVZ57" s="626"/>
      <c r="QWA57" s="626"/>
      <c r="QWB57" s="626"/>
      <c r="QWC57" s="626"/>
      <c r="QWD57" s="626"/>
      <c r="QWE57" s="626"/>
      <c r="QWF57" s="626"/>
      <c r="QWG57" s="626"/>
      <c r="QWH57" s="626"/>
      <c r="QWI57" s="626"/>
      <c r="QWJ57" s="626"/>
      <c r="QWK57" s="626"/>
      <c r="QWL57" s="626"/>
      <c r="QWM57" s="626"/>
      <c r="QWN57" s="626"/>
      <c r="QWO57" s="626"/>
      <c r="QWP57" s="626"/>
      <c r="QWQ57" s="626"/>
      <c r="QWR57" s="626"/>
      <c r="QWS57" s="626"/>
      <c r="QWT57" s="626"/>
      <c r="QWU57" s="626"/>
      <c r="QWV57" s="626"/>
      <c r="QWW57" s="626"/>
      <c r="QWX57" s="626"/>
      <c r="QWY57" s="626"/>
      <c r="QWZ57" s="626"/>
      <c r="QXA57" s="626"/>
      <c r="QXB57" s="626"/>
      <c r="QXC57" s="626"/>
      <c r="QXD57" s="626"/>
      <c r="QXE57" s="626"/>
      <c r="QXF57" s="626"/>
      <c r="QXG57" s="626"/>
      <c r="QXH57" s="626"/>
      <c r="QXI57" s="626"/>
      <c r="QXJ57" s="626"/>
      <c r="QXK57" s="626"/>
      <c r="QXL57" s="626"/>
      <c r="QXM57" s="626"/>
      <c r="QXN57" s="626"/>
      <c r="QXO57" s="626"/>
      <c r="QXP57" s="626"/>
      <c r="QXQ57" s="626"/>
      <c r="QXR57" s="626"/>
      <c r="QXS57" s="626"/>
      <c r="QXT57" s="626"/>
      <c r="QXU57" s="626"/>
      <c r="QXV57" s="626"/>
      <c r="QXW57" s="626"/>
      <c r="QXX57" s="626"/>
      <c r="QXY57" s="626"/>
      <c r="QXZ57" s="626"/>
      <c r="QYA57" s="626"/>
      <c r="QYB57" s="626"/>
      <c r="QYC57" s="626"/>
      <c r="QYD57" s="626"/>
      <c r="QYE57" s="626"/>
      <c r="QYF57" s="626"/>
      <c r="QYG57" s="626"/>
      <c r="QYH57" s="626"/>
      <c r="QYI57" s="626"/>
      <c r="QYJ57" s="626"/>
      <c r="QYK57" s="626"/>
      <c r="QYL57" s="626"/>
      <c r="QYM57" s="626"/>
      <c r="QYN57" s="626"/>
      <c r="QYO57" s="626"/>
      <c r="QYP57" s="626"/>
      <c r="QYQ57" s="626"/>
      <c r="QYR57" s="626"/>
      <c r="QYS57" s="626"/>
      <c r="QYT57" s="626"/>
      <c r="QYU57" s="626"/>
      <c r="QYV57" s="626"/>
      <c r="QYW57" s="626"/>
      <c r="QYX57" s="626"/>
      <c r="QYY57" s="626"/>
      <c r="QYZ57" s="626"/>
      <c r="QZA57" s="626"/>
      <c r="QZB57" s="626"/>
      <c r="QZC57" s="626"/>
      <c r="QZD57" s="626"/>
      <c r="QZE57" s="626"/>
      <c r="QZF57" s="626"/>
      <c r="QZG57" s="626"/>
      <c r="QZH57" s="626"/>
      <c r="QZI57" s="626"/>
      <c r="QZJ57" s="626"/>
      <c r="QZK57" s="626"/>
      <c r="QZL57" s="626"/>
      <c r="QZM57" s="626"/>
      <c r="QZN57" s="626"/>
      <c r="QZO57" s="626"/>
      <c r="QZP57" s="626"/>
      <c r="QZQ57" s="626"/>
      <c r="QZR57" s="626"/>
      <c r="QZS57" s="626"/>
      <c r="QZT57" s="626"/>
      <c r="QZU57" s="626"/>
      <c r="QZV57" s="626"/>
      <c r="QZW57" s="626"/>
      <c r="QZX57" s="626"/>
      <c r="QZY57" s="626"/>
      <c r="QZZ57" s="626"/>
      <c r="RAA57" s="626"/>
      <c r="RAB57" s="626"/>
      <c r="RAC57" s="626"/>
      <c r="RAD57" s="626"/>
      <c r="RAE57" s="626"/>
      <c r="RAF57" s="626"/>
      <c r="RAG57" s="626"/>
      <c r="RAH57" s="626"/>
      <c r="RAI57" s="626"/>
      <c r="RAJ57" s="626"/>
      <c r="RAK57" s="626"/>
      <c r="RAL57" s="626"/>
      <c r="RAM57" s="626"/>
      <c r="RAN57" s="626"/>
      <c r="RAO57" s="626"/>
      <c r="RAP57" s="626"/>
      <c r="RAQ57" s="626"/>
      <c r="RAR57" s="626"/>
      <c r="RAS57" s="626"/>
      <c r="RAT57" s="626"/>
      <c r="RAU57" s="626"/>
      <c r="RAV57" s="626"/>
      <c r="RAW57" s="626"/>
      <c r="RAX57" s="626"/>
      <c r="RAY57" s="626"/>
      <c r="RAZ57" s="626"/>
      <c r="RBA57" s="626"/>
      <c r="RBB57" s="626"/>
      <c r="RBC57" s="626"/>
      <c r="RBD57" s="626"/>
      <c r="RBE57" s="626"/>
      <c r="RBF57" s="626"/>
      <c r="RBG57" s="626"/>
      <c r="RBH57" s="626"/>
      <c r="RBI57" s="626"/>
      <c r="RBJ57" s="626"/>
      <c r="RBK57" s="626"/>
      <c r="RBL57" s="626"/>
      <c r="RBM57" s="626"/>
      <c r="RBN57" s="626"/>
      <c r="RBO57" s="626"/>
      <c r="RBP57" s="626"/>
      <c r="RBQ57" s="626"/>
      <c r="RBR57" s="626"/>
      <c r="RBS57" s="626"/>
      <c r="RBT57" s="626"/>
      <c r="RBU57" s="626"/>
      <c r="RBV57" s="626"/>
      <c r="RBW57" s="626"/>
      <c r="RBX57" s="626"/>
      <c r="RBY57" s="626"/>
      <c r="RBZ57" s="626"/>
      <c r="RCA57" s="626"/>
      <c r="RCB57" s="626"/>
      <c r="RCC57" s="626"/>
      <c r="RCD57" s="626"/>
      <c r="RCE57" s="626"/>
      <c r="RCF57" s="626"/>
      <c r="RCG57" s="626"/>
      <c r="RCH57" s="626"/>
      <c r="RCI57" s="626"/>
      <c r="RCJ57" s="626"/>
      <c r="RCK57" s="626"/>
      <c r="RCL57" s="626"/>
      <c r="RCM57" s="626"/>
      <c r="RCN57" s="626"/>
      <c r="RCO57" s="626"/>
      <c r="RCP57" s="626"/>
      <c r="RCQ57" s="626"/>
      <c r="RCR57" s="626"/>
      <c r="RCS57" s="626"/>
      <c r="RCT57" s="626"/>
      <c r="RCU57" s="626"/>
      <c r="RCV57" s="626"/>
      <c r="RCW57" s="626"/>
      <c r="RCX57" s="626"/>
      <c r="RCY57" s="626"/>
      <c r="RCZ57" s="626"/>
      <c r="RDA57" s="626"/>
      <c r="RDB57" s="626"/>
      <c r="RDC57" s="626"/>
      <c r="RDD57" s="626"/>
      <c r="RDE57" s="626"/>
      <c r="RDF57" s="626"/>
      <c r="RDG57" s="626"/>
      <c r="RDH57" s="626"/>
      <c r="RDI57" s="626"/>
      <c r="RDJ57" s="626"/>
      <c r="RDK57" s="626"/>
      <c r="RDL57" s="626"/>
      <c r="RDM57" s="626"/>
      <c r="RDN57" s="626"/>
      <c r="RDO57" s="626"/>
      <c r="RDP57" s="626"/>
      <c r="RDQ57" s="626"/>
      <c r="RDR57" s="626"/>
      <c r="RDS57" s="626"/>
      <c r="RDT57" s="626"/>
      <c r="RDU57" s="626"/>
      <c r="RDV57" s="626"/>
      <c r="RDW57" s="626"/>
      <c r="RDX57" s="626"/>
      <c r="RDY57" s="626"/>
      <c r="RDZ57" s="626"/>
      <c r="REA57" s="626"/>
      <c r="REB57" s="626"/>
      <c r="REC57" s="626"/>
      <c r="RED57" s="626"/>
      <c r="REE57" s="626"/>
      <c r="REF57" s="626"/>
      <c r="REG57" s="626"/>
      <c r="REH57" s="626"/>
      <c r="REI57" s="626"/>
      <c r="REJ57" s="626"/>
      <c r="REK57" s="626"/>
      <c r="REL57" s="626"/>
      <c r="REM57" s="626"/>
      <c r="REN57" s="626"/>
      <c r="REO57" s="626"/>
      <c r="REP57" s="626"/>
      <c r="REQ57" s="626"/>
      <c r="RER57" s="626"/>
      <c r="RES57" s="626"/>
      <c r="RET57" s="626"/>
      <c r="REU57" s="626"/>
      <c r="REV57" s="626"/>
      <c r="REW57" s="626"/>
      <c r="REX57" s="626"/>
      <c r="REY57" s="626"/>
      <c r="REZ57" s="626"/>
      <c r="RFA57" s="626"/>
      <c r="RFB57" s="626"/>
      <c r="RFC57" s="626"/>
      <c r="RFD57" s="626"/>
      <c r="RFE57" s="626"/>
      <c r="RFF57" s="626"/>
      <c r="RFG57" s="626"/>
      <c r="RFH57" s="626"/>
      <c r="RFI57" s="626"/>
      <c r="RFJ57" s="626"/>
      <c r="RFK57" s="626"/>
      <c r="RFL57" s="626"/>
      <c r="RFM57" s="626"/>
      <c r="RFN57" s="626"/>
      <c r="RFO57" s="626"/>
      <c r="RFP57" s="626"/>
      <c r="RFQ57" s="626"/>
      <c r="RFR57" s="626"/>
      <c r="RFS57" s="626"/>
      <c r="RFT57" s="626"/>
      <c r="RFU57" s="626"/>
      <c r="RFV57" s="626"/>
      <c r="RFW57" s="626"/>
      <c r="RFX57" s="626"/>
      <c r="RFY57" s="626"/>
      <c r="RFZ57" s="626"/>
      <c r="RGA57" s="626"/>
      <c r="RGB57" s="626"/>
      <c r="RGC57" s="626"/>
      <c r="RGD57" s="626"/>
      <c r="RGE57" s="626"/>
      <c r="RGF57" s="626"/>
      <c r="RGG57" s="626"/>
      <c r="RGH57" s="626"/>
      <c r="RGI57" s="626"/>
      <c r="RGJ57" s="626"/>
      <c r="RGK57" s="626"/>
      <c r="RGL57" s="626"/>
      <c r="RGM57" s="626"/>
      <c r="RGN57" s="626"/>
      <c r="RGO57" s="626"/>
      <c r="RGP57" s="626"/>
      <c r="RGQ57" s="626"/>
      <c r="RGR57" s="626"/>
      <c r="RGS57" s="626"/>
      <c r="RGT57" s="626"/>
      <c r="RGU57" s="626"/>
      <c r="RGV57" s="626"/>
      <c r="RGW57" s="626"/>
      <c r="RGX57" s="626"/>
      <c r="RGY57" s="626"/>
      <c r="RGZ57" s="626"/>
      <c r="RHA57" s="626"/>
      <c r="RHB57" s="626"/>
      <c r="RHC57" s="626"/>
      <c r="RHD57" s="626"/>
      <c r="RHE57" s="626"/>
      <c r="RHF57" s="626"/>
      <c r="RHG57" s="626"/>
      <c r="RHH57" s="626"/>
      <c r="RHI57" s="626"/>
      <c r="RHJ57" s="626"/>
      <c r="RHK57" s="626"/>
      <c r="RHL57" s="626"/>
      <c r="RHM57" s="626"/>
      <c r="RHN57" s="626"/>
      <c r="RHO57" s="626"/>
      <c r="RHP57" s="626"/>
      <c r="RHQ57" s="626"/>
      <c r="RHR57" s="626"/>
      <c r="RHS57" s="626"/>
      <c r="RHT57" s="626"/>
      <c r="RHU57" s="626"/>
      <c r="RHV57" s="626"/>
      <c r="RHW57" s="626"/>
      <c r="RHX57" s="626"/>
      <c r="RHY57" s="626"/>
      <c r="RHZ57" s="626"/>
      <c r="RIA57" s="626"/>
      <c r="RIB57" s="626"/>
      <c r="RIC57" s="626"/>
      <c r="RID57" s="626"/>
      <c r="RIE57" s="626"/>
      <c r="RIF57" s="626"/>
      <c r="RIG57" s="626"/>
      <c r="RIH57" s="626"/>
      <c r="RII57" s="626"/>
      <c r="RIJ57" s="626"/>
      <c r="RIK57" s="626"/>
      <c r="RIL57" s="626"/>
      <c r="RIM57" s="626"/>
      <c r="RIN57" s="626"/>
      <c r="RIO57" s="626"/>
      <c r="RIP57" s="626"/>
      <c r="RIQ57" s="626"/>
      <c r="RIR57" s="626"/>
      <c r="RIS57" s="626"/>
      <c r="RIT57" s="626"/>
      <c r="RIU57" s="626"/>
      <c r="RIV57" s="626"/>
      <c r="RIW57" s="626"/>
      <c r="RIX57" s="626"/>
      <c r="RIY57" s="626"/>
      <c r="RIZ57" s="626"/>
      <c r="RJA57" s="626"/>
      <c r="RJB57" s="626"/>
      <c r="RJC57" s="626"/>
      <c r="RJD57" s="626"/>
      <c r="RJE57" s="626"/>
      <c r="RJF57" s="626"/>
      <c r="RJG57" s="626"/>
      <c r="RJH57" s="626"/>
      <c r="RJI57" s="626"/>
      <c r="RJJ57" s="626"/>
      <c r="RJK57" s="626"/>
      <c r="RJL57" s="626"/>
      <c r="RJM57" s="626"/>
      <c r="RJN57" s="626"/>
      <c r="RJO57" s="626"/>
      <c r="RJP57" s="626"/>
      <c r="RJQ57" s="626"/>
      <c r="RJR57" s="626"/>
      <c r="RJS57" s="626"/>
      <c r="RJT57" s="626"/>
      <c r="RJU57" s="626"/>
      <c r="RJV57" s="626"/>
      <c r="RJW57" s="626"/>
      <c r="RJX57" s="626"/>
      <c r="RJY57" s="626"/>
      <c r="RJZ57" s="626"/>
      <c r="RKA57" s="626"/>
      <c r="RKB57" s="626"/>
      <c r="RKC57" s="626"/>
      <c r="RKD57" s="626"/>
      <c r="RKE57" s="626"/>
      <c r="RKF57" s="626"/>
      <c r="RKG57" s="626"/>
      <c r="RKH57" s="626"/>
      <c r="RKI57" s="626"/>
      <c r="RKJ57" s="626"/>
      <c r="RKK57" s="626"/>
      <c r="RKL57" s="626"/>
      <c r="RKM57" s="626"/>
      <c r="RKN57" s="626"/>
      <c r="RKO57" s="626"/>
      <c r="RKP57" s="626"/>
      <c r="RKQ57" s="626"/>
      <c r="RKR57" s="626"/>
      <c r="RKS57" s="626"/>
      <c r="RKT57" s="626"/>
      <c r="RKU57" s="626"/>
      <c r="RKV57" s="626"/>
      <c r="RKW57" s="626"/>
      <c r="RKX57" s="626"/>
      <c r="RKY57" s="626"/>
      <c r="RKZ57" s="626"/>
      <c r="RLA57" s="626"/>
      <c r="RLB57" s="626"/>
      <c r="RLC57" s="626"/>
      <c r="RLD57" s="626"/>
      <c r="RLE57" s="626"/>
      <c r="RLF57" s="626"/>
      <c r="RLG57" s="626"/>
      <c r="RLH57" s="626"/>
      <c r="RLI57" s="626"/>
      <c r="RLJ57" s="626"/>
      <c r="RLK57" s="626"/>
      <c r="RLL57" s="626"/>
      <c r="RLM57" s="626"/>
      <c r="RLN57" s="626"/>
      <c r="RLO57" s="626"/>
      <c r="RLP57" s="626"/>
      <c r="RLQ57" s="626"/>
      <c r="RLR57" s="626"/>
      <c r="RLS57" s="626"/>
      <c r="RLT57" s="626"/>
      <c r="RLU57" s="626"/>
      <c r="RLV57" s="626"/>
      <c r="RLW57" s="626"/>
      <c r="RLX57" s="626"/>
      <c r="RLY57" s="626"/>
      <c r="RLZ57" s="626"/>
      <c r="RMA57" s="626"/>
      <c r="RMB57" s="626"/>
      <c r="RMC57" s="626"/>
      <c r="RMD57" s="626"/>
      <c r="RME57" s="626"/>
      <c r="RMF57" s="626"/>
      <c r="RMG57" s="626"/>
      <c r="RMH57" s="626"/>
      <c r="RMI57" s="626"/>
      <c r="RMJ57" s="626"/>
      <c r="RMK57" s="626"/>
      <c r="RML57" s="626"/>
      <c r="RMM57" s="626"/>
      <c r="RMN57" s="626"/>
      <c r="RMO57" s="626"/>
      <c r="RMP57" s="626"/>
      <c r="RMQ57" s="626"/>
      <c r="RMR57" s="626"/>
      <c r="RMS57" s="626"/>
      <c r="RMT57" s="626"/>
      <c r="RMU57" s="626"/>
      <c r="RMV57" s="626"/>
      <c r="RMW57" s="626"/>
      <c r="RMX57" s="626"/>
      <c r="RMY57" s="626"/>
      <c r="RMZ57" s="626"/>
      <c r="RNA57" s="626"/>
      <c r="RNB57" s="626"/>
      <c r="RNC57" s="626"/>
      <c r="RND57" s="626"/>
      <c r="RNE57" s="626"/>
      <c r="RNF57" s="626"/>
      <c r="RNG57" s="626"/>
      <c r="RNH57" s="626"/>
      <c r="RNI57" s="626"/>
      <c r="RNJ57" s="626"/>
      <c r="RNK57" s="626"/>
      <c r="RNL57" s="626"/>
      <c r="RNM57" s="626"/>
      <c r="RNN57" s="626"/>
      <c r="RNO57" s="626"/>
      <c r="RNP57" s="626"/>
      <c r="RNQ57" s="626"/>
      <c r="RNR57" s="626"/>
      <c r="RNS57" s="626"/>
      <c r="RNT57" s="626"/>
      <c r="RNU57" s="626"/>
      <c r="RNV57" s="626"/>
      <c r="RNW57" s="626"/>
      <c r="RNX57" s="626"/>
      <c r="RNY57" s="626"/>
      <c r="RNZ57" s="626"/>
      <c r="ROA57" s="626"/>
      <c r="ROB57" s="626"/>
      <c r="ROC57" s="626"/>
      <c r="ROD57" s="626"/>
      <c r="ROE57" s="626"/>
      <c r="ROF57" s="626"/>
      <c r="ROG57" s="626"/>
      <c r="ROH57" s="626"/>
      <c r="ROI57" s="626"/>
      <c r="ROJ57" s="626"/>
      <c r="ROK57" s="626"/>
      <c r="ROL57" s="626"/>
      <c r="ROM57" s="626"/>
      <c r="RON57" s="626"/>
      <c r="ROO57" s="626"/>
      <c r="ROP57" s="626"/>
      <c r="ROQ57" s="626"/>
      <c r="ROR57" s="626"/>
      <c r="ROS57" s="626"/>
      <c r="ROT57" s="626"/>
      <c r="ROU57" s="626"/>
      <c r="ROV57" s="626"/>
      <c r="ROW57" s="626"/>
      <c r="ROX57" s="626"/>
      <c r="ROY57" s="626"/>
      <c r="ROZ57" s="626"/>
      <c r="RPA57" s="626"/>
      <c r="RPB57" s="626"/>
      <c r="RPC57" s="626"/>
      <c r="RPD57" s="626"/>
      <c r="RPE57" s="626"/>
      <c r="RPF57" s="626"/>
      <c r="RPG57" s="626"/>
      <c r="RPH57" s="626"/>
      <c r="RPI57" s="626"/>
      <c r="RPJ57" s="626"/>
      <c r="RPK57" s="626"/>
      <c r="RPL57" s="626"/>
      <c r="RPM57" s="626"/>
      <c r="RPN57" s="626"/>
      <c r="RPO57" s="626"/>
      <c r="RPP57" s="626"/>
      <c r="RPQ57" s="626"/>
      <c r="RPR57" s="626"/>
      <c r="RPS57" s="626"/>
      <c r="RPT57" s="626"/>
      <c r="RPU57" s="626"/>
      <c r="RPV57" s="626"/>
      <c r="RPW57" s="626"/>
      <c r="RPX57" s="626"/>
      <c r="RPY57" s="626"/>
      <c r="RPZ57" s="626"/>
      <c r="RQA57" s="626"/>
      <c r="RQB57" s="626"/>
      <c r="RQC57" s="626"/>
      <c r="RQD57" s="626"/>
      <c r="RQE57" s="626"/>
      <c r="RQF57" s="626"/>
      <c r="RQG57" s="626"/>
      <c r="RQH57" s="626"/>
      <c r="RQI57" s="626"/>
      <c r="RQJ57" s="626"/>
      <c r="RQK57" s="626"/>
      <c r="RQL57" s="626"/>
      <c r="RQM57" s="626"/>
      <c r="RQN57" s="626"/>
      <c r="RQO57" s="626"/>
      <c r="RQP57" s="626"/>
      <c r="RQQ57" s="626"/>
      <c r="RQR57" s="626"/>
      <c r="RQS57" s="626"/>
      <c r="RQT57" s="626"/>
      <c r="RQU57" s="626"/>
      <c r="RQV57" s="626"/>
      <c r="RQW57" s="626"/>
      <c r="RQX57" s="626"/>
      <c r="RQY57" s="626"/>
      <c r="RQZ57" s="626"/>
      <c r="RRA57" s="626"/>
      <c r="RRB57" s="626"/>
      <c r="RRC57" s="626"/>
      <c r="RRD57" s="626"/>
      <c r="RRE57" s="626"/>
      <c r="RRF57" s="626"/>
      <c r="RRG57" s="626"/>
      <c r="RRH57" s="626"/>
      <c r="RRI57" s="626"/>
      <c r="RRJ57" s="626"/>
      <c r="RRK57" s="626"/>
      <c r="RRL57" s="626"/>
      <c r="RRM57" s="626"/>
      <c r="RRN57" s="626"/>
      <c r="RRO57" s="626"/>
      <c r="RRP57" s="626"/>
      <c r="RRQ57" s="626"/>
      <c r="RRR57" s="626"/>
      <c r="RRS57" s="626"/>
      <c r="RRT57" s="626"/>
      <c r="RRU57" s="626"/>
      <c r="RRV57" s="626"/>
      <c r="RRW57" s="626"/>
      <c r="RRX57" s="626"/>
      <c r="RRY57" s="626"/>
      <c r="RRZ57" s="626"/>
      <c r="RSA57" s="626"/>
      <c r="RSB57" s="626"/>
      <c r="RSC57" s="626"/>
      <c r="RSD57" s="626"/>
      <c r="RSE57" s="626"/>
      <c r="RSF57" s="626"/>
      <c r="RSG57" s="626"/>
      <c r="RSH57" s="626"/>
      <c r="RSI57" s="626"/>
      <c r="RSJ57" s="626"/>
      <c r="RSK57" s="626"/>
      <c r="RSL57" s="626"/>
      <c r="RSM57" s="626"/>
      <c r="RSN57" s="626"/>
      <c r="RSO57" s="626"/>
      <c r="RSP57" s="626"/>
      <c r="RSQ57" s="626"/>
      <c r="RSR57" s="626"/>
      <c r="RSS57" s="626"/>
      <c r="RST57" s="626"/>
      <c r="RSU57" s="626"/>
      <c r="RSV57" s="626"/>
      <c r="RSW57" s="626"/>
      <c r="RSX57" s="626"/>
      <c r="RSY57" s="626"/>
      <c r="RSZ57" s="626"/>
      <c r="RTA57" s="626"/>
      <c r="RTB57" s="626"/>
      <c r="RTC57" s="626"/>
      <c r="RTD57" s="626"/>
      <c r="RTE57" s="626"/>
      <c r="RTF57" s="626"/>
      <c r="RTG57" s="626"/>
      <c r="RTH57" s="626"/>
      <c r="RTI57" s="626"/>
      <c r="RTJ57" s="626"/>
      <c r="RTK57" s="626"/>
      <c r="RTL57" s="626"/>
      <c r="RTM57" s="626"/>
      <c r="RTN57" s="626"/>
      <c r="RTO57" s="626"/>
      <c r="RTP57" s="626"/>
      <c r="RTQ57" s="626"/>
      <c r="RTR57" s="626"/>
      <c r="RTS57" s="626"/>
      <c r="RTT57" s="626"/>
      <c r="RTU57" s="626"/>
      <c r="RTV57" s="626"/>
      <c r="RTW57" s="626"/>
      <c r="RTX57" s="626"/>
      <c r="RTY57" s="626"/>
      <c r="RTZ57" s="626"/>
      <c r="RUA57" s="626"/>
      <c r="RUB57" s="626"/>
      <c r="RUC57" s="626"/>
      <c r="RUD57" s="626"/>
      <c r="RUE57" s="626"/>
      <c r="RUF57" s="626"/>
      <c r="RUG57" s="626"/>
      <c r="RUH57" s="626"/>
      <c r="RUI57" s="626"/>
      <c r="RUJ57" s="626"/>
      <c r="RUK57" s="626"/>
      <c r="RUL57" s="626"/>
      <c r="RUM57" s="626"/>
      <c r="RUN57" s="626"/>
      <c r="RUO57" s="626"/>
      <c r="RUP57" s="626"/>
      <c r="RUQ57" s="626"/>
      <c r="RUR57" s="626"/>
      <c r="RUS57" s="626"/>
      <c r="RUT57" s="626"/>
      <c r="RUU57" s="626"/>
      <c r="RUV57" s="626"/>
      <c r="RUW57" s="626"/>
      <c r="RUX57" s="626"/>
      <c r="RUY57" s="626"/>
      <c r="RUZ57" s="626"/>
      <c r="RVA57" s="626"/>
      <c r="RVB57" s="626"/>
      <c r="RVC57" s="626"/>
      <c r="RVD57" s="626"/>
      <c r="RVE57" s="626"/>
      <c r="RVF57" s="626"/>
      <c r="RVG57" s="626"/>
      <c r="RVH57" s="626"/>
      <c r="RVI57" s="626"/>
      <c r="RVJ57" s="626"/>
      <c r="RVK57" s="626"/>
      <c r="RVL57" s="626"/>
      <c r="RVM57" s="626"/>
      <c r="RVN57" s="626"/>
      <c r="RVO57" s="626"/>
      <c r="RVP57" s="626"/>
      <c r="RVQ57" s="626"/>
      <c r="RVR57" s="626"/>
      <c r="RVS57" s="626"/>
      <c r="RVT57" s="626"/>
      <c r="RVU57" s="626"/>
      <c r="RVV57" s="626"/>
      <c r="RVW57" s="626"/>
      <c r="RVX57" s="626"/>
      <c r="RVY57" s="626"/>
      <c r="RVZ57" s="626"/>
      <c r="RWA57" s="626"/>
      <c r="RWB57" s="626"/>
      <c r="RWC57" s="626"/>
      <c r="RWD57" s="626"/>
      <c r="RWE57" s="626"/>
      <c r="RWF57" s="626"/>
      <c r="RWG57" s="626"/>
      <c r="RWH57" s="626"/>
      <c r="RWI57" s="626"/>
      <c r="RWJ57" s="626"/>
      <c r="RWK57" s="626"/>
      <c r="RWL57" s="626"/>
      <c r="RWM57" s="626"/>
      <c r="RWN57" s="626"/>
      <c r="RWO57" s="626"/>
      <c r="RWP57" s="626"/>
      <c r="RWQ57" s="626"/>
      <c r="RWR57" s="626"/>
      <c r="RWS57" s="626"/>
      <c r="RWT57" s="626"/>
      <c r="RWU57" s="626"/>
      <c r="RWV57" s="626"/>
      <c r="RWW57" s="626"/>
      <c r="RWX57" s="626"/>
      <c r="RWY57" s="626"/>
      <c r="RWZ57" s="626"/>
      <c r="RXA57" s="626"/>
      <c r="RXB57" s="626"/>
      <c r="RXC57" s="626"/>
      <c r="RXD57" s="626"/>
      <c r="RXE57" s="626"/>
      <c r="RXF57" s="626"/>
      <c r="RXG57" s="626"/>
      <c r="RXH57" s="626"/>
      <c r="RXI57" s="626"/>
      <c r="RXJ57" s="626"/>
      <c r="RXK57" s="626"/>
      <c r="RXL57" s="626"/>
      <c r="RXM57" s="626"/>
      <c r="RXN57" s="626"/>
      <c r="RXO57" s="626"/>
      <c r="RXP57" s="626"/>
      <c r="RXQ57" s="626"/>
      <c r="RXR57" s="626"/>
      <c r="RXS57" s="626"/>
      <c r="RXT57" s="626"/>
      <c r="RXU57" s="626"/>
      <c r="RXV57" s="626"/>
      <c r="RXW57" s="626"/>
      <c r="RXX57" s="626"/>
      <c r="RXY57" s="626"/>
      <c r="RXZ57" s="626"/>
      <c r="RYA57" s="626"/>
      <c r="RYB57" s="626"/>
      <c r="RYC57" s="626"/>
      <c r="RYD57" s="626"/>
      <c r="RYE57" s="626"/>
      <c r="RYF57" s="626"/>
      <c r="RYG57" s="626"/>
      <c r="RYH57" s="626"/>
      <c r="RYI57" s="626"/>
      <c r="RYJ57" s="626"/>
      <c r="RYK57" s="626"/>
      <c r="RYL57" s="626"/>
      <c r="RYM57" s="626"/>
      <c r="RYN57" s="626"/>
      <c r="RYO57" s="626"/>
      <c r="RYP57" s="626"/>
      <c r="RYQ57" s="626"/>
      <c r="RYR57" s="626"/>
      <c r="RYS57" s="626"/>
      <c r="RYT57" s="626"/>
      <c r="RYU57" s="626"/>
      <c r="RYV57" s="626"/>
      <c r="RYW57" s="626"/>
      <c r="RYX57" s="626"/>
      <c r="RYY57" s="626"/>
      <c r="RYZ57" s="626"/>
      <c r="RZA57" s="626"/>
      <c r="RZB57" s="626"/>
      <c r="RZC57" s="626"/>
      <c r="RZD57" s="626"/>
      <c r="RZE57" s="626"/>
      <c r="RZF57" s="626"/>
      <c r="RZG57" s="626"/>
      <c r="RZH57" s="626"/>
      <c r="RZI57" s="626"/>
      <c r="RZJ57" s="626"/>
      <c r="RZK57" s="626"/>
      <c r="RZL57" s="626"/>
      <c r="RZM57" s="626"/>
      <c r="RZN57" s="626"/>
      <c r="RZO57" s="626"/>
      <c r="RZP57" s="626"/>
      <c r="RZQ57" s="626"/>
      <c r="RZR57" s="626"/>
      <c r="RZS57" s="626"/>
      <c r="RZT57" s="626"/>
      <c r="RZU57" s="626"/>
      <c r="RZV57" s="626"/>
      <c r="RZW57" s="626"/>
      <c r="RZX57" s="626"/>
      <c r="RZY57" s="626"/>
      <c r="RZZ57" s="626"/>
      <c r="SAA57" s="626"/>
      <c r="SAB57" s="626"/>
      <c r="SAC57" s="626"/>
      <c r="SAD57" s="626"/>
      <c r="SAE57" s="626"/>
      <c r="SAF57" s="626"/>
      <c r="SAG57" s="626"/>
      <c r="SAH57" s="626"/>
      <c r="SAI57" s="626"/>
      <c r="SAJ57" s="626"/>
      <c r="SAK57" s="626"/>
      <c r="SAL57" s="626"/>
      <c r="SAM57" s="626"/>
      <c r="SAN57" s="626"/>
      <c r="SAO57" s="626"/>
      <c r="SAP57" s="626"/>
      <c r="SAQ57" s="626"/>
      <c r="SAR57" s="626"/>
      <c r="SAS57" s="626"/>
      <c r="SAT57" s="626"/>
      <c r="SAU57" s="626"/>
      <c r="SAV57" s="626"/>
      <c r="SAW57" s="626"/>
      <c r="SAX57" s="626"/>
      <c r="SAY57" s="626"/>
      <c r="SAZ57" s="626"/>
      <c r="SBA57" s="626"/>
      <c r="SBB57" s="626"/>
      <c r="SBC57" s="626"/>
      <c r="SBD57" s="626"/>
      <c r="SBE57" s="626"/>
      <c r="SBF57" s="626"/>
      <c r="SBG57" s="626"/>
      <c r="SBH57" s="626"/>
      <c r="SBI57" s="626"/>
      <c r="SBJ57" s="626"/>
      <c r="SBK57" s="626"/>
      <c r="SBL57" s="626"/>
      <c r="SBM57" s="626"/>
      <c r="SBN57" s="626"/>
      <c r="SBO57" s="626"/>
      <c r="SBP57" s="626"/>
      <c r="SBQ57" s="626"/>
      <c r="SBR57" s="626"/>
      <c r="SBS57" s="626"/>
      <c r="SBT57" s="626"/>
      <c r="SBU57" s="626"/>
      <c r="SBV57" s="626"/>
      <c r="SBW57" s="626"/>
      <c r="SBX57" s="626"/>
      <c r="SBY57" s="626"/>
      <c r="SBZ57" s="626"/>
      <c r="SCA57" s="626"/>
      <c r="SCB57" s="626"/>
      <c r="SCC57" s="626"/>
      <c r="SCD57" s="626"/>
      <c r="SCE57" s="626"/>
      <c r="SCF57" s="626"/>
      <c r="SCG57" s="626"/>
      <c r="SCH57" s="626"/>
      <c r="SCI57" s="626"/>
      <c r="SCJ57" s="626"/>
      <c r="SCK57" s="626"/>
      <c r="SCL57" s="626"/>
      <c r="SCM57" s="626"/>
      <c r="SCN57" s="626"/>
      <c r="SCO57" s="626"/>
      <c r="SCP57" s="626"/>
      <c r="SCQ57" s="626"/>
      <c r="SCR57" s="626"/>
      <c r="SCS57" s="626"/>
      <c r="SCT57" s="626"/>
      <c r="SCU57" s="626"/>
      <c r="SCV57" s="626"/>
      <c r="SCW57" s="626"/>
      <c r="SCX57" s="626"/>
      <c r="SCY57" s="626"/>
      <c r="SCZ57" s="626"/>
      <c r="SDA57" s="626"/>
      <c r="SDB57" s="626"/>
      <c r="SDC57" s="626"/>
      <c r="SDD57" s="626"/>
      <c r="SDE57" s="626"/>
      <c r="SDF57" s="626"/>
      <c r="SDG57" s="626"/>
      <c r="SDH57" s="626"/>
      <c r="SDI57" s="626"/>
      <c r="SDJ57" s="626"/>
      <c r="SDK57" s="626"/>
      <c r="SDL57" s="626"/>
      <c r="SDM57" s="626"/>
      <c r="SDN57" s="626"/>
      <c r="SDO57" s="626"/>
      <c r="SDP57" s="626"/>
      <c r="SDQ57" s="626"/>
      <c r="SDR57" s="626"/>
      <c r="SDS57" s="626"/>
      <c r="SDT57" s="626"/>
      <c r="SDU57" s="626"/>
      <c r="SDV57" s="626"/>
      <c r="SDW57" s="626"/>
      <c r="SDX57" s="626"/>
      <c r="SDY57" s="626"/>
      <c r="SDZ57" s="626"/>
      <c r="SEA57" s="626"/>
      <c r="SEB57" s="626"/>
      <c r="SEC57" s="626"/>
      <c r="SED57" s="626"/>
      <c r="SEE57" s="626"/>
      <c r="SEF57" s="626"/>
      <c r="SEG57" s="626"/>
      <c r="SEH57" s="626"/>
      <c r="SEI57" s="626"/>
      <c r="SEJ57" s="626"/>
      <c r="SEK57" s="626"/>
      <c r="SEL57" s="626"/>
      <c r="SEM57" s="626"/>
      <c r="SEN57" s="626"/>
      <c r="SEO57" s="626"/>
      <c r="SEP57" s="626"/>
      <c r="SEQ57" s="626"/>
      <c r="SER57" s="626"/>
      <c r="SES57" s="626"/>
      <c r="SET57" s="626"/>
      <c r="SEU57" s="626"/>
      <c r="SEV57" s="626"/>
      <c r="SEW57" s="626"/>
      <c r="SEX57" s="626"/>
      <c r="SEY57" s="626"/>
      <c r="SEZ57" s="626"/>
      <c r="SFA57" s="626"/>
      <c r="SFB57" s="626"/>
      <c r="SFC57" s="626"/>
      <c r="SFD57" s="626"/>
      <c r="SFE57" s="626"/>
      <c r="SFF57" s="626"/>
      <c r="SFG57" s="626"/>
      <c r="SFH57" s="626"/>
      <c r="SFI57" s="626"/>
      <c r="SFJ57" s="626"/>
      <c r="SFK57" s="626"/>
      <c r="SFL57" s="626"/>
      <c r="SFM57" s="626"/>
      <c r="SFN57" s="626"/>
      <c r="SFO57" s="626"/>
      <c r="SFP57" s="626"/>
      <c r="SFQ57" s="626"/>
      <c r="SFR57" s="626"/>
      <c r="SFS57" s="626"/>
      <c r="SFT57" s="626"/>
      <c r="SFU57" s="626"/>
      <c r="SFV57" s="626"/>
      <c r="SFW57" s="626"/>
      <c r="SFX57" s="626"/>
      <c r="SFY57" s="626"/>
      <c r="SFZ57" s="626"/>
      <c r="SGA57" s="626"/>
      <c r="SGB57" s="626"/>
      <c r="SGC57" s="626"/>
      <c r="SGD57" s="626"/>
      <c r="SGE57" s="626"/>
      <c r="SGF57" s="626"/>
      <c r="SGG57" s="626"/>
      <c r="SGH57" s="626"/>
      <c r="SGI57" s="626"/>
      <c r="SGJ57" s="626"/>
      <c r="SGK57" s="626"/>
      <c r="SGL57" s="626"/>
      <c r="SGM57" s="626"/>
      <c r="SGN57" s="626"/>
      <c r="SGO57" s="626"/>
      <c r="SGP57" s="626"/>
      <c r="SGQ57" s="626"/>
      <c r="SGR57" s="626"/>
      <c r="SGS57" s="626"/>
      <c r="SGT57" s="626"/>
      <c r="SGU57" s="626"/>
      <c r="SGV57" s="626"/>
      <c r="SGW57" s="626"/>
      <c r="SGX57" s="626"/>
      <c r="SGY57" s="626"/>
      <c r="SGZ57" s="626"/>
      <c r="SHA57" s="626"/>
      <c r="SHB57" s="626"/>
      <c r="SHC57" s="626"/>
      <c r="SHD57" s="626"/>
      <c r="SHE57" s="626"/>
      <c r="SHF57" s="626"/>
      <c r="SHG57" s="626"/>
      <c r="SHH57" s="626"/>
      <c r="SHI57" s="626"/>
      <c r="SHJ57" s="626"/>
      <c r="SHK57" s="626"/>
      <c r="SHL57" s="626"/>
      <c r="SHM57" s="626"/>
      <c r="SHN57" s="626"/>
      <c r="SHO57" s="626"/>
      <c r="SHP57" s="626"/>
      <c r="SHQ57" s="626"/>
      <c r="SHR57" s="626"/>
      <c r="SHS57" s="626"/>
      <c r="SHT57" s="626"/>
      <c r="SHU57" s="626"/>
      <c r="SHV57" s="626"/>
      <c r="SHW57" s="626"/>
      <c r="SHX57" s="626"/>
      <c r="SHY57" s="626"/>
      <c r="SHZ57" s="626"/>
      <c r="SIA57" s="626"/>
      <c r="SIB57" s="626"/>
      <c r="SIC57" s="626"/>
      <c r="SID57" s="626"/>
      <c r="SIE57" s="626"/>
      <c r="SIF57" s="626"/>
      <c r="SIG57" s="626"/>
      <c r="SIH57" s="626"/>
      <c r="SII57" s="626"/>
      <c r="SIJ57" s="626"/>
      <c r="SIK57" s="626"/>
      <c r="SIL57" s="626"/>
      <c r="SIM57" s="626"/>
      <c r="SIN57" s="626"/>
      <c r="SIO57" s="626"/>
      <c r="SIP57" s="626"/>
      <c r="SIQ57" s="626"/>
      <c r="SIR57" s="626"/>
      <c r="SIS57" s="626"/>
      <c r="SIT57" s="626"/>
      <c r="SIU57" s="626"/>
      <c r="SIV57" s="626"/>
      <c r="SIW57" s="626"/>
      <c r="SIX57" s="626"/>
      <c r="SIY57" s="626"/>
      <c r="SIZ57" s="626"/>
      <c r="SJA57" s="626"/>
      <c r="SJB57" s="626"/>
      <c r="SJC57" s="626"/>
      <c r="SJD57" s="626"/>
      <c r="SJE57" s="626"/>
      <c r="SJF57" s="626"/>
      <c r="SJG57" s="626"/>
      <c r="SJH57" s="626"/>
      <c r="SJI57" s="626"/>
      <c r="SJJ57" s="626"/>
      <c r="SJK57" s="626"/>
      <c r="SJL57" s="626"/>
      <c r="SJM57" s="626"/>
      <c r="SJN57" s="626"/>
      <c r="SJO57" s="626"/>
      <c r="SJP57" s="626"/>
      <c r="SJQ57" s="626"/>
      <c r="SJR57" s="626"/>
      <c r="SJS57" s="626"/>
      <c r="SJT57" s="626"/>
      <c r="SJU57" s="626"/>
      <c r="SJV57" s="626"/>
      <c r="SJW57" s="626"/>
      <c r="SJX57" s="626"/>
      <c r="SJY57" s="626"/>
      <c r="SJZ57" s="626"/>
      <c r="SKA57" s="626"/>
      <c r="SKB57" s="626"/>
      <c r="SKC57" s="626"/>
      <c r="SKD57" s="626"/>
      <c r="SKE57" s="626"/>
      <c r="SKF57" s="626"/>
      <c r="SKG57" s="626"/>
      <c r="SKH57" s="626"/>
      <c r="SKI57" s="626"/>
      <c r="SKJ57" s="626"/>
      <c r="SKK57" s="626"/>
      <c r="SKL57" s="626"/>
      <c r="SKM57" s="626"/>
      <c r="SKN57" s="626"/>
      <c r="SKO57" s="626"/>
      <c r="SKP57" s="626"/>
      <c r="SKQ57" s="626"/>
      <c r="SKR57" s="626"/>
      <c r="SKS57" s="626"/>
      <c r="SKT57" s="626"/>
      <c r="SKU57" s="626"/>
      <c r="SKV57" s="626"/>
      <c r="SKW57" s="626"/>
      <c r="SKX57" s="626"/>
      <c r="SKY57" s="626"/>
      <c r="SKZ57" s="626"/>
      <c r="SLA57" s="626"/>
      <c r="SLB57" s="626"/>
      <c r="SLC57" s="626"/>
      <c r="SLD57" s="626"/>
      <c r="SLE57" s="626"/>
      <c r="SLF57" s="626"/>
      <c r="SLG57" s="626"/>
      <c r="SLH57" s="626"/>
      <c r="SLI57" s="626"/>
      <c r="SLJ57" s="626"/>
      <c r="SLK57" s="626"/>
      <c r="SLL57" s="626"/>
      <c r="SLM57" s="626"/>
      <c r="SLN57" s="626"/>
      <c r="SLO57" s="626"/>
      <c r="SLP57" s="626"/>
      <c r="SLQ57" s="626"/>
      <c r="SLR57" s="626"/>
      <c r="SLS57" s="626"/>
      <c r="SLT57" s="626"/>
      <c r="SLU57" s="626"/>
      <c r="SLV57" s="626"/>
      <c r="SLW57" s="626"/>
      <c r="SLX57" s="626"/>
      <c r="SLY57" s="626"/>
      <c r="SLZ57" s="626"/>
      <c r="SMA57" s="626"/>
      <c r="SMB57" s="626"/>
      <c r="SMC57" s="626"/>
      <c r="SMD57" s="626"/>
      <c r="SME57" s="626"/>
      <c r="SMF57" s="626"/>
      <c r="SMG57" s="626"/>
      <c r="SMH57" s="626"/>
      <c r="SMI57" s="626"/>
      <c r="SMJ57" s="626"/>
      <c r="SMK57" s="626"/>
      <c r="SML57" s="626"/>
      <c r="SMM57" s="626"/>
      <c r="SMN57" s="626"/>
      <c r="SMO57" s="626"/>
      <c r="SMP57" s="626"/>
      <c r="SMQ57" s="626"/>
      <c r="SMR57" s="626"/>
      <c r="SMS57" s="626"/>
      <c r="SMT57" s="626"/>
      <c r="SMU57" s="626"/>
      <c r="SMV57" s="626"/>
      <c r="SMW57" s="626"/>
      <c r="SMX57" s="626"/>
      <c r="SMY57" s="626"/>
      <c r="SMZ57" s="626"/>
      <c r="SNA57" s="626"/>
      <c r="SNB57" s="626"/>
      <c r="SNC57" s="626"/>
      <c r="SND57" s="626"/>
      <c r="SNE57" s="626"/>
      <c r="SNF57" s="626"/>
      <c r="SNG57" s="626"/>
      <c r="SNH57" s="626"/>
      <c r="SNI57" s="626"/>
      <c r="SNJ57" s="626"/>
      <c r="SNK57" s="626"/>
      <c r="SNL57" s="626"/>
      <c r="SNM57" s="626"/>
      <c r="SNN57" s="626"/>
      <c r="SNO57" s="626"/>
      <c r="SNP57" s="626"/>
      <c r="SNQ57" s="626"/>
      <c r="SNR57" s="626"/>
      <c r="SNS57" s="626"/>
      <c r="SNT57" s="626"/>
      <c r="SNU57" s="626"/>
      <c r="SNV57" s="626"/>
      <c r="SNW57" s="626"/>
      <c r="SNX57" s="626"/>
      <c r="SNY57" s="626"/>
      <c r="SNZ57" s="626"/>
      <c r="SOA57" s="626"/>
      <c r="SOB57" s="626"/>
      <c r="SOC57" s="626"/>
      <c r="SOD57" s="626"/>
      <c r="SOE57" s="626"/>
      <c r="SOF57" s="626"/>
      <c r="SOG57" s="626"/>
      <c r="SOH57" s="626"/>
      <c r="SOI57" s="626"/>
      <c r="SOJ57" s="626"/>
      <c r="SOK57" s="626"/>
      <c r="SOL57" s="626"/>
      <c r="SOM57" s="626"/>
      <c r="SON57" s="626"/>
      <c r="SOO57" s="626"/>
      <c r="SOP57" s="626"/>
      <c r="SOQ57" s="626"/>
      <c r="SOR57" s="626"/>
      <c r="SOS57" s="626"/>
      <c r="SOT57" s="626"/>
      <c r="SOU57" s="626"/>
      <c r="SOV57" s="626"/>
      <c r="SOW57" s="626"/>
      <c r="SOX57" s="626"/>
      <c r="SOY57" s="626"/>
      <c r="SOZ57" s="626"/>
      <c r="SPA57" s="626"/>
      <c r="SPB57" s="626"/>
      <c r="SPC57" s="626"/>
      <c r="SPD57" s="626"/>
      <c r="SPE57" s="626"/>
      <c r="SPF57" s="626"/>
      <c r="SPG57" s="626"/>
      <c r="SPH57" s="626"/>
      <c r="SPI57" s="626"/>
      <c r="SPJ57" s="626"/>
      <c r="SPK57" s="626"/>
      <c r="SPL57" s="626"/>
      <c r="SPM57" s="626"/>
      <c r="SPN57" s="626"/>
      <c r="SPO57" s="626"/>
      <c r="SPP57" s="626"/>
      <c r="SPQ57" s="626"/>
      <c r="SPR57" s="626"/>
      <c r="SPS57" s="626"/>
      <c r="SPT57" s="626"/>
      <c r="SPU57" s="626"/>
      <c r="SPV57" s="626"/>
      <c r="SPW57" s="626"/>
      <c r="SPX57" s="626"/>
      <c r="SPY57" s="626"/>
      <c r="SPZ57" s="626"/>
      <c r="SQA57" s="626"/>
      <c r="SQB57" s="626"/>
      <c r="SQC57" s="626"/>
      <c r="SQD57" s="626"/>
      <c r="SQE57" s="626"/>
      <c r="SQF57" s="626"/>
      <c r="SQG57" s="626"/>
      <c r="SQH57" s="626"/>
      <c r="SQI57" s="626"/>
      <c r="SQJ57" s="626"/>
      <c r="SQK57" s="626"/>
      <c r="SQL57" s="626"/>
      <c r="SQM57" s="626"/>
      <c r="SQN57" s="626"/>
      <c r="SQO57" s="626"/>
      <c r="SQP57" s="626"/>
      <c r="SQQ57" s="626"/>
      <c r="SQR57" s="626"/>
      <c r="SQS57" s="626"/>
      <c r="SQT57" s="626"/>
      <c r="SQU57" s="626"/>
      <c r="SQV57" s="626"/>
      <c r="SQW57" s="626"/>
      <c r="SQX57" s="626"/>
      <c r="SQY57" s="626"/>
      <c r="SQZ57" s="626"/>
      <c r="SRA57" s="626"/>
      <c r="SRB57" s="626"/>
      <c r="SRC57" s="626"/>
      <c r="SRD57" s="626"/>
      <c r="SRE57" s="626"/>
      <c r="SRF57" s="626"/>
      <c r="SRG57" s="626"/>
      <c r="SRH57" s="626"/>
      <c r="SRI57" s="626"/>
      <c r="SRJ57" s="626"/>
      <c r="SRK57" s="626"/>
      <c r="SRL57" s="626"/>
      <c r="SRM57" s="626"/>
      <c r="SRN57" s="626"/>
      <c r="SRO57" s="626"/>
      <c r="SRP57" s="626"/>
      <c r="SRQ57" s="626"/>
      <c r="SRR57" s="626"/>
      <c r="SRS57" s="626"/>
      <c r="SRT57" s="626"/>
      <c r="SRU57" s="626"/>
      <c r="SRV57" s="626"/>
      <c r="SRW57" s="626"/>
      <c r="SRX57" s="626"/>
      <c r="SRY57" s="626"/>
      <c r="SRZ57" s="626"/>
      <c r="SSA57" s="626"/>
      <c r="SSB57" s="626"/>
      <c r="SSC57" s="626"/>
      <c r="SSD57" s="626"/>
      <c r="SSE57" s="626"/>
      <c r="SSF57" s="626"/>
      <c r="SSG57" s="626"/>
      <c r="SSH57" s="626"/>
      <c r="SSI57" s="626"/>
      <c r="SSJ57" s="626"/>
      <c r="SSK57" s="626"/>
      <c r="SSL57" s="626"/>
      <c r="SSM57" s="626"/>
      <c r="SSN57" s="626"/>
      <c r="SSO57" s="626"/>
      <c r="SSP57" s="626"/>
      <c r="SSQ57" s="626"/>
      <c r="SSR57" s="626"/>
      <c r="SSS57" s="626"/>
      <c r="SST57" s="626"/>
      <c r="SSU57" s="626"/>
      <c r="SSV57" s="626"/>
      <c r="SSW57" s="626"/>
      <c r="SSX57" s="626"/>
      <c r="SSY57" s="626"/>
      <c r="SSZ57" s="626"/>
      <c r="STA57" s="626"/>
      <c r="STB57" s="626"/>
      <c r="STC57" s="626"/>
      <c r="STD57" s="626"/>
      <c r="STE57" s="626"/>
      <c r="STF57" s="626"/>
      <c r="STG57" s="626"/>
      <c r="STH57" s="626"/>
      <c r="STI57" s="626"/>
      <c r="STJ57" s="626"/>
      <c r="STK57" s="626"/>
      <c r="STL57" s="626"/>
      <c r="STM57" s="626"/>
      <c r="STN57" s="626"/>
      <c r="STO57" s="626"/>
      <c r="STP57" s="626"/>
      <c r="STQ57" s="626"/>
      <c r="STR57" s="626"/>
      <c r="STS57" s="626"/>
      <c r="STT57" s="626"/>
      <c r="STU57" s="626"/>
      <c r="STV57" s="626"/>
      <c r="STW57" s="626"/>
      <c r="STX57" s="626"/>
      <c r="STY57" s="626"/>
      <c r="STZ57" s="626"/>
      <c r="SUA57" s="626"/>
      <c r="SUB57" s="626"/>
      <c r="SUC57" s="626"/>
      <c r="SUD57" s="626"/>
      <c r="SUE57" s="626"/>
      <c r="SUF57" s="626"/>
      <c r="SUG57" s="626"/>
      <c r="SUH57" s="626"/>
      <c r="SUI57" s="626"/>
      <c r="SUJ57" s="626"/>
      <c r="SUK57" s="626"/>
      <c r="SUL57" s="626"/>
      <c r="SUM57" s="626"/>
      <c r="SUN57" s="626"/>
      <c r="SUO57" s="626"/>
      <c r="SUP57" s="626"/>
      <c r="SUQ57" s="626"/>
      <c r="SUR57" s="626"/>
      <c r="SUS57" s="626"/>
      <c r="SUT57" s="626"/>
      <c r="SUU57" s="626"/>
      <c r="SUV57" s="626"/>
      <c r="SUW57" s="626"/>
      <c r="SUX57" s="626"/>
      <c r="SUY57" s="626"/>
      <c r="SUZ57" s="626"/>
      <c r="SVA57" s="626"/>
      <c r="SVB57" s="626"/>
      <c r="SVC57" s="626"/>
      <c r="SVD57" s="626"/>
      <c r="SVE57" s="626"/>
      <c r="SVF57" s="626"/>
      <c r="SVG57" s="626"/>
      <c r="SVH57" s="626"/>
      <c r="SVI57" s="626"/>
      <c r="SVJ57" s="626"/>
      <c r="SVK57" s="626"/>
      <c r="SVL57" s="626"/>
      <c r="SVM57" s="626"/>
      <c r="SVN57" s="626"/>
      <c r="SVO57" s="626"/>
      <c r="SVP57" s="626"/>
      <c r="SVQ57" s="626"/>
      <c r="SVR57" s="626"/>
      <c r="SVS57" s="626"/>
      <c r="SVT57" s="626"/>
      <c r="SVU57" s="626"/>
      <c r="SVV57" s="626"/>
      <c r="SVW57" s="626"/>
      <c r="SVX57" s="626"/>
      <c r="SVY57" s="626"/>
      <c r="SVZ57" s="626"/>
      <c r="SWA57" s="626"/>
      <c r="SWB57" s="626"/>
      <c r="SWC57" s="626"/>
      <c r="SWD57" s="626"/>
      <c r="SWE57" s="626"/>
      <c r="SWF57" s="626"/>
      <c r="SWG57" s="626"/>
      <c r="SWH57" s="626"/>
      <c r="SWI57" s="626"/>
      <c r="SWJ57" s="626"/>
      <c r="SWK57" s="626"/>
      <c r="SWL57" s="626"/>
      <c r="SWM57" s="626"/>
      <c r="SWN57" s="626"/>
      <c r="SWO57" s="626"/>
      <c r="SWP57" s="626"/>
      <c r="SWQ57" s="626"/>
      <c r="SWR57" s="626"/>
      <c r="SWS57" s="626"/>
      <c r="SWT57" s="626"/>
      <c r="SWU57" s="626"/>
      <c r="SWV57" s="626"/>
      <c r="SWW57" s="626"/>
      <c r="SWX57" s="626"/>
      <c r="SWY57" s="626"/>
      <c r="SWZ57" s="626"/>
      <c r="SXA57" s="626"/>
      <c r="SXB57" s="626"/>
      <c r="SXC57" s="626"/>
      <c r="SXD57" s="626"/>
      <c r="SXE57" s="626"/>
      <c r="SXF57" s="626"/>
      <c r="SXG57" s="626"/>
      <c r="SXH57" s="626"/>
      <c r="SXI57" s="626"/>
      <c r="SXJ57" s="626"/>
      <c r="SXK57" s="626"/>
      <c r="SXL57" s="626"/>
      <c r="SXM57" s="626"/>
      <c r="SXN57" s="626"/>
      <c r="SXO57" s="626"/>
      <c r="SXP57" s="626"/>
      <c r="SXQ57" s="626"/>
      <c r="SXR57" s="626"/>
      <c r="SXS57" s="626"/>
      <c r="SXT57" s="626"/>
      <c r="SXU57" s="626"/>
      <c r="SXV57" s="626"/>
      <c r="SXW57" s="626"/>
      <c r="SXX57" s="626"/>
      <c r="SXY57" s="626"/>
      <c r="SXZ57" s="626"/>
      <c r="SYA57" s="626"/>
      <c r="SYB57" s="626"/>
      <c r="SYC57" s="626"/>
      <c r="SYD57" s="626"/>
      <c r="SYE57" s="626"/>
      <c r="SYF57" s="626"/>
      <c r="SYG57" s="626"/>
      <c r="SYH57" s="626"/>
      <c r="SYI57" s="626"/>
      <c r="SYJ57" s="626"/>
      <c r="SYK57" s="626"/>
      <c r="SYL57" s="626"/>
      <c r="SYM57" s="626"/>
      <c r="SYN57" s="626"/>
      <c r="SYO57" s="626"/>
      <c r="SYP57" s="626"/>
      <c r="SYQ57" s="626"/>
      <c r="SYR57" s="626"/>
      <c r="SYS57" s="626"/>
      <c r="SYT57" s="626"/>
      <c r="SYU57" s="626"/>
      <c r="SYV57" s="626"/>
      <c r="SYW57" s="626"/>
      <c r="SYX57" s="626"/>
      <c r="SYY57" s="626"/>
      <c r="SYZ57" s="626"/>
      <c r="SZA57" s="626"/>
      <c r="SZB57" s="626"/>
      <c r="SZC57" s="626"/>
      <c r="SZD57" s="626"/>
      <c r="SZE57" s="626"/>
      <c r="SZF57" s="626"/>
      <c r="SZG57" s="626"/>
      <c r="SZH57" s="626"/>
      <c r="SZI57" s="626"/>
      <c r="SZJ57" s="626"/>
      <c r="SZK57" s="626"/>
      <c r="SZL57" s="626"/>
      <c r="SZM57" s="626"/>
      <c r="SZN57" s="626"/>
      <c r="SZO57" s="626"/>
      <c r="SZP57" s="626"/>
      <c r="SZQ57" s="626"/>
      <c r="SZR57" s="626"/>
      <c r="SZS57" s="626"/>
      <c r="SZT57" s="626"/>
      <c r="SZU57" s="626"/>
      <c r="SZV57" s="626"/>
      <c r="SZW57" s="626"/>
      <c r="SZX57" s="626"/>
      <c r="SZY57" s="626"/>
      <c r="SZZ57" s="626"/>
      <c r="TAA57" s="626"/>
      <c r="TAB57" s="626"/>
      <c r="TAC57" s="626"/>
      <c r="TAD57" s="626"/>
      <c r="TAE57" s="626"/>
      <c r="TAF57" s="626"/>
      <c r="TAG57" s="626"/>
      <c r="TAH57" s="626"/>
      <c r="TAI57" s="626"/>
      <c r="TAJ57" s="626"/>
      <c r="TAK57" s="626"/>
      <c r="TAL57" s="626"/>
      <c r="TAM57" s="626"/>
      <c r="TAN57" s="626"/>
      <c r="TAO57" s="626"/>
      <c r="TAP57" s="626"/>
      <c r="TAQ57" s="626"/>
      <c r="TAR57" s="626"/>
      <c r="TAS57" s="626"/>
      <c r="TAT57" s="626"/>
      <c r="TAU57" s="626"/>
      <c r="TAV57" s="626"/>
      <c r="TAW57" s="626"/>
      <c r="TAX57" s="626"/>
      <c r="TAY57" s="626"/>
      <c r="TAZ57" s="626"/>
      <c r="TBA57" s="626"/>
      <c r="TBB57" s="626"/>
      <c r="TBC57" s="626"/>
      <c r="TBD57" s="626"/>
      <c r="TBE57" s="626"/>
      <c r="TBF57" s="626"/>
      <c r="TBG57" s="626"/>
      <c r="TBH57" s="626"/>
      <c r="TBI57" s="626"/>
      <c r="TBJ57" s="626"/>
      <c r="TBK57" s="626"/>
      <c r="TBL57" s="626"/>
      <c r="TBM57" s="626"/>
      <c r="TBN57" s="626"/>
      <c r="TBO57" s="626"/>
      <c r="TBP57" s="626"/>
      <c r="TBQ57" s="626"/>
      <c r="TBR57" s="626"/>
      <c r="TBS57" s="626"/>
      <c r="TBT57" s="626"/>
      <c r="TBU57" s="626"/>
      <c r="TBV57" s="626"/>
      <c r="TBW57" s="626"/>
      <c r="TBX57" s="626"/>
      <c r="TBY57" s="626"/>
      <c r="TBZ57" s="626"/>
      <c r="TCA57" s="626"/>
      <c r="TCB57" s="626"/>
      <c r="TCC57" s="626"/>
      <c r="TCD57" s="626"/>
      <c r="TCE57" s="626"/>
      <c r="TCF57" s="626"/>
      <c r="TCG57" s="626"/>
      <c r="TCH57" s="626"/>
      <c r="TCI57" s="626"/>
      <c r="TCJ57" s="626"/>
      <c r="TCK57" s="626"/>
      <c r="TCL57" s="626"/>
      <c r="TCM57" s="626"/>
      <c r="TCN57" s="626"/>
      <c r="TCO57" s="626"/>
      <c r="TCP57" s="626"/>
      <c r="TCQ57" s="626"/>
      <c r="TCR57" s="626"/>
      <c r="TCS57" s="626"/>
      <c r="TCT57" s="626"/>
      <c r="TCU57" s="626"/>
      <c r="TCV57" s="626"/>
      <c r="TCW57" s="626"/>
      <c r="TCX57" s="626"/>
      <c r="TCY57" s="626"/>
      <c r="TCZ57" s="626"/>
      <c r="TDA57" s="626"/>
      <c r="TDB57" s="626"/>
      <c r="TDC57" s="626"/>
      <c r="TDD57" s="626"/>
      <c r="TDE57" s="626"/>
      <c r="TDF57" s="626"/>
      <c r="TDG57" s="626"/>
      <c r="TDH57" s="626"/>
      <c r="TDI57" s="626"/>
      <c r="TDJ57" s="626"/>
      <c r="TDK57" s="626"/>
      <c r="TDL57" s="626"/>
      <c r="TDM57" s="626"/>
      <c r="TDN57" s="626"/>
      <c r="TDO57" s="626"/>
      <c r="TDP57" s="626"/>
      <c r="TDQ57" s="626"/>
      <c r="TDR57" s="626"/>
      <c r="TDS57" s="626"/>
      <c r="TDT57" s="626"/>
      <c r="TDU57" s="626"/>
      <c r="TDV57" s="626"/>
      <c r="TDW57" s="626"/>
      <c r="TDX57" s="626"/>
      <c r="TDY57" s="626"/>
      <c r="TDZ57" s="626"/>
      <c r="TEA57" s="626"/>
      <c r="TEB57" s="626"/>
      <c r="TEC57" s="626"/>
      <c r="TED57" s="626"/>
      <c r="TEE57" s="626"/>
      <c r="TEF57" s="626"/>
      <c r="TEG57" s="626"/>
      <c r="TEH57" s="626"/>
      <c r="TEI57" s="626"/>
      <c r="TEJ57" s="626"/>
      <c r="TEK57" s="626"/>
      <c r="TEL57" s="626"/>
      <c r="TEM57" s="626"/>
      <c r="TEN57" s="626"/>
      <c r="TEO57" s="626"/>
      <c r="TEP57" s="626"/>
      <c r="TEQ57" s="626"/>
      <c r="TER57" s="626"/>
      <c r="TES57" s="626"/>
      <c r="TET57" s="626"/>
      <c r="TEU57" s="626"/>
      <c r="TEV57" s="626"/>
      <c r="TEW57" s="626"/>
      <c r="TEX57" s="626"/>
      <c r="TEY57" s="626"/>
      <c r="TEZ57" s="626"/>
      <c r="TFA57" s="626"/>
      <c r="TFB57" s="626"/>
      <c r="TFC57" s="626"/>
      <c r="TFD57" s="626"/>
      <c r="TFE57" s="626"/>
      <c r="TFF57" s="626"/>
      <c r="TFG57" s="626"/>
      <c r="TFH57" s="626"/>
      <c r="TFI57" s="626"/>
      <c r="TFJ57" s="626"/>
      <c r="TFK57" s="626"/>
      <c r="TFL57" s="626"/>
      <c r="TFM57" s="626"/>
      <c r="TFN57" s="626"/>
      <c r="TFO57" s="626"/>
      <c r="TFP57" s="626"/>
      <c r="TFQ57" s="626"/>
      <c r="TFR57" s="626"/>
      <c r="TFS57" s="626"/>
      <c r="TFT57" s="626"/>
      <c r="TFU57" s="626"/>
      <c r="TFV57" s="626"/>
      <c r="TFW57" s="626"/>
      <c r="TFX57" s="626"/>
      <c r="TFY57" s="626"/>
      <c r="TFZ57" s="626"/>
      <c r="TGA57" s="626"/>
      <c r="TGB57" s="626"/>
      <c r="TGC57" s="626"/>
      <c r="TGD57" s="626"/>
      <c r="TGE57" s="626"/>
      <c r="TGF57" s="626"/>
      <c r="TGG57" s="626"/>
      <c r="TGH57" s="626"/>
      <c r="TGI57" s="626"/>
      <c r="TGJ57" s="626"/>
      <c r="TGK57" s="626"/>
      <c r="TGL57" s="626"/>
      <c r="TGM57" s="626"/>
      <c r="TGN57" s="626"/>
      <c r="TGO57" s="626"/>
      <c r="TGP57" s="626"/>
      <c r="TGQ57" s="626"/>
      <c r="TGR57" s="626"/>
      <c r="TGS57" s="626"/>
      <c r="TGT57" s="626"/>
      <c r="TGU57" s="626"/>
      <c r="TGV57" s="626"/>
      <c r="TGW57" s="626"/>
      <c r="TGX57" s="626"/>
      <c r="TGY57" s="626"/>
      <c r="TGZ57" s="626"/>
      <c r="THA57" s="626"/>
      <c r="THB57" s="626"/>
      <c r="THC57" s="626"/>
      <c r="THD57" s="626"/>
      <c r="THE57" s="626"/>
      <c r="THF57" s="626"/>
      <c r="THG57" s="626"/>
      <c r="THH57" s="626"/>
      <c r="THI57" s="626"/>
      <c r="THJ57" s="626"/>
      <c r="THK57" s="626"/>
      <c r="THL57" s="626"/>
      <c r="THM57" s="626"/>
      <c r="THN57" s="626"/>
      <c r="THO57" s="626"/>
      <c r="THP57" s="626"/>
      <c r="THQ57" s="626"/>
      <c r="THR57" s="626"/>
      <c r="THS57" s="626"/>
      <c r="THT57" s="626"/>
      <c r="THU57" s="626"/>
      <c r="THV57" s="626"/>
      <c r="THW57" s="626"/>
      <c r="THX57" s="626"/>
      <c r="THY57" s="626"/>
      <c r="THZ57" s="626"/>
      <c r="TIA57" s="626"/>
      <c r="TIB57" s="626"/>
      <c r="TIC57" s="626"/>
      <c r="TID57" s="626"/>
      <c r="TIE57" s="626"/>
      <c r="TIF57" s="626"/>
      <c r="TIG57" s="626"/>
      <c r="TIH57" s="626"/>
      <c r="TII57" s="626"/>
      <c r="TIJ57" s="626"/>
      <c r="TIK57" s="626"/>
      <c r="TIL57" s="626"/>
      <c r="TIM57" s="626"/>
      <c r="TIN57" s="626"/>
      <c r="TIO57" s="626"/>
      <c r="TIP57" s="626"/>
      <c r="TIQ57" s="626"/>
      <c r="TIR57" s="626"/>
      <c r="TIS57" s="626"/>
      <c r="TIT57" s="626"/>
      <c r="TIU57" s="626"/>
      <c r="TIV57" s="626"/>
      <c r="TIW57" s="626"/>
      <c r="TIX57" s="626"/>
      <c r="TIY57" s="626"/>
      <c r="TIZ57" s="626"/>
      <c r="TJA57" s="626"/>
      <c r="TJB57" s="626"/>
      <c r="TJC57" s="626"/>
      <c r="TJD57" s="626"/>
      <c r="TJE57" s="626"/>
      <c r="TJF57" s="626"/>
      <c r="TJG57" s="626"/>
      <c r="TJH57" s="626"/>
      <c r="TJI57" s="626"/>
      <c r="TJJ57" s="626"/>
      <c r="TJK57" s="626"/>
      <c r="TJL57" s="626"/>
      <c r="TJM57" s="626"/>
      <c r="TJN57" s="626"/>
      <c r="TJO57" s="626"/>
      <c r="TJP57" s="626"/>
      <c r="TJQ57" s="626"/>
      <c r="TJR57" s="626"/>
      <c r="TJS57" s="626"/>
      <c r="TJT57" s="626"/>
      <c r="TJU57" s="626"/>
      <c r="TJV57" s="626"/>
      <c r="TJW57" s="626"/>
      <c r="TJX57" s="626"/>
      <c r="TJY57" s="626"/>
      <c r="TJZ57" s="626"/>
      <c r="TKA57" s="626"/>
      <c r="TKB57" s="626"/>
      <c r="TKC57" s="626"/>
      <c r="TKD57" s="626"/>
      <c r="TKE57" s="626"/>
      <c r="TKF57" s="626"/>
      <c r="TKG57" s="626"/>
      <c r="TKH57" s="626"/>
      <c r="TKI57" s="626"/>
      <c r="TKJ57" s="626"/>
      <c r="TKK57" s="626"/>
      <c r="TKL57" s="626"/>
      <c r="TKM57" s="626"/>
      <c r="TKN57" s="626"/>
      <c r="TKO57" s="626"/>
      <c r="TKP57" s="626"/>
      <c r="TKQ57" s="626"/>
      <c r="TKR57" s="626"/>
      <c r="TKS57" s="626"/>
      <c r="TKT57" s="626"/>
      <c r="TKU57" s="626"/>
      <c r="TKV57" s="626"/>
      <c r="TKW57" s="626"/>
      <c r="TKX57" s="626"/>
      <c r="TKY57" s="626"/>
      <c r="TKZ57" s="626"/>
      <c r="TLA57" s="626"/>
      <c r="TLB57" s="626"/>
      <c r="TLC57" s="626"/>
      <c r="TLD57" s="626"/>
      <c r="TLE57" s="626"/>
      <c r="TLF57" s="626"/>
      <c r="TLG57" s="626"/>
      <c r="TLH57" s="626"/>
      <c r="TLI57" s="626"/>
      <c r="TLJ57" s="626"/>
      <c r="TLK57" s="626"/>
      <c r="TLL57" s="626"/>
      <c r="TLM57" s="626"/>
      <c r="TLN57" s="626"/>
      <c r="TLO57" s="626"/>
      <c r="TLP57" s="626"/>
      <c r="TLQ57" s="626"/>
      <c r="TLR57" s="626"/>
      <c r="TLS57" s="626"/>
      <c r="TLT57" s="626"/>
      <c r="TLU57" s="626"/>
      <c r="TLV57" s="626"/>
      <c r="TLW57" s="626"/>
      <c r="TLX57" s="626"/>
      <c r="TLY57" s="626"/>
      <c r="TLZ57" s="626"/>
      <c r="TMA57" s="626"/>
      <c r="TMB57" s="626"/>
      <c r="TMC57" s="626"/>
      <c r="TMD57" s="626"/>
      <c r="TME57" s="626"/>
      <c r="TMF57" s="626"/>
      <c r="TMG57" s="626"/>
      <c r="TMH57" s="626"/>
      <c r="TMI57" s="626"/>
      <c r="TMJ57" s="626"/>
      <c r="TMK57" s="626"/>
      <c r="TML57" s="626"/>
      <c r="TMM57" s="626"/>
      <c r="TMN57" s="626"/>
      <c r="TMO57" s="626"/>
      <c r="TMP57" s="626"/>
      <c r="TMQ57" s="626"/>
      <c r="TMR57" s="626"/>
      <c r="TMS57" s="626"/>
      <c r="TMT57" s="626"/>
      <c r="TMU57" s="626"/>
      <c r="TMV57" s="626"/>
      <c r="TMW57" s="626"/>
      <c r="TMX57" s="626"/>
      <c r="TMY57" s="626"/>
      <c r="TMZ57" s="626"/>
      <c r="TNA57" s="626"/>
      <c r="TNB57" s="626"/>
      <c r="TNC57" s="626"/>
      <c r="TND57" s="626"/>
      <c r="TNE57" s="626"/>
      <c r="TNF57" s="626"/>
      <c r="TNG57" s="626"/>
      <c r="TNH57" s="626"/>
      <c r="TNI57" s="626"/>
      <c r="TNJ57" s="626"/>
      <c r="TNK57" s="626"/>
      <c r="TNL57" s="626"/>
      <c r="TNM57" s="626"/>
      <c r="TNN57" s="626"/>
      <c r="TNO57" s="626"/>
      <c r="TNP57" s="626"/>
      <c r="TNQ57" s="626"/>
      <c r="TNR57" s="626"/>
      <c r="TNS57" s="626"/>
      <c r="TNT57" s="626"/>
      <c r="TNU57" s="626"/>
      <c r="TNV57" s="626"/>
      <c r="TNW57" s="626"/>
      <c r="TNX57" s="626"/>
      <c r="TNY57" s="626"/>
      <c r="TNZ57" s="626"/>
      <c r="TOA57" s="626"/>
      <c r="TOB57" s="626"/>
      <c r="TOC57" s="626"/>
      <c r="TOD57" s="626"/>
      <c r="TOE57" s="626"/>
      <c r="TOF57" s="626"/>
      <c r="TOG57" s="626"/>
      <c r="TOH57" s="626"/>
      <c r="TOI57" s="626"/>
      <c r="TOJ57" s="626"/>
      <c r="TOK57" s="626"/>
      <c r="TOL57" s="626"/>
      <c r="TOM57" s="626"/>
      <c r="TON57" s="626"/>
      <c r="TOO57" s="626"/>
      <c r="TOP57" s="626"/>
      <c r="TOQ57" s="626"/>
      <c r="TOR57" s="626"/>
      <c r="TOS57" s="626"/>
      <c r="TOT57" s="626"/>
      <c r="TOU57" s="626"/>
      <c r="TOV57" s="626"/>
      <c r="TOW57" s="626"/>
      <c r="TOX57" s="626"/>
      <c r="TOY57" s="626"/>
      <c r="TOZ57" s="626"/>
      <c r="TPA57" s="626"/>
      <c r="TPB57" s="626"/>
      <c r="TPC57" s="626"/>
      <c r="TPD57" s="626"/>
      <c r="TPE57" s="626"/>
      <c r="TPF57" s="626"/>
      <c r="TPG57" s="626"/>
      <c r="TPH57" s="626"/>
      <c r="TPI57" s="626"/>
      <c r="TPJ57" s="626"/>
      <c r="TPK57" s="626"/>
      <c r="TPL57" s="626"/>
      <c r="TPM57" s="626"/>
      <c r="TPN57" s="626"/>
      <c r="TPO57" s="626"/>
      <c r="TPP57" s="626"/>
      <c r="TPQ57" s="626"/>
      <c r="TPR57" s="626"/>
      <c r="TPS57" s="626"/>
      <c r="TPT57" s="626"/>
      <c r="TPU57" s="626"/>
      <c r="TPV57" s="626"/>
      <c r="TPW57" s="626"/>
      <c r="TPX57" s="626"/>
      <c r="TPY57" s="626"/>
      <c r="TPZ57" s="626"/>
      <c r="TQA57" s="626"/>
      <c r="TQB57" s="626"/>
      <c r="TQC57" s="626"/>
      <c r="TQD57" s="626"/>
      <c r="TQE57" s="626"/>
      <c r="TQF57" s="626"/>
      <c r="TQG57" s="626"/>
      <c r="TQH57" s="626"/>
      <c r="TQI57" s="626"/>
      <c r="TQJ57" s="626"/>
      <c r="TQK57" s="626"/>
      <c r="TQL57" s="626"/>
      <c r="TQM57" s="626"/>
      <c r="TQN57" s="626"/>
      <c r="TQO57" s="626"/>
      <c r="TQP57" s="626"/>
      <c r="TQQ57" s="626"/>
      <c r="TQR57" s="626"/>
      <c r="TQS57" s="626"/>
      <c r="TQT57" s="626"/>
      <c r="TQU57" s="626"/>
      <c r="TQV57" s="626"/>
      <c r="TQW57" s="626"/>
      <c r="TQX57" s="626"/>
      <c r="TQY57" s="626"/>
      <c r="TQZ57" s="626"/>
      <c r="TRA57" s="626"/>
      <c r="TRB57" s="626"/>
      <c r="TRC57" s="626"/>
      <c r="TRD57" s="626"/>
      <c r="TRE57" s="626"/>
      <c r="TRF57" s="626"/>
      <c r="TRG57" s="626"/>
      <c r="TRH57" s="626"/>
      <c r="TRI57" s="626"/>
      <c r="TRJ57" s="626"/>
      <c r="TRK57" s="626"/>
      <c r="TRL57" s="626"/>
      <c r="TRM57" s="626"/>
      <c r="TRN57" s="626"/>
      <c r="TRO57" s="626"/>
      <c r="TRP57" s="626"/>
      <c r="TRQ57" s="626"/>
      <c r="TRR57" s="626"/>
      <c r="TRS57" s="626"/>
      <c r="TRT57" s="626"/>
      <c r="TRU57" s="626"/>
      <c r="TRV57" s="626"/>
      <c r="TRW57" s="626"/>
      <c r="TRX57" s="626"/>
      <c r="TRY57" s="626"/>
      <c r="TRZ57" s="626"/>
      <c r="TSA57" s="626"/>
      <c r="TSB57" s="626"/>
      <c r="TSC57" s="626"/>
      <c r="TSD57" s="626"/>
      <c r="TSE57" s="626"/>
      <c r="TSF57" s="626"/>
      <c r="TSG57" s="626"/>
      <c r="TSH57" s="626"/>
      <c r="TSI57" s="626"/>
      <c r="TSJ57" s="626"/>
      <c r="TSK57" s="626"/>
      <c r="TSL57" s="626"/>
      <c r="TSM57" s="626"/>
      <c r="TSN57" s="626"/>
      <c r="TSO57" s="626"/>
      <c r="TSP57" s="626"/>
      <c r="TSQ57" s="626"/>
      <c r="TSR57" s="626"/>
      <c r="TSS57" s="626"/>
      <c r="TST57" s="626"/>
      <c r="TSU57" s="626"/>
      <c r="TSV57" s="626"/>
      <c r="TSW57" s="626"/>
      <c r="TSX57" s="626"/>
      <c r="TSY57" s="626"/>
      <c r="TSZ57" s="626"/>
      <c r="TTA57" s="626"/>
      <c r="TTB57" s="626"/>
      <c r="TTC57" s="626"/>
      <c r="TTD57" s="626"/>
      <c r="TTE57" s="626"/>
      <c r="TTF57" s="626"/>
      <c r="TTG57" s="626"/>
      <c r="TTH57" s="626"/>
      <c r="TTI57" s="626"/>
      <c r="TTJ57" s="626"/>
      <c r="TTK57" s="626"/>
      <c r="TTL57" s="626"/>
      <c r="TTM57" s="626"/>
      <c r="TTN57" s="626"/>
      <c r="TTO57" s="626"/>
      <c r="TTP57" s="626"/>
      <c r="TTQ57" s="626"/>
      <c r="TTR57" s="626"/>
      <c r="TTS57" s="626"/>
      <c r="TTT57" s="626"/>
      <c r="TTU57" s="626"/>
      <c r="TTV57" s="626"/>
      <c r="TTW57" s="626"/>
      <c r="TTX57" s="626"/>
      <c r="TTY57" s="626"/>
      <c r="TTZ57" s="626"/>
      <c r="TUA57" s="626"/>
      <c r="TUB57" s="626"/>
      <c r="TUC57" s="626"/>
      <c r="TUD57" s="626"/>
      <c r="TUE57" s="626"/>
      <c r="TUF57" s="626"/>
      <c r="TUG57" s="626"/>
      <c r="TUH57" s="626"/>
      <c r="TUI57" s="626"/>
      <c r="TUJ57" s="626"/>
      <c r="TUK57" s="626"/>
      <c r="TUL57" s="626"/>
      <c r="TUM57" s="626"/>
      <c r="TUN57" s="626"/>
      <c r="TUO57" s="626"/>
      <c r="TUP57" s="626"/>
      <c r="TUQ57" s="626"/>
      <c r="TUR57" s="626"/>
      <c r="TUS57" s="626"/>
      <c r="TUT57" s="626"/>
      <c r="TUU57" s="626"/>
      <c r="TUV57" s="626"/>
      <c r="TUW57" s="626"/>
      <c r="TUX57" s="626"/>
      <c r="TUY57" s="626"/>
      <c r="TUZ57" s="626"/>
      <c r="TVA57" s="626"/>
      <c r="TVB57" s="626"/>
      <c r="TVC57" s="626"/>
      <c r="TVD57" s="626"/>
      <c r="TVE57" s="626"/>
      <c r="TVF57" s="626"/>
      <c r="TVG57" s="626"/>
      <c r="TVH57" s="626"/>
      <c r="TVI57" s="626"/>
      <c r="TVJ57" s="626"/>
      <c r="TVK57" s="626"/>
      <c r="TVL57" s="626"/>
      <c r="TVM57" s="626"/>
      <c r="TVN57" s="626"/>
      <c r="TVO57" s="626"/>
      <c r="TVP57" s="626"/>
      <c r="TVQ57" s="626"/>
      <c r="TVR57" s="626"/>
      <c r="TVS57" s="626"/>
      <c r="TVT57" s="626"/>
      <c r="TVU57" s="626"/>
      <c r="TVV57" s="626"/>
      <c r="TVW57" s="626"/>
      <c r="TVX57" s="626"/>
      <c r="TVY57" s="626"/>
      <c r="TVZ57" s="626"/>
      <c r="TWA57" s="626"/>
      <c r="TWB57" s="626"/>
      <c r="TWC57" s="626"/>
      <c r="TWD57" s="626"/>
      <c r="TWE57" s="626"/>
      <c r="TWF57" s="626"/>
      <c r="TWG57" s="626"/>
      <c r="TWH57" s="626"/>
      <c r="TWI57" s="626"/>
      <c r="TWJ57" s="626"/>
      <c r="TWK57" s="626"/>
      <c r="TWL57" s="626"/>
      <c r="TWM57" s="626"/>
      <c r="TWN57" s="626"/>
      <c r="TWO57" s="626"/>
      <c r="TWP57" s="626"/>
      <c r="TWQ57" s="626"/>
      <c r="TWR57" s="626"/>
      <c r="TWS57" s="626"/>
      <c r="TWT57" s="626"/>
      <c r="TWU57" s="626"/>
      <c r="TWV57" s="626"/>
      <c r="TWW57" s="626"/>
      <c r="TWX57" s="626"/>
      <c r="TWY57" s="626"/>
      <c r="TWZ57" s="626"/>
      <c r="TXA57" s="626"/>
      <c r="TXB57" s="626"/>
      <c r="TXC57" s="626"/>
      <c r="TXD57" s="626"/>
      <c r="TXE57" s="626"/>
      <c r="TXF57" s="626"/>
      <c r="TXG57" s="626"/>
      <c r="TXH57" s="626"/>
      <c r="TXI57" s="626"/>
      <c r="TXJ57" s="626"/>
      <c r="TXK57" s="626"/>
      <c r="TXL57" s="626"/>
      <c r="TXM57" s="626"/>
      <c r="TXN57" s="626"/>
      <c r="TXO57" s="626"/>
      <c r="TXP57" s="626"/>
      <c r="TXQ57" s="626"/>
      <c r="TXR57" s="626"/>
      <c r="TXS57" s="626"/>
      <c r="TXT57" s="626"/>
      <c r="TXU57" s="626"/>
      <c r="TXV57" s="626"/>
      <c r="TXW57" s="626"/>
      <c r="TXX57" s="626"/>
      <c r="TXY57" s="626"/>
      <c r="TXZ57" s="626"/>
      <c r="TYA57" s="626"/>
      <c r="TYB57" s="626"/>
      <c r="TYC57" s="626"/>
      <c r="TYD57" s="626"/>
      <c r="TYE57" s="626"/>
      <c r="TYF57" s="626"/>
      <c r="TYG57" s="626"/>
      <c r="TYH57" s="626"/>
      <c r="TYI57" s="626"/>
      <c r="TYJ57" s="626"/>
      <c r="TYK57" s="626"/>
      <c r="TYL57" s="626"/>
      <c r="TYM57" s="626"/>
      <c r="TYN57" s="626"/>
      <c r="TYO57" s="626"/>
      <c r="TYP57" s="626"/>
      <c r="TYQ57" s="626"/>
      <c r="TYR57" s="626"/>
      <c r="TYS57" s="626"/>
      <c r="TYT57" s="626"/>
      <c r="TYU57" s="626"/>
      <c r="TYV57" s="626"/>
      <c r="TYW57" s="626"/>
      <c r="TYX57" s="626"/>
      <c r="TYY57" s="626"/>
      <c r="TYZ57" s="626"/>
      <c r="TZA57" s="626"/>
      <c r="TZB57" s="626"/>
      <c r="TZC57" s="626"/>
      <c r="TZD57" s="626"/>
      <c r="TZE57" s="626"/>
      <c r="TZF57" s="626"/>
      <c r="TZG57" s="626"/>
      <c r="TZH57" s="626"/>
      <c r="TZI57" s="626"/>
      <c r="TZJ57" s="626"/>
      <c r="TZK57" s="626"/>
      <c r="TZL57" s="626"/>
      <c r="TZM57" s="626"/>
      <c r="TZN57" s="626"/>
      <c r="TZO57" s="626"/>
      <c r="TZP57" s="626"/>
      <c r="TZQ57" s="626"/>
      <c r="TZR57" s="626"/>
      <c r="TZS57" s="626"/>
      <c r="TZT57" s="626"/>
      <c r="TZU57" s="626"/>
      <c r="TZV57" s="626"/>
      <c r="TZW57" s="626"/>
      <c r="TZX57" s="626"/>
      <c r="TZY57" s="626"/>
      <c r="TZZ57" s="626"/>
      <c r="UAA57" s="626"/>
      <c r="UAB57" s="626"/>
      <c r="UAC57" s="626"/>
      <c r="UAD57" s="626"/>
      <c r="UAE57" s="626"/>
      <c r="UAF57" s="626"/>
      <c r="UAG57" s="626"/>
      <c r="UAH57" s="626"/>
      <c r="UAI57" s="626"/>
      <c r="UAJ57" s="626"/>
      <c r="UAK57" s="626"/>
      <c r="UAL57" s="626"/>
      <c r="UAM57" s="626"/>
      <c r="UAN57" s="626"/>
      <c r="UAO57" s="626"/>
      <c r="UAP57" s="626"/>
      <c r="UAQ57" s="626"/>
      <c r="UAR57" s="626"/>
      <c r="UAS57" s="626"/>
      <c r="UAT57" s="626"/>
      <c r="UAU57" s="626"/>
      <c r="UAV57" s="626"/>
      <c r="UAW57" s="626"/>
      <c r="UAX57" s="626"/>
      <c r="UAY57" s="626"/>
      <c r="UAZ57" s="626"/>
      <c r="UBA57" s="626"/>
      <c r="UBB57" s="626"/>
      <c r="UBC57" s="626"/>
      <c r="UBD57" s="626"/>
      <c r="UBE57" s="626"/>
      <c r="UBF57" s="626"/>
      <c r="UBG57" s="626"/>
      <c r="UBH57" s="626"/>
      <c r="UBI57" s="626"/>
      <c r="UBJ57" s="626"/>
      <c r="UBK57" s="626"/>
      <c r="UBL57" s="626"/>
      <c r="UBM57" s="626"/>
      <c r="UBN57" s="626"/>
      <c r="UBO57" s="626"/>
      <c r="UBP57" s="626"/>
      <c r="UBQ57" s="626"/>
      <c r="UBR57" s="626"/>
      <c r="UBS57" s="626"/>
      <c r="UBT57" s="626"/>
      <c r="UBU57" s="626"/>
      <c r="UBV57" s="626"/>
      <c r="UBW57" s="626"/>
      <c r="UBX57" s="626"/>
      <c r="UBY57" s="626"/>
      <c r="UBZ57" s="626"/>
      <c r="UCA57" s="626"/>
      <c r="UCB57" s="626"/>
      <c r="UCC57" s="626"/>
      <c r="UCD57" s="626"/>
      <c r="UCE57" s="626"/>
      <c r="UCF57" s="626"/>
      <c r="UCG57" s="626"/>
      <c r="UCH57" s="626"/>
      <c r="UCI57" s="626"/>
      <c r="UCJ57" s="626"/>
      <c r="UCK57" s="626"/>
      <c r="UCL57" s="626"/>
      <c r="UCM57" s="626"/>
      <c r="UCN57" s="626"/>
      <c r="UCO57" s="626"/>
      <c r="UCP57" s="626"/>
      <c r="UCQ57" s="626"/>
      <c r="UCR57" s="626"/>
      <c r="UCS57" s="626"/>
      <c r="UCT57" s="626"/>
      <c r="UCU57" s="626"/>
      <c r="UCV57" s="626"/>
      <c r="UCW57" s="626"/>
      <c r="UCX57" s="626"/>
      <c r="UCY57" s="626"/>
      <c r="UCZ57" s="626"/>
      <c r="UDA57" s="626"/>
      <c r="UDB57" s="626"/>
      <c r="UDC57" s="626"/>
      <c r="UDD57" s="626"/>
      <c r="UDE57" s="626"/>
      <c r="UDF57" s="626"/>
      <c r="UDG57" s="626"/>
      <c r="UDH57" s="626"/>
      <c r="UDI57" s="626"/>
      <c r="UDJ57" s="626"/>
      <c r="UDK57" s="626"/>
      <c r="UDL57" s="626"/>
      <c r="UDM57" s="626"/>
      <c r="UDN57" s="626"/>
      <c r="UDO57" s="626"/>
      <c r="UDP57" s="626"/>
      <c r="UDQ57" s="626"/>
      <c r="UDR57" s="626"/>
      <c r="UDS57" s="626"/>
      <c r="UDT57" s="626"/>
      <c r="UDU57" s="626"/>
      <c r="UDV57" s="626"/>
      <c r="UDW57" s="626"/>
      <c r="UDX57" s="626"/>
      <c r="UDY57" s="626"/>
      <c r="UDZ57" s="626"/>
      <c r="UEA57" s="626"/>
      <c r="UEB57" s="626"/>
      <c r="UEC57" s="626"/>
      <c r="UED57" s="626"/>
      <c r="UEE57" s="626"/>
      <c r="UEF57" s="626"/>
      <c r="UEG57" s="626"/>
      <c r="UEH57" s="626"/>
      <c r="UEI57" s="626"/>
      <c r="UEJ57" s="626"/>
      <c r="UEK57" s="626"/>
      <c r="UEL57" s="626"/>
      <c r="UEM57" s="626"/>
      <c r="UEN57" s="626"/>
      <c r="UEO57" s="626"/>
      <c r="UEP57" s="626"/>
      <c r="UEQ57" s="626"/>
      <c r="UER57" s="626"/>
      <c r="UES57" s="626"/>
      <c r="UET57" s="626"/>
      <c r="UEU57" s="626"/>
      <c r="UEV57" s="626"/>
      <c r="UEW57" s="626"/>
      <c r="UEX57" s="626"/>
      <c r="UEY57" s="626"/>
      <c r="UEZ57" s="626"/>
      <c r="UFA57" s="626"/>
      <c r="UFB57" s="626"/>
      <c r="UFC57" s="626"/>
      <c r="UFD57" s="626"/>
      <c r="UFE57" s="626"/>
      <c r="UFF57" s="626"/>
      <c r="UFG57" s="626"/>
      <c r="UFH57" s="626"/>
      <c r="UFI57" s="626"/>
      <c r="UFJ57" s="626"/>
      <c r="UFK57" s="626"/>
      <c r="UFL57" s="626"/>
      <c r="UFM57" s="626"/>
      <c r="UFN57" s="626"/>
      <c r="UFO57" s="626"/>
      <c r="UFP57" s="626"/>
      <c r="UFQ57" s="626"/>
      <c r="UFR57" s="626"/>
      <c r="UFS57" s="626"/>
      <c r="UFT57" s="626"/>
      <c r="UFU57" s="626"/>
      <c r="UFV57" s="626"/>
      <c r="UFW57" s="626"/>
      <c r="UFX57" s="626"/>
      <c r="UFY57" s="626"/>
      <c r="UFZ57" s="626"/>
      <c r="UGA57" s="626"/>
      <c r="UGB57" s="626"/>
      <c r="UGC57" s="626"/>
      <c r="UGD57" s="626"/>
      <c r="UGE57" s="626"/>
      <c r="UGF57" s="626"/>
      <c r="UGG57" s="626"/>
      <c r="UGH57" s="626"/>
      <c r="UGI57" s="626"/>
      <c r="UGJ57" s="626"/>
      <c r="UGK57" s="626"/>
      <c r="UGL57" s="626"/>
      <c r="UGM57" s="626"/>
      <c r="UGN57" s="626"/>
      <c r="UGO57" s="626"/>
      <c r="UGP57" s="626"/>
      <c r="UGQ57" s="626"/>
      <c r="UGR57" s="626"/>
      <c r="UGS57" s="626"/>
      <c r="UGT57" s="626"/>
      <c r="UGU57" s="626"/>
      <c r="UGV57" s="626"/>
      <c r="UGW57" s="626"/>
      <c r="UGX57" s="626"/>
      <c r="UGY57" s="626"/>
      <c r="UGZ57" s="626"/>
      <c r="UHA57" s="626"/>
      <c r="UHB57" s="626"/>
      <c r="UHC57" s="626"/>
      <c r="UHD57" s="626"/>
      <c r="UHE57" s="626"/>
      <c r="UHF57" s="626"/>
      <c r="UHG57" s="626"/>
      <c r="UHH57" s="626"/>
      <c r="UHI57" s="626"/>
      <c r="UHJ57" s="626"/>
      <c r="UHK57" s="626"/>
      <c r="UHL57" s="626"/>
      <c r="UHM57" s="626"/>
      <c r="UHN57" s="626"/>
      <c r="UHO57" s="626"/>
      <c r="UHP57" s="626"/>
      <c r="UHQ57" s="626"/>
      <c r="UHR57" s="626"/>
      <c r="UHS57" s="626"/>
      <c r="UHT57" s="626"/>
      <c r="UHU57" s="626"/>
      <c r="UHV57" s="626"/>
      <c r="UHW57" s="626"/>
      <c r="UHX57" s="626"/>
      <c r="UHY57" s="626"/>
      <c r="UHZ57" s="626"/>
      <c r="UIA57" s="626"/>
      <c r="UIB57" s="626"/>
      <c r="UIC57" s="626"/>
      <c r="UID57" s="626"/>
      <c r="UIE57" s="626"/>
      <c r="UIF57" s="626"/>
      <c r="UIG57" s="626"/>
      <c r="UIH57" s="626"/>
      <c r="UII57" s="626"/>
      <c r="UIJ57" s="626"/>
      <c r="UIK57" s="626"/>
      <c r="UIL57" s="626"/>
      <c r="UIM57" s="626"/>
      <c r="UIN57" s="626"/>
      <c r="UIO57" s="626"/>
      <c r="UIP57" s="626"/>
      <c r="UIQ57" s="626"/>
      <c r="UIR57" s="626"/>
      <c r="UIS57" s="626"/>
      <c r="UIT57" s="626"/>
      <c r="UIU57" s="626"/>
      <c r="UIV57" s="626"/>
      <c r="UIW57" s="626"/>
      <c r="UIX57" s="626"/>
      <c r="UIY57" s="626"/>
      <c r="UIZ57" s="626"/>
      <c r="UJA57" s="626"/>
      <c r="UJB57" s="626"/>
      <c r="UJC57" s="626"/>
      <c r="UJD57" s="626"/>
      <c r="UJE57" s="626"/>
      <c r="UJF57" s="626"/>
      <c r="UJG57" s="626"/>
      <c r="UJH57" s="626"/>
      <c r="UJI57" s="626"/>
      <c r="UJJ57" s="626"/>
      <c r="UJK57" s="626"/>
      <c r="UJL57" s="626"/>
      <c r="UJM57" s="626"/>
      <c r="UJN57" s="626"/>
      <c r="UJO57" s="626"/>
      <c r="UJP57" s="626"/>
      <c r="UJQ57" s="626"/>
      <c r="UJR57" s="626"/>
      <c r="UJS57" s="626"/>
      <c r="UJT57" s="626"/>
      <c r="UJU57" s="626"/>
      <c r="UJV57" s="626"/>
      <c r="UJW57" s="626"/>
      <c r="UJX57" s="626"/>
      <c r="UJY57" s="626"/>
      <c r="UJZ57" s="626"/>
      <c r="UKA57" s="626"/>
      <c r="UKB57" s="626"/>
      <c r="UKC57" s="626"/>
      <c r="UKD57" s="626"/>
      <c r="UKE57" s="626"/>
      <c r="UKF57" s="626"/>
      <c r="UKG57" s="626"/>
      <c r="UKH57" s="626"/>
      <c r="UKI57" s="626"/>
      <c r="UKJ57" s="626"/>
      <c r="UKK57" s="626"/>
      <c r="UKL57" s="626"/>
      <c r="UKM57" s="626"/>
      <c r="UKN57" s="626"/>
      <c r="UKO57" s="626"/>
      <c r="UKP57" s="626"/>
      <c r="UKQ57" s="626"/>
      <c r="UKR57" s="626"/>
      <c r="UKS57" s="626"/>
      <c r="UKT57" s="626"/>
      <c r="UKU57" s="626"/>
      <c r="UKV57" s="626"/>
      <c r="UKW57" s="626"/>
      <c r="UKX57" s="626"/>
      <c r="UKY57" s="626"/>
      <c r="UKZ57" s="626"/>
      <c r="ULA57" s="626"/>
      <c r="ULB57" s="626"/>
      <c r="ULC57" s="626"/>
      <c r="ULD57" s="626"/>
      <c r="ULE57" s="626"/>
      <c r="ULF57" s="626"/>
      <c r="ULG57" s="626"/>
      <c r="ULH57" s="626"/>
      <c r="ULI57" s="626"/>
      <c r="ULJ57" s="626"/>
      <c r="ULK57" s="626"/>
      <c r="ULL57" s="626"/>
      <c r="ULM57" s="626"/>
      <c r="ULN57" s="626"/>
      <c r="ULO57" s="626"/>
      <c r="ULP57" s="626"/>
      <c r="ULQ57" s="626"/>
      <c r="ULR57" s="626"/>
      <c r="ULS57" s="626"/>
      <c r="ULT57" s="626"/>
      <c r="ULU57" s="626"/>
      <c r="ULV57" s="626"/>
      <c r="ULW57" s="626"/>
      <c r="ULX57" s="626"/>
      <c r="ULY57" s="626"/>
      <c r="ULZ57" s="626"/>
      <c r="UMA57" s="626"/>
      <c r="UMB57" s="626"/>
      <c r="UMC57" s="626"/>
      <c r="UMD57" s="626"/>
      <c r="UME57" s="626"/>
      <c r="UMF57" s="626"/>
      <c r="UMG57" s="626"/>
      <c r="UMH57" s="626"/>
      <c r="UMI57" s="626"/>
      <c r="UMJ57" s="626"/>
      <c r="UMK57" s="626"/>
      <c r="UML57" s="626"/>
      <c r="UMM57" s="626"/>
      <c r="UMN57" s="626"/>
      <c r="UMO57" s="626"/>
      <c r="UMP57" s="626"/>
      <c r="UMQ57" s="626"/>
      <c r="UMR57" s="626"/>
      <c r="UMS57" s="626"/>
      <c r="UMT57" s="626"/>
      <c r="UMU57" s="626"/>
      <c r="UMV57" s="626"/>
      <c r="UMW57" s="626"/>
      <c r="UMX57" s="626"/>
      <c r="UMY57" s="626"/>
      <c r="UMZ57" s="626"/>
      <c r="UNA57" s="626"/>
      <c r="UNB57" s="626"/>
      <c r="UNC57" s="626"/>
      <c r="UND57" s="626"/>
      <c r="UNE57" s="626"/>
      <c r="UNF57" s="626"/>
      <c r="UNG57" s="626"/>
      <c r="UNH57" s="626"/>
      <c r="UNI57" s="626"/>
      <c r="UNJ57" s="626"/>
      <c r="UNK57" s="626"/>
      <c r="UNL57" s="626"/>
      <c r="UNM57" s="626"/>
      <c r="UNN57" s="626"/>
      <c r="UNO57" s="626"/>
      <c r="UNP57" s="626"/>
      <c r="UNQ57" s="626"/>
      <c r="UNR57" s="626"/>
      <c r="UNS57" s="626"/>
      <c r="UNT57" s="626"/>
      <c r="UNU57" s="626"/>
      <c r="UNV57" s="626"/>
      <c r="UNW57" s="626"/>
      <c r="UNX57" s="626"/>
      <c r="UNY57" s="626"/>
      <c r="UNZ57" s="626"/>
      <c r="UOA57" s="626"/>
      <c r="UOB57" s="626"/>
      <c r="UOC57" s="626"/>
      <c r="UOD57" s="626"/>
      <c r="UOE57" s="626"/>
      <c r="UOF57" s="626"/>
      <c r="UOG57" s="626"/>
      <c r="UOH57" s="626"/>
      <c r="UOI57" s="626"/>
      <c r="UOJ57" s="626"/>
      <c r="UOK57" s="626"/>
      <c r="UOL57" s="626"/>
      <c r="UOM57" s="626"/>
      <c r="UON57" s="626"/>
      <c r="UOO57" s="626"/>
      <c r="UOP57" s="626"/>
      <c r="UOQ57" s="626"/>
      <c r="UOR57" s="626"/>
      <c r="UOS57" s="626"/>
      <c r="UOT57" s="626"/>
      <c r="UOU57" s="626"/>
      <c r="UOV57" s="626"/>
      <c r="UOW57" s="626"/>
      <c r="UOX57" s="626"/>
      <c r="UOY57" s="626"/>
      <c r="UOZ57" s="626"/>
      <c r="UPA57" s="626"/>
      <c r="UPB57" s="626"/>
      <c r="UPC57" s="626"/>
      <c r="UPD57" s="626"/>
      <c r="UPE57" s="626"/>
      <c r="UPF57" s="626"/>
      <c r="UPG57" s="626"/>
      <c r="UPH57" s="626"/>
      <c r="UPI57" s="626"/>
      <c r="UPJ57" s="626"/>
      <c r="UPK57" s="626"/>
      <c r="UPL57" s="626"/>
      <c r="UPM57" s="626"/>
      <c r="UPN57" s="626"/>
      <c r="UPO57" s="626"/>
      <c r="UPP57" s="626"/>
      <c r="UPQ57" s="626"/>
      <c r="UPR57" s="626"/>
      <c r="UPS57" s="626"/>
      <c r="UPT57" s="626"/>
      <c r="UPU57" s="626"/>
      <c r="UPV57" s="626"/>
      <c r="UPW57" s="626"/>
      <c r="UPX57" s="626"/>
      <c r="UPY57" s="626"/>
      <c r="UPZ57" s="626"/>
      <c r="UQA57" s="626"/>
      <c r="UQB57" s="626"/>
      <c r="UQC57" s="626"/>
      <c r="UQD57" s="626"/>
      <c r="UQE57" s="626"/>
      <c r="UQF57" s="626"/>
      <c r="UQG57" s="626"/>
      <c r="UQH57" s="626"/>
      <c r="UQI57" s="626"/>
      <c r="UQJ57" s="626"/>
      <c r="UQK57" s="626"/>
      <c r="UQL57" s="626"/>
      <c r="UQM57" s="626"/>
      <c r="UQN57" s="626"/>
      <c r="UQO57" s="626"/>
      <c r="UQP57" s="626"/>
      <c r="UQQ57" s="626"/>
      <c r="UQR57" s="626"/>
      <c r="UQS57" s="626"/>
      <c r="UQT57" s="626"/>
      <c r="UQU57" s="626"/>
      <c r="UQV57" s="626"/>
      <c r="UQW57" s="626"/>
      <c r="UQX57" s="626"/>
      <c r="UQY57" s="626"/>
      <c r="UQZ57" s="626"/>
      <c r="URA57" s="626"/>
      <c r="URB57" s="626"/>
      <c r="URC57" s="626"/>
      <c r="URD57" s="626"/>
      <c r="URE57" s="626"/>
      <c r="URF57" s="626"/>
      <c r="URG57" s="626"/>
      <c r="URH57" s="626"/>
      <c r="URI57" s="626"/>
      <c r="URJ57" s="626"/>
      <c r="URK57" s="626"/>
      <c r="URL57" s="626"/>
      <c r="URM57" s="626"/>
      <c r="URN57" s="626"/>
      <c r="URO57" s="626"/>
      <c r="URP57" s="626"/>
      <c r="URQ57" s="626"/>
      <c r="URR57" s="626"/>
      <c r="URS57" s="626"/>
      <c r="URT57" s="626"/>
      <c r="URU57" s="626"/>
      <c r="URV57" s="626"/>
      <c r="URW57" s="626"/>
      <c r="URX57" s="626"/>
      <c r="URY57" s="626"/>
      <c r="URZ57" s="626"/>
      <c r="USA57" s="626"/>
      <c r="USB57" s="626"/>
      <c r="USC57" s="626"/>
      <c r="USD57" s="626"/>
      <c r="USE57" s="626"/>
      <c r="USF57" s="626"/>
      <c r="USG57" s="626"/>
      <c r="USH57" s="626"/>
      <c r="USI57" s="626"/>
      <c r="USJ57" s="626"/>
      <c r="USK57" s="626"/>
      <c r="USL57" s="626"/>
      <c r="USM57" s="626"/>
      <c r="USN57" s="626"/>
      <c r="USO57" s="626"/>
      <c r="USP57" s="626"/>
      <c r="USQ57" s="626"/>
      <c r="USR57" s="626"/>
      <c r="USS57" s="626"/>
      <c r="UST57" s="626"/>
      <c r="USU57" s="626"/>
      <c r="USV57" s="626"/>
      <c r="USW57" s="626"/>
      <c r="USX57" s="626"/>
      <c r="USY57" s="626"/>
      <c r="USZ57" s="626"/>
      <c r="UTA57" s="626"/>
      <c r="UTB57" s="626"/>
      <c r="UTC57" s="626"/>
      <c r="UTD57" s="626"/>
      <c r="UTE57" s="626"/>
      <c r="UTF57" s="626"/>
      <c r="UTG57" s="626"/>
      <c r="UTH57" s="626"/>
      <c r="UTI57" s="626"/>
      <c r="UTJ57" s="626"/>
      <c r="UTK57" s="626"/>
      <c r="UTL57" s="626"/>
      <c r="UTM57" s="626"/>
      <c r="UTN57" s="626"/>
      <c r="UTO57" s="626"/>
      <c r="UTP57" s="626"/>
      <c r="UTQ57" s="626"/>
      <c r="UTR57" s="626"/>
      <c r="UTS57" s="626"/>
      <c r="UTT57" s="626"/>
      <c r="UTU57" s="626"/>
      <c r="UTV57" s="626"/>
      <c r="UTW57" s="626"/>
      <c r="UTX57" s="626"/>
      <c r="UTY57" s="626"/>
      <c r="UTZ57" s="626"/>
      <c r="UUA57" s="626"/>
      <c r="UUB57" s="626"/>
      <c r="UUC57" s="626"/>
      <c r="UUD57" s="626"/>
      <c r="UUE57" s="626"/>
      <c r="UUF57" s="626"/>
      <c r="UUG57" s="626"/>
      <c r="UUH57" s="626"/>
      <c r="UUI57" s="626"/>
      <c r="UUJ57" s="626"/>
      <c r="UUK57" s="626"/>
      <c r="UUL57" s="626"/>
      <c r="UUM57" s="626"/>
      <c r="UUN57" s="626"/>
      <c r="UUO57" s="626"/>
      <c r="UUP57" s="626"/>
      <c r="UUQ57" s="626"/>
      <c r="UUR57" s="626"/>
      <c r="UUS57" s="626"/>
      <c r="UUT57" s="626"/>
      <c r="UUU57" s="626"/>
      <c r="UUV57" s="626"/>
      <c r="UUW57" s="626"/>
      <c r="UUX57" s="626"/>
      <c r="UUY57" s="626"/>
      <c r="UUZ57" s="626"/>
      <c r="UVA57" s="626"/>
      <c r="UVB57" s="626"/>
      <c r="UVC57" s="626"/>
      <c r="UVD57" s="626"/>
      <c r="UVE57" s="626"/>
      <c r="UVF57" s="626"/>
      <c r="UVG57" s="626"/>
      <c r="UVH57" s="626"/>
      <c r="UVI57" s="626"/>
      <c r="UVJ57" s="626"/>
      <c r="UVK57" s="626"/>
      <c r="UVL57" s="626"/>
      <c r="UVM57" s="626"/>
      <c r="UVN57" s="626"/>
      <c r="UVO57" s="626"/>
      <c r="UVP57" s="626"/>
      <c r="UVQ57" s="626"/>
      <c r="UVR57" s="626"/>
      <c r="UVS57" s="626"/>
      <c r="UVT57" s="626"/>
      <c r="UVU57" s="626"/>
      <c r="UVV57" s="626"/>
      <c r="UVW57" s="626"/>
      <c r="UVX57" s="626"/>
      <c r="UVY57" s="626"/>
      <c r="UVZ57" s="626"/>
      <c r="UWA57" s="626"/>
      <c r="UWB57" s="626"/>
      <c r="UWC57" s="626"/>
      <c r="UWD57" s="626"/>
      <c r="UWE57" s="626"/>
      <c r="UWF57" s="626"/>
      <c r="UWG57" s="626"/>
      <c r="UWH57" s="626"/>
      <c r="UWI57" s="626"/>
      <c r="UWJ57" s="626"/>
      <c r="UWK57" s="626"/>
      <c r="UWL57" s="626"/>
      <c r="UWM57" s="626"/>
      <c r="UWN57" s="626"/>
      <c r="UWO57" s="626"/>
      <c r="UWP57" s="626"/>
      <c r="UWQ57" s="626"/>
      <c r="UWR57" s="626"/>
      <c r="UWS57" s="626"/>
      <c r="UWT57" s="626"/>
      <c r="UWU57" s="626"/>
      <c r="UWV57" s="626"/>
      <c r="UWW57" s="626"/>
      <c r="UWX57" s="626"/>
      <c r="UWY57" s="626"/>
      <c r="UWZ57" s="626"/>
      <c r="UXA57" s="626"/>
      <c r="UXB57" s="626"/>
      <c r="UXC57" s="626"/>
      <c r="UXD57" s="626"/>
      <c r="UXE57" s="626"/>
      <c r="UXF57" s="626"/>
      <c r="UXG57" s="626"/>
      <c r="UXH57" s="626"/>
      <c r="UXI57" s="626"/>
      <c r="UXJ57" s="626"/>
      <c r="UXK57" s="626"/>
      <c r="UXL57" s="626"/>
      <c r="UXM57" s="626"/>
      <c r="UXN57" s="626"/>
      <c r="UXO57" s="626"/>
      <c r="UXP57" s="626"/>
      <c r="UXQ57" s="626"/>
      <c r="UXR57" s="626"/>
      <c r="UXS57" s="626"/>
      <c r="UXT57" s="626"/>
      <c r="UXU57" s="626"/>
      <c r="UXV57" s="626"/>
      <c r="UXW57" s="626"/>
      <c r="UXX57" s="626"/>
      <c r="UXY57" s="626"/>
      <c r="UXZ57" s="626"/>
      <c r="UYA57" s="626"/>
      <c r="UYB57" s="626"/>
      <c r="UYC57" s="626"/>
      <c r="UYD57" s="626"/>
      <c r="UYE57" s="626"/>
      <c r="UYF57" s="626"/>
      <c r="UYG57" s="626"/>
      <c r="UYH57" s="626"/>
      <c r="UYI57" s="626"/>
      <c r="UYJ57" s="626"/>
      <c r="UYK57" s="626"/>
      <c r="UYL57" s="626"/>
      <c r="UYM57" s="626"/>
      <c r="UYN57" s="626"/>
      <c r="UYO57" s="626"/>
      <c r="UYP57" s="626"/>
      <c r="UYQ57" s="626"/>
      <c r="UYR57" s="626"/>
      <c r="UYS57" s="626"/>
      <c r="UYT57" s="626"/>
      <c r="UYU57" s="626"/>
      <c r="UYV57" s="626"/>
      <c r="UYW57" s="626"/>
      <c r="UYX57" s="626"/>
      <c r="UYY57" s="626"/>
      <c r="UYZ57" s="626"/>
      <c r="UZA57" s="626"/>
      <c r="UZB57" s="626"/>
      <c r="UZC57" s="626"/>
      <c r="UZD57" s="626"/>
      <c r="UZE57" s="626"/>
      <c r="UZF57" s="626"/>
      <c r="UZG57" s="626"/>
      <c r="UZH57" s="626"/>
      <c r="UZI57" s="626"/>
      <c r="UZJ57" s="626"/>
      <c r="UZK57" s="626"/>
      <c r="UZL57" s="626"/>
      <c r="UZM57" s="626"/>
      <c r="UZN57" s="626"/>
      <c r="UZO57" s="626"/>
      <c r="UZP57" s="626"/>
      <c r="UZQ57" s="626"/>
      <c r="UZR57" s="626"/>
      <c r="UZS57" s="626"/>
      <c r="UZT57" s="626"/>
      <c r="UZU57" s="626"/>
      <c r="UZV57" s="626"/>
      <c r="UZW57" s="626"/>
      <c r="UZX57" s="626"/>
      <c r="UZY57" s="626"/>
      <c r="UZZ57" s="626"/>
      <c r="VAA57" s="626"/>
      <c r="VAB57" s="626"/>
      <c r="VAC57" s="626"/>
      <c r="VAD57" s="626"/>
      <c r="VAE57" s="626"/>
      <c r="VAF57" s="626"/>
      <c r="VAG57" s="626"/>
      <c r="VAH57" s="626"/>
      <c r="VAI57" s="626"/>
      <c r="VAJ57" s="626"/>
      <c r="VAK57" s="626"/>
      <c r="VAL57" s="626"/>
      <c r="VAM57" s="626"/>
      <c r="VAN57" s="626"/>
      <c r="VAO57" s="626"/>
      <c r="VAP57" s="626"/>
      <c r="VAQ57" s="626"/>
      <c r="VAR57" s="626"/>
      <c r="VAS57" s="626"/>
      <c r="VAT57" s="626"/>
      <c r="VAU57" s="626"/>
      <c r="VAV57" s="626"/>
      <c r="VAW57" s="626"/>
      <c r="VAX57" s="626"/>
      <c r="VAY57" s="626"/>
      <c r="VAZ57" s="626"/>
      <c r="VBA57" s="626"/>
      <c r="VBB57" s="626"/>
      <c r="VBC57" s="626"/>
      <c r="VBD57" s="626"/>
      <c r="VBE57" s="626"/>
      <c r="VBF57" s="626"/>
      <c r="VBG57" s="626"/>
      <c r="VBH57" s="626"/>
      <c r="VBI57" s="626"/>
      <c r="VBJ57" s="626"/>
      <c r="VBK57" s="626"/>
      <c r="VBL57" s="626"/>
      <c r="VBM57" s="626"/>
      <c r="VBN57" s="626"/>
      <c r="VBO57" s="626"/>
      <c r="VBP57" s="626"/>
      <c r="VBQ57" s="626"/>
      <c r="VBR57" s="626"/>
      <c r="VBS57" s="626"/>
      <c r="VBT57" s="626"/>
      <c r="VBU57" s="626"/>
      <c r="VBV57" s="626"/>
      <c r="VBW57" s="626"/>
      <c r="VBX57" s="626"/>
      <c r="VBY57" s="626"/>
      <c r="VBZ57" s="626"/>
      <c r="VCA57" s="626"/>
      <c r="VCB57" s="626"/>
      <c r="VCC57" s="626"/>
      <c r="VCD57" s="626"/>
      <c r="VCE57" s="626"/>
      <c r="VCF57" s="626"/>
      <c r="VCG57" s="626"/>
      <c r="VCH57" s="626"/>
      <c r="VCI57" s="626"/>
      <c r="VCJ57" s="626"/>
      <c r="VCK57" s="626"/>
      <c r="VCL57" s="626"/>
      <c r="VCM57" s="626"/>
      <c r="VCN57" s="626"/>
      <c r="VCO57" s="626"/>
      <c r="VCP57" s="626"/>
      <c r="VCQ57" s="626"/>
      <c r="VCR57" s="626"/>
      <c r="VCS57" s="626"/>
      <c r="VCT57" s="626"/>
      <c r="VCU57" s="626"/>
      <c r="VCV57" s="626"/>
      <c r="VCW57" s="626"/>
      <c r="VCX57" s="626"/>
      <c r="VCY57" s="626"/>
      <c r="VCZ57" s="626"/>
      <c r="VDA57" s="626"/>
      <c r="VDB57" s="626"/>
      <c r="VDC57" s="626"/>
      <c r="VDD57" s="626"/>
      <c r="VDE57" s="626"/>
      <c r="VDF57" s="626"/>
      <c r="VDG57" s="626"/>
      <c r="VDH57" s="626"/>
      <c r="VDI57" s="626"/>
      <c r="VDJ57" s="626"/>
      <c r="VDK57" s="626"/>
      <c r="VDL57" s="626"/>
      <c r="VDM57" s="626"/>
      <c r="VDN57" s="626"/>
      <c r="VDO57" s="626"/>
      <c r="VDP57" s="626"/>
      <c r="VDQ57" s="626"/>
      <c r="VDR57" s="626"/>
      <c r="VDS57" s="626"/>
      <c r="VDT57" s="626"/>
      <c r="VDU57" s="626"/>
      <c r="VDV57" s="626"/>
      <c r="VDW57" s="626"/>
      <c r="VDX57" s="626"/>
      <c r="VDY57" s="626"/>
      <c r="VDZ57" s="626"/>
      <c r="VEA57" s="626"/>
      <c r="VEB57" s="626"/>
      <c r="VEC57" s="626"/>
      <c r="VED57" s="626"/>
      <c r="VEE57" s="626"/>
      <c r="VEF57" s="626"/>
      <c r="VEG57" s="626"/>
      <c r="VEH57" s="626"/>
      <c r="VEI57" s="626"/>
      <c r="VEJ57" s="626"/>
      <c r="VEK57" s="626"/>
      <c r="VEL57" s="626"/>
      <c r="VEM57" s="626"/>
      <c r="VEN57" s="626"/>
      <c r="VEO57" s="626"/>
      <c r="VEP57" s="626"/>
      <c r="VEQ57" s="626"/>
      <c r="VER57" s="626"/>
      <c r="VES57" s="626"/>
      <c r="VET57" s="626"/>
      <c r="VEU57" s="626"/>
      <c r="VEV57" s="626"/>
      <c r="VEW57" s="626"/>
      <c r="VEX57" s="626"/>
      <c r="VEY57" s="626"/>
      <c r="VEZ57" s="626"/>
      <c r="VFA57" s="626"/>
      <c r="VFB57" s="626"/>
      <c r="VFC57" s="626"/>
      <c r="VFD57" s="626"/>
      <c r="VFE57" s="626"/>
      <c r="VFF57" s="626"/>
      <c r="VFG57" s="626"/>
      <c r="VFH57" s="626"/>
      <c r="VFI57" s="626"/>
      <c r="VFJ57" s="626"/>
      <c r="VFK57" s="626"/>
      <c r="VFL57" s="626"/>
      <c r="VFM57" s="626"/>
      <c r="VFN57" s="626"/>
      <c r="VFO57" s="626"/>
      <c r="VFP57" s="626"/>
      <c r="VFQ57" s="626"/>
      <c r="VFR57" s="626"/>
      <c r="VFS57" s="626"/>
      <c r="VFT57" s="626"/>
      <c r="VFU57" s="626"/>
      <c r="VFV57" s="626"/>
      <c r="VFW57" s="626"/>
      <c r="VFX57" s="626"/>
      <c r="VFY57" s="626"/>
      <c r="VFZ57" s="626"/>
      <c r="VGA57" s="626"/>
      <c r="VGB57" s="626"/>
      <c r="VGC57" s="626"/>
      <c r="VGD57" s="626"/>
      <c r="VGE57" s="626"/>
      <c r="VGF57" s="626"/>
      <c r="VGG57" s="626"/>
      <c r="VGH57" s="626"/>
      <c r="VGI57" s="626"/>
      <c r="VGJ57" s="626"/>
      <c r="VGK57" s="626"/>
      <c r="VGL57" s="626"/>
      <c r="VGM57" s="626"/>
      <c r="VGN57" s="626"/>
      <c r="VGO57" s="626"/>
      <c r="VGP57" s="626"/>
      <c r="VGQ57" s="626"/>
      <c r="VGR57" s="626"/>
      <c r="VGS57" s="626"/>
      <c r="VGT57" s="626"/>
      <c r="VGU57" s="626"/>
      <c r="VGV57" s="626"/>
      <c r="VGW57" s="626"/>
      <c r="VGX57" s="626"/>
      <c r="VGY57" s="626"/>
      <c r="VGZ57" s="626"/>
      <c r="VHA57" s="626"/>
      <c r="VHB57" s="626"/>
      <c r="VHC57" s="626"/>
      <c r="VHD57" s="626"/>
      <c r="VHE57" s="626"/>
      <c r="VHF57" s="626"/>
      <c r="VHG57" s="626"/>
      <c r="VHH57" s="626"/>
      <c r="VHI57" s="626"/>
      <c r="VHJ57" s="626"/>
      <c r="VHK57" s="626"/>
      <c r="VHL57" s="626"/>
      <c r="VHM57" s="626"/>
      <c r="VHN57" s="626"/>
      <c r="VHO57" s="626"/>
      <c r="VHP57" s="626"/>
      <c r="VHQ57" s="626"/>
      <c r="VHR57" s="626"/>
      <c r="VHS57" s="626"/>
      <c r="VHT57" s="626"/>
      <c r="VHU57" s="626"/>
      <c r="VHV57" s="626"/>
      <c r="VHW57" s="626"/>
      <c r="VHX57" s="626"/>
      <c r="VHY57" s="626"/>
      <c r="VHZ57" s="626"/>
      <c r="VIA57" s="626"/>
      <c r="VIB57" s="626"/>
      <c r="VIC57" s="626"/>
      <c r="VID57" s="626"/>
      <c r="VIE57" s="626"/>
      <c r="VIF57" s="626"/>
      <c r="VIG57" s="626"/>
      <c r="VIH57" s="626"/>
      <c r="VII57" s="626"/>
      <c r="VIJ57" s="626"/>
      <c r="VIK57" s="626"/>
      <c r="VIL57" s="626"/>
      <c r="VIM57" s="626"/>
      <c r="VIN57" s="626"/>
      <c r="VIO57" s="626"/>
      <c r="VIP57" s="626"/>
      <c r="VIQ57" s="626"/>
      <c r="VIR57" s="626"/>
      <c r="VIS57" s="626"/>
      <c r="VIT57" s="626"/>
      <c r="VIU57" s="626"/>
      <c r="VIV57" s="626"/>
      <c r="VIW57" s="626"/>
      <c r="VIX57" s="626"/>
      <c r="VIY57" s="626"/>
      <c r="VIZ57" s="626"/>
      <c r="VJA57" s="626"/>
      <c r="VJB57" s="626"/>
      <c r="VJC57" s="626"/>
      <c r="VJD57" s="626"/>
      <c r="VJE57" s="626"/>
      <c r="VJF57" s="626"/>
      <c r="VJG57" s="626"/>
      <c r="VJH57" s="626"/>
      <c r="VJI57" s="626"/>
      <c r="VJJ57" s="626"/>
      <c r="VJK57" s="626"/>
      <c r="VJL57" s="626"/>
      <c r="VJM57" s="626"/>
      <c r="VJN57" s="626"/>
      <c r="VJO57" s="626"/>
      <c r="VJP57" s="626"/>
      <c r="VJQ57" s="626"/>
      <c r="VJR57" s="626"/>
      <c r="VJS57" s="626"/>
      <c r="VJT57" s="626"/>
      <c r="VJU57" s="626"/>
      <c r="VJV57" s="626"/>
      <c r="VJW57" s="626"/>
      <c r="VJX57" s="626"/>
      <c r="VJY57" s="626"/>
      <c r="VJZ57" s="626"/>
      <c r="VKA57" s="626"/>
      <c r="VKB57" s="626"/>
      <c r="VKC57" s="626"/>
      <c r="VKD57" s="626"/>
      <c r="VKE57" s="626"/>
      <c r="VKF57" s="626"/>
      <c r="VKG57" s="626"/>
      <c r="VKH57" s="626"/>
      <c r="VKI57" s="626"/>
      <c r="VKJ57" s="626"/>
      <c r="VKK57" s="626"/>
      <c r="VKL57" s="626"/>
      <c r="VKM57" s="626"/>
      <c r="VKN57" s="626"/>
      <c r="VKO57" s="626"/>
      <c r="VKP57" s="626"/>
      <c r="VKQ57" s="626"/>
      <c r="VKR57" s="626"/>
      <c r="VKS57" s="626"/>
      <c r="VKT57" s="626"/>
      <c r="VKU57" s="626"/>
      <c r="VKV57" s="626"/>
      <c r="VKW57" s="626"/>
      <c r="VKX57" s="626"/>
      <c r="VKY57" s="626"/>
      <c r="VKZ57" s="626"/>
      <c r="VLA57" s="626"/>
      <c r="VLB57" s="626"/>
      <c r="VLC57" s="626"/>
      <c r="VLD57" s="626"/>
      <c r="VLE57" s="626"/>
      <c r="VLF57" s="626"/>
      <c r="VLG57" s="626"/>
      <c r="VLH57" s="626"/>
      <c r="VLI57" s="626"/>
      <c r="VLJ57" s="626"/>
      <c r="VLK57" s="626"/>
      <c r="VLL57" s="626"/>
      <c r="VLM57" s="626"/>
      <c r="VLN57" s="626"/>
      <c r="VLO57" s="626"/>
      <c r="VLP57" s="626"/>
      <c r="VLQ57" s="626"/>
      <c r="VLR57" s="626"/>
      <c r="VLS57" s="626"/>
      <c r="VLT57" s="626"/>
      <c r="VLU57" s="626"/>
      <c r="VLV57" s="626"/>
      <c r="VLW57" s="626"/>
      <c r="VLX57" s="626"/>
      <c r="VLY57" s="626"/>
      <c r="VLZ57" s="626"/>
      <c r="VMA57" s="626"/>
      <c r="VMB57" s="626"/>
      <c r="VMC57" s="626"/>
      <c r="VMD57" s="626"/>
      <c r="VME57" s="626"/>
      <c r="VMF57" s="626"/>
      <c r="VMG57" s="626"/>
      <c r="VMH57" s="626"/>
      <c r="VMI57" s="626"/>
      <c r="VMJ57" s="626"/>
      <c r="VMK57" s="626"/>
      <c r="VML57" s="626"/>
      <c r="VMM57" s="626"/>
      <c r="VMN57" s="626"/>
      <c r="VMO57" s="626"/>
      <c r="VMP57" s="626"/>
      <c r="VMQ57" s="626"/>
      <c r="VMR57" s="626"/>
      <c r="VMS57" s="626"/>
      <c r="VMT57" s="626"/>
      <c r="VMU57" s="626"/>
      <c r="VMV57" s="626"/>
      <c r="VMW57" s="626"/>
      <c r="VMX57" s="626"/>
      <c r="VMY57" s="626"/>
      <c r="VMZ57" s="626"/>
      <c r="VNA57" s="626"/>
      <c r="VNB57" s="626"/>
      <c r="VNC57" s="626"/>
      <c r="VND57" s="626"/>
      <c r="VNE57" s="626"/>
      <c r="VNF57" s="626"/>
      <c r="VNG57" s="626"/>
      <c r="VNH57" s="626"/>
      <c r="VNI57" s="626"/>
      <c r="VNJ57" s="626"/>
      <c r="VNK57" s="626"/>
      <c r="VNL57" s="626"/>
      <c r="VNM57" s="626"/>
      <c r="VNN57" s="626"/>
      <c r="VNO57" s="626"/>
      <c r="VNP57" s="626"/>
      <c r="VNQ57" s="626"/>
      <c r="VNR57" s="626"/>
      <c r="VNS57" s="626"/>
      <c r="VNT57" s="626"/>
      <c r="VNU57" s="626"/>
      <c r="VNV57" s="626"/>
      <c r="VNW57" s="626"/>
      <c r="VNX57" s="626"/>
      <c r="VNY57" s="626"/>
      <c r="VNZ57" s="626"/>
      <c r="VOA57" s="626"/>
      <c r="VOB57" s="626"/>
      <c r="VOC57" s="626"/>
      <c r="VOD57" s="626"/>
      <c r="VOE57" s="626"/>
      <c r="VOF57" s="626"/>
      <c r="VOG57" s="626"/>
      <c r="VOH57" s="626"/>
      <c r="VOI57" s="626"/>
      <c r="VOJ57" s="626"/>
      <c r="VOK57" s="626"/>
      <c r="VOL57" s="626"/>
      <c r="VOM57" s="626"/>
      <c r="VON57" s="626"/>
      <c r="VOO57" s="626"/>
      <c r="VOP57" s="626"/>
      <c r="VOQ57" s="626"/>
      <c r="VOR57" s="626"/>
      <c r="VOS57" s="626"/>
      <c r="VOT57" s="626"/>
      <c r="VOU57" s="626"/>
      <c r="VOV57" s="626"/>
      <c r="VOW57" s="626"/>
      <c r="VOX57" s="626"/>
      <c r="VOY57" s="626"/>
      <c r="VOZ57" s="626"/>
      <c r="VPA57" s="626"/>
      <c r="VPB57" s="626"/>
      <c r="VPC57" s="626"/>
      <c r="VPD57" s="626"/>
      <c r="VPE57" s="626"/>
      <c r="VPF57" s="626"/>
      <c r="VPG57" s="626"/>
      <c r="VPH57" s="626"/>
      <c r="VPI57" s="626"/>
      <c r="VPJ57" s="626"/>
      <c r="VPK57" s="626"/>
      <c r="VPL57" s="626"/>
      <c r="VPM57" s="626"/>
      <c r="VPN57" s="626"/>
      <c r="VPO57" s="626"/>
      <c r="VPP57" s="626"/>
      <c r="VPQ57" s="626"/>
      <c r="VPR57" s="626"/>
      <c r="VPS57" s="626"/>
      <c r="VPT57" s="626"/>
      <c r="VPU57" s="626"/>
      <c r="VPV57" s="626"/>
      <c r="VPW57" s="626"/>
      <c r="VPX57" s="626"/>
      <c r="VPY57" s="626"/>
      <c r="VPZ57" s="626"/>
      <c r="VQA57" s="626"/>
      <c r="VQB57" s="626"/>
      <c r="VQC57" s="626"/>
      <c r="VQD57" s="626"/>
      <c r="VQE57" s="626"/>
      <c r="VQF57" s="626"/>
      <c r="VQG57" s="626"/>
      <c r="VQH57" s="626"/>
      <c r="VQI57" s="626"/>
      <c r="VQJ57" s="626"/>
      <c r="VQK57" s="626"/>
      <c r="VQL57" s="626"/>
      <c r="VQM57" s="626"/>
      <c r="VQN57" s="626"/>
      <c r="VQO57" s="626"/>
      <c r="VQP57" s="626"/>
      <c r="VQQ57" s="626"/>
      <c r="VQR57" s="626"/>
      <c r="VQS57" s="626"/>
      <c r="VQT57" s="626"/>
      <c r="VQU57" s="626"/>
      <c r="VQV57" s="626"/>
      <c r="VQW57" s="626"/>
      <c r="VQX57" s="626"/>
      <c r="VQY57" s="626"/>
      <c r="VQZ57" s="626"/>
      <c r="VRA57" s="626"/>
      <c r="VRB57" s="626"/>
      <c r="VRC57" s="626"/>
      <c r="VRD57" s="626"/>
      <c r="VRE57" s="626"/>
      <c r="VRF57" s="626"/>
      <c r="VRG57" s="626"/>
      <c r="VRH57" s="626"/>
      <c r="VRI57" s="626"/>
      <c r="VRJ57" s="626"/>
      <c r="VRK57" s="626"/>
      <c r="VRL57" s="626"/>
      <c r="VRM57" s="626"/>
      <c r="VRN57" s="626"/>
      <c r="VRO57" s="626"/>
      <c r="VRP57" s="626"/>
      <c r="VRQ57" s="626"/>
      <c r="VRR57" s="626"/>
      <c r="VRS57" s="626"/>
      <c r="VRT57" s="626"/>
      <c r="VRU57" s="626"/>
      <c r="VRV57" s="626"/>
      <c r="VRW57" s="626"/>
      <c r="VRX57" s="626"/>
      <c r="VRY57" s="626"/>
      <c r="VRZ57" s="626"/>
      <c r="VSA57" s="626"/>
      <c r="VSB57" s="626"/>
      <c r="VSC57" s="626"/>
      <c r="VSD57" s="626"/>
      <c r="VSE57" s="626"/>
      <c r="VSF57" s="626"/>
      <c r="VSG57" s="626"/>
      <c r="VSH57" s="626"/>
      <c r="VSI57" s="626"/>
      <c r="VSJ57" s="626"/>
      <c r="VSK57" s="626"/>
      <c r="VSL57" s="626"/>
      <c r="VSM57" s="626"/>
      <c r="VSN57" s="626"/>
      <c r="VSO57" s="626"/>
      <c r="VSP57" s="626"/>
      <c r="VSQ57" s="626"/>
      <c r="VSR57" s="626"/>
      <c r="VSS57" s="626"/>
      <c r="VST57" s="626"/>
      <c r="VSU57" s="626"/>
      <c r="VSV57" s="626"/>
      <c r="VSW57" s="626"/>
      <c r="VSX57" s="626"/>
      <c r="VSY57" s="626"/>
      <c r="VSZ57" s="626"/>
      <c r="VTA57" s="626"/>
      <c r="VTB57" s="626"/>
      <c r="VTC57" s="626"/>
      <c r="VTD57" s="626"/>
      <c r="VTE57" s="626"/>
      <c r="VTF57" s="626"/>
      <c r="VTG57" s="626"/>
      <c r="VTH57" s="626"/>
      <c r="VTI57" s="626"/>
      <c r="VTJ57" s="626"/>
      <c r="VTK57" s="626"/>
      <c r="VTL57" s="626"/>
      <c r="VTM57" s="626"/>
      <c r="VTN57" s="626"/>
      <c r="VTO57" s="626"/>
      <c r="VTP57" s="626"/>
      <c r="VTQ57" s="626"/>
      <c r="VTR57" s="626"/>
      <c r="VTS57" s="626"/>
      <c r="VTT57" s="626"/>
      <c r="VTU57" s="626"/>
      <c r="VTV57" s="626"/>
      <c r="VTW57" s="626"/>
      <c r="VTX57" s="626"/>
      <c r="VTY57" s="626"/>
      <c r="VTZ57" s="626"/>
      <c r="VUA57" s="626"/>
      <c r="VUB57" s="626"/>
      <c r="VUC57" s="626"/>
      <c r="VUD57" s="626"/>
      <c r="VUE57" s="626"/>
      <c r="VUF57" s="626"/>
      <c r="VUG57" s="626"/>
      <c r="VUH57" s="626"/>
      <c r="VUI57" s="626"/>
      <c r="VUJ57" s="626"/>
      <c r="VUK57" s="626"/>
      <c r="VUL57" s="626"/>
      <c r="VUM57" s="626"/>
      <c r="VUN57" s="626"/>
      <c r="VUO57" s="626"/>
      <c r="VUP57" s="626"/>
      <c r="VUQ57" s="626"/>
      <c r="VUR57" s="626"/>
      <c r="VUS57" s="626"/>
      <c r="VUT57" s="626"/>
      <c r="VUU57" s="626"/>
      <c r="VUV57" s="626"/>
      <c r="VUW57" s="626"/>
      <c r="VUX57" s="626"/>
      <c r="VUY57" s="626"/>
      <c r="VUZ57" s="626"/>
      <c r="VVA57" s="626"/>
      <c r="VVB57" s="626"/>
      <c r="VVC57" s="626"/>
      <c r="VVD57" s="626"/>
      <c r="VVE57" s="626"/>
      <c r="VVF57" s="626"/>
      <c r="VVG57" s="626"/>
      <c r="VVH57" s="626"/>
      <c r="VVI57" s="626"/>
      <c r="VVJ57" s="626"/>
      <c r="VVK57" s="626"/>
      <c r="VVL57" s="626"/>
      <c r="VVM57" s="626"/>
      <c r="VVN57" s="626"/>
      <c r="VVO57" s="626"/>
      <c r="VVP57" s="626"/>
      <c r="VVQ57" s="626"/>
      <c r="VVR57" s="626"/>
      <c r="VVS57" s="626"/>
      <c r="VVT57" s="626"/>
      <c r="VVU57" s="626"/>
      <c r="VVV57" s="626"/>
      <c r="VVW57" s="626"/>
      <c r="VVX57" s="626"/>
      <c r="VVY57" s="626"/>
      <c r="VVZ57" s="626"/>
      <c r="VWA57" s="626"/>
      <c r="VWB57" s="626"/>
      <c r="VWC57" s="626"/>
      <c r="VWD57" s="626"/>
      <c r="VWE57" s="626"/>
      <c r="VWF57" s="626"/>
      <c r="VWG57" s="626"/>
      <c r="VWH57" s="626"/>
      <c r="VWI57" s="626"/>
      <c r="VWJ57" s="626"/>
      <c r="VWK57" s="626"/>
      <c r="VWL57" s="626"/>
      <c r="VWM57" s="626"/>
      <c r="VWN57" s="626"/>
      <c r="VWO57" s="626"/>
      <c r="VWP57" s="626"/>
      <c r="VWQ57" s="626"/>
      <c r="VWR57" s="626"/>
      <c r="VWS57" s="626"/>
      <c r="VWT57" s="626"/>
      <c r="VWU57" s="626"/>
      <c r="VWV57" s="626"/>
      <c r="VWW57" s="626"/>
      <c r="VWX57" s="626"/>
      <c r="VWY57" s="626"/>
      <c r="VWZ57" s="626"/>
      <c r="VXA57" s="626"/>
      <c r="VXB57" s="626"/>
      <c r="VXC57" s="626"/>
      <c r="VXD57" s="626"/>
      <c r="VXE57" s="626"/>
      <c r="VXF57" s="626"/>
      <c r="VXG57" s="626"/>
      <c r="VXH57" s="626"/>
      <c r="VXI57" s="626"/>
      <c r="VXJ57" s="626"/>
      <c r="VXK57" s="626"/>
      <c r="VXL57" s="626"/>
      <c r="VXM57" s="626"/>
      <c r="VXN57" s="626"/>
      <c r="VXO57" s="626"/>
      <c r="VXP57" s="626"/>
      <c r="VXQ57" s="626"/>
      <c r="VXR57" s="626"/>
      <c r="VXS57" s="626"/>
      <c r="VXT57" s="626"/>
      <c r="VXU57" s="626"/>
      <c r="VXV57" s="626"/>
      <c r="VXW57" s="626"/>
      <c r="VXX57" s="626"/>
      <c r="VXY57" s="626"/>
      <c r="VXZ57" s="626"/>
      <c r="VYA57" s="626"/>
      <c r="VYB57" s="626"/>
      <c r="VYC57" s="626"/>
      <c r="VYD57" s="626"/>
      <c r="VYE57" s="626"/>
      <c r="VYF57" s="626"/>
      <c r="VYG57" s="626"/>
      <c r="VYH57" s="626"/>
      <c r="VYI57" s="626"/>
      <c r="VYJ57" s="626"/>
      <c r="VYK57" s="626"/>
      <c r="VYL57" s="626"/>
      <c r="VYM57" s="626"/>
      <c r="VYN57" s="626"/>
      <c r="VYO57" s="626"/>
      <c r="VYP57" s="626"/>
      <c r="VYQ57" s="626"/>
      <c r="VYR57" s="626"/>
      <c r="VYS57" s="626"/>
      <c r="VYT57" s="626"/>
      <c r="VYU57" s="626"/>
      <c r="VYV57" s="626"/>
      <c r="VYW57" s="626"/>
      <c r="VYX57" s="626"/>
      <c r="VYY57" s="626"/>
      <c r="VYZ57" s="626"/>
      <c r="VZA57" s="626"/>
      <c r="VZB57" s="626"/>
      <c r="VZC57" s="626"/>
      <c r="VZD57" s="626"/>
      <c r="VZE57" s="626"/>
      <c r="VZF57" s="626"/>
      <c r="VZG57" s="626"/>
      <c r="VZH57" s="626"/>
      <c r="VZI57" s="626"/>
      <c r="VZJ57" s="626"/>
      <c r="VZK57" s="626"/>
      <c r="VZL57" s="626"/>
      <c r="VZM57" s="626"/>
      <c r="VZN57" s="626"/>
      <c r="VZO57" s="626"/>
      <c r="VZP57" s="626"/>
      <c r="VZQ57" s="626"/>
      <c r="VZR57" s="626"/>
      <c r="VZS57" s="626"/>
      <c r="VZT57" s="626"/>
      <c r="VZU57" s="626"/>
      <c r="VZV57" s="626"/>
      <c r="VZW57" s="626"/>
      <c r="VZX57" s="626"/>
      <c r="VZY57" s="626"/>
      <c r="VZZ57" s="626"/>
      <c r="WAA57" s="626"/>
      <c r="WAB57" s="626"/>
      <c r="WAC57" s="626"/>
      <c r="WAD57" s="626"/>
      <c r="WAE57" s="626"/>
      <c r="WAF57" s="626"/>
      <c r="WAG57" s="626"/>
      <c r="WAH57" s="626"/>
      <c r="WAI57" s="626"/>
      <c r="WAJ57" s="626"/>
      <c r="WAK57" s="626"/>
      <c r="WAL57" s="626"/>
      <c r="WAM57" s="626"/>
      <c r="WAN57" s="626"/>
      <c r="WAO57" s="626"/>
      <c r="WAP57" s="626"/>
      <c r="WAQ57" s="626"/>
      <c r="WAR57" s="626"/>
      <c r="WAS57" s="626"/>
      <c r="WAT57" s="626"/>
      <c r="WAU57" s="626"/>
      <c r="WAV57" s="626"/>
      <c r="WAW57" s="626"/>
      <c r="WAX57" s="626"/>
      <c r="WAY57" s="626"/>
      <c r="WAZ57" s="626"/>
      <c r="WBA57" s="626"/>
      <c r="WBB57" s="626"/>
      <c r="WBC57" s="626"/>
      <c r="WBD57" s="626"/>
      <c r="WBE57" s="626"/>
      <c r="WBF57" s="626"/>
      <c r="WBG57" s="626"/>
      <c r="WBH57" s="626"/>
      <c r="WBI57" s="626"/>
      <c r="WBJ57" s="626"/>
      <c r="WBK57" s="626"/>
      <c r="WBL57" s="626"/>
      <c r="WBM57" s="626"/>
      <c r="WBN57" s="626"/>
      <c r="WBO57" s="626"/>
      <c r="WBP57" s="626"/>
      <c r="WBQ57" s="626"/>
      <c r="WBR57" s="626"/>
      <c r="WBS57" s="626"/>
      <c r="WBT57" s="626"/>
      <c r="WBU57" s="626"/>
      <c r="WBV57" s="626"/>
      <c r="WBW57" s="626"/>
      <c r="WBX57" s="626"/>
      <c r="WBY57" s="626"/>
      <c r="WBZ57" s="626"/>
      <c r="WCA57" s="626"/>
      <c r="WCB57" s="626"/>
      <c r="WCC57" s="626"/>
      <c r="WCD57" s="626"/>
      <c r="WCE57" s="626"/>
      <c r="WCF57" s="626"/>
      <c r="WCG57" s="626"/>
      <c r="WCH57" s="626"/>
      <c r="WCI57" s="626"/>
      <c r="WCJ57" s="626"/>
      <c r="WCK57" s="626"/>
      <c r="WCL57" s="626"/>
      <c r="WCM57" s="626"/>
      <c r="WCN57" s="626"/>
      <c r="WCO57" s="626"/>
      <c r="WCP57" s="626"/>
      <c r="WCQ57" s="626"/>
      <c r="WCR57" s="626"/>
      <c r="WCS57" s="626"/>
      <c r="WCT57" s="626"/>
      <c r="WCU57" s="626"/>
      <c r="WCV57" s="626"/>
      <c r="WCW57" s="626"/>
      <c r="WCX57" s="626"/>
      <c r="WCY57" s="626"/>
      <c r="WCZ57" s="626"/>
      <c r="WDA57" s="626"/>
      <c r="WDB57" s="626"/>
      <c r="WDC57" s="626"/>
      <c r="WDD57" s="626"/>
      <c r="WDE57" s="626"/>
      <c r="WDF57" s="626"/>
      <c r="WDG57" s="626"/>
      <c r="WDH57" s="626"/>
      <c r="WDI57" s="626"/>
      <c r="WDJ57" s="626"/>
      <c r="WDK57" s="626"/>
      <c r="WDL57" s="626"/>
      <c r="WDM57" s="626"/>
      <c r="WDN57" s="626"/>
      <c r="WDO57" s="626"/>
      <c r="WDP57" s="626"/>
      <c r="WDQ57" s="626"/>
      <c r="WDR57" s="626"/>
      <c r="WDS57" s="626"/>
      <c r="WDT57" s="626"/>
      <c r="WDU57" s="626"/>
      <c r="WDV57" s="626"/>
      <c r="WDW57" s="626"/>
      <c r="WDX57" s="626"/>
      <c r="WDY57" s="626"/>
      <c r="WDZ57" s="626"/>
      <c r="WEA57" s="626"/>
      <c r="WEB57" s="626"/>
      <c r="WEC57" s="626"/>
      <c r="WED57" s="626"/>
      <c r="WEE57" s="626"/>
      <c r="WEF57" s="626"/>
      <c r="WEG57" s="626"/>
      <c r="WEH57" s="626"/>
      <c r="WEI57" s="626"/>
      <c r="WEJ57" s="626"/>
      <c r="WEK57" s="626"/>
      <c r="WEL57" s="626"/>
      <c r="WEM57" s="626"/>
      <c r="WEN57" s="626"/>
      <c r="WEO57" s="626"/>
      <c r="WEP57" s="626"/>
      <c r="WEQ57" s="626"/>
      <c r="WER57" s="626"/>
      <c r="WES57" s="626"/>
      <c r="WET57" s="626"/>
      <c r="WEU57" s="626"/>
      <c r="WEV57" s="626"/>
      <c r="WEW57" s="626"/>
      <c r="WEX57" s="626"/>
      <c r="WEY57" s="626"/>
      <c r="WEZ57" s="626"/>
      <c r="WFA57" s="626"/>
      <c r="WFB57" s="626"/>
      <c r="WFC57" s="626"/>
      <c r="WFD57" s="626"/>
      <c r="WFE57" s="626"/>
      <c r="WFF57" s="626"/>
      <c r="WFG57" s="626"/>
      <c r="WFH57" s="626"/>
      <c r="WFI57" s="626"/>
      <c r="WFJ57" s="626"/>
      <c r="WFK57" s="626"/>
      <c r="WFL57" s="626"/>
      <c r="WFM57" s="626"/>
      <c r="WFN57" s="626"/>
      <c r="WFO57" s="626"/>
      <c r="WFP57" s="626"/>
      <c r="WFQ57" s="626"/>
      <c r="WFR57" s="626"/>
      <c r="WFS57" s="626"/>
      <c r="WFT57" s="626"/>
      <c r="WFU57" s="626"/>
      <c r="WFV57" s="626"/>
      <c r="WFW57" s="626"/>
      <c r="WFX57" s="626"/>
      <c r="WFY57" s="626"/>
      <c r="WFZ57" s="626"/>
      <c r="WGA57" s="626"/>
      <c r="WGB57" s="626"/>
      <c r="WGC57" s="626"/>
      <c r="WGD57" s="626"/>
      <c r="WGE57" s="626"/>
      <c r="WGF57" s="626"/>
      <c r="WGG57" s="626"/>
      <c r="WGH57" s="626"/>
      <c r="WGI57" s="626"/>
      <c r="WGJ57" s="626"/>
      <c r="WGK57" s="626"/>
      <c r="WGL57" s="626"/>
      <c r="WGM57" s="626"/>
      <c r="WGN57" s="626"/>
      <c r="WGO57" s="626"/>
      <c r="WGP57" s="626"/>
      <c r="WGQ57" s="626"/>
      <c r="WGR57" s="626"/>
      <c r="WGS57" s="626"/>
      <c r="WGT57" s="626"/>
      <c r="WGU57" s="626"/>
      <c r="WGV57" s="626"/>
      <c r="WGW57" s="626"/>
      <c r="WGX57" s="626"/>
      <c r="WGY57" s="626"/>
      <c r="WGZ57" s="626"/>
      <c r="WHA57" s="626"/>
      <c r="WHB57" s="626"/>
      <c r="WHC57" s="626"/>
      <c r="WHD57" s="626"/>
      <c r="WHE57" s="626"/>
      <c r="WHF57" s="626"/>
      <c r="WHG57" s="626"/>
      <c r="WHH57" s="626"/>
      <c r="WHI57" s="626"/>
      <c r="WHJ57" s="626"/>
      <c r="WHK57" s="626"/>
      <c r="WHL57" s="626"/>
      <c r="WHM57" s="626"/>
      <c r="WHN57" s="626"/>
      <c r="WHO57" s="626"/>
      <c r="WHP57" s="626"/>
      <c r="WHQ57" s="626"/>
      <c r="WHR57" s="626"/>
      <c r="WHS57" s="626"/>
      <c r="WHT57" s="626"/>
      <c r="WHU57" s="626"/>
      <c r="WHV57" s="626"/>
      <c r="WHW57" s="626"/>
      <c r="WHX57" s="626"/>
      <c r="WHY57" s="626"/>
      <c r="WHZ57" s="626"/>
      <c r="WIA57" s="626"/>
      <c r="WIB57" s="626"/>
      <c r="WIC57" s="626"/>
      <c r="WID57" s="626"/>
      <c r="WIE57" s="626"/>
      <c r="WIF57" s="626"/>
      <c r="WIG57" s="626"/>
      <c r="WIH57" s="626"/>
      <c r="WII57" s="626"/>
      <c r="WIJ57" s="626"/>
      <c r="WIK57" s="626"/>
      <c r="WIL57" s="626"/>
      <c r="WIM57" s="626"/>
      <c r="WIN57" s="626"/>
      <c r="WIO57" s="626"/>
      <c r="WIP57" s="626"/>
      <c r="WIQ57" s="626"/>
      <c r="WIR57" s="626"/>
      <c r="WIS57" s="626"/>
      <c r="WIT57" s="626"/>
      <c r="WIU57" s="626"/>
      <c r="WIV57" s="626"/>
      <c r="WIW57" s="626"/>
      <c r="WIX57" s="626"/>
      <c r="WIY57" s="626"/>
      <c r="WIZ57" s="626"/>
      <c r="WJA57" s="626"/>
      <c r="WJB57" s="626"/>
      <c r="WJC57" s="626"/>
      <c r="WJD57" s="626"/>
      <c r="WJE57" s="626"/>
      <c r="WJF57" s="626"/>
      <c r="WJG57" s="626"/>
      <c r="WJH57" s="626"/>
      <c r="WJI57" s="626"/>
      <c r="WJJ57" s="626"/>
      <c r="WJK57" s="626"/>
      <c r="WJL57" s="626"/>
      <c r="WJM57" s="626"/>
      <c r="WJN57" s="626"/>
      <c r="WJO57" s="626"/>
      <c r="WJP57" s="626"/>
      <c r="WJQ57" s="626"/>
      <c r="WJR57" s="626"/>
      <c r="WJS57" s="626"/>
      <c r="WJT57" s="626"/>
      <c r="WJU57" s="626"/>
      <c r="WJV57" s="626"/>
      <c r="WJW57" s="626"/>
      <c r="WJX57" s="626"/>
      <c r="WJY57" s="626"/>
      <c r="WJZ57" s="626"/>
      <c r="WKA57" s="626"/>
      <c r="WKB57" s="626"/>
      <c r="WKC57" s="626"/>
      <c r="WKD57" s="626"/>
      <c r="WKE57" s="626"/>
      <c r="WKF57" s="626"/>
      <c r="WKG57" s="626"/>
      <c r="WKH57" s="626"/>
      <c r="WKI57" s="626"/>
      <c r="WKJ57" s="626"/>
      <c r="WKK57" s="626"/>
      <c r="WKL57" s="626"/>
      <c r="WKM57" s="626"/>
      <c r="WKN57" s="626"/>
      <c r="WKO57" s="626"/>
      <c r="WKP57" s="626"/>
      <c r="WKQ57" s="626"/>
      <c r="WKR57" s="626"/>
      <c r="WKS57" s="626"/>
      <c r="WKT57" s="626"/>
      <c r="WKU57" s="626"/>
      <c r="WKV57" s="626"/>
      <c r="WKW57" s="626"/>
      <c r="WKX57" s="626"/>
      <c r="WKY57" s="626"/>
      <c r="WKZ57" s="626"/>
      <c r="WLA57" s="626"/>
      <c r="WLB57" s="626"/>
      <c r="WLC57" s="626"/>
      <c r="WLD57" s="626"/>
      <c r="WLE57" s="626"/>
      <c r="WLF57" s="626"/>
      <c r="WLG57" s="626"/>
      <c r="WLH57" s="626"/>
      <c r="WLI57" s="626"/>
      <c r="WLJ57" s="626"/>
      <c r="WLK57" s="626"/>
      <c r="WLL57" s="626"/>
      <c r="WLM57" s="626"/>
      <c r="WLN57" s="626"/>
      <c r="WLO57" s="626"/>
      <c r="WLP57" s="626"/>
      <c r="WLQ57" s="626"/>
      <c r="WLR57" s="626"/>
      <c r="WLS57" s="626"/>
      <c r="WLT57" s="626"/>
      <c r="WLU57" s="626"/>
      <c r="WLV57" s="626"/>
      <c r="WLW57" s="626"/>
      <c r="WLX57" s="626"/>
      <c r="WLY57" s="626"/>
      <c r="WLZ57" s="626"/>
      <c r="WMA57" s="626"/>
      <c r="WMB57" s="626"/>
      <c r="WMC57" s="626"/>
      <c r="WMD57" s="626"/>
      <c r="WME57" s="626"/>
      <c r="WMF57" s="626"/>
      <c r="WMG57" s="626"/>
      <c r="WMH57" s="626"/>
      <c r="WMI57" s="626"/>
      <c r="WMJ57" s="626"/>
      <c r="WMK57" s="626"/>
      <c r="WML57" s="626"/>
      <c r="WMM57" s="626"/>
      <c r="WMN57" s="626"/>
      <c r="WMO57" s="626"/>
      <c r="WMP57" s="626"/>
      <c r="WMQ57" s="626"/>
      <c r="WMR57" s="626"/>
      <c r="WMS57" s="626"/>
      <c r="WMT57" s="626"/>
      <c r="WMU57" s="626"/>
      <c r="WMV57" s="626"/>
      <c r="WMW57" s="626"/>
      <c r="WMX57" s="626"/>
      <c r="WMY57" s="626"/>
      <c r="WMZ57" s="626"/>
      <c r="WNA57" s="626"/>
      <c r="WNB57" s="626"/>
      <c r="WNC57" s="626"/>
      <c r="WND57" s="626"/>
      <c r="WNE57" s="626"/>
      <c r="WNF57" s="626"/>
      <c r="WNG57" s="626"/>
      <c r="WNH57" s="626"/>
      <c r="WNI57" s="626"/>
      <c r="WNJ57" s="626"/>
      <c r="WNK57" s="626"/>
      <c r="WNL57" s="626"/>
      <c r="WNM57" s="626"/>
      <c r="WNN57" s="626"/>
      <c r="WNO57" s="626"/>
      <c r="WNP57" s="626"/>
      <c r="WNQ57" s="626"/>
      <c r="WNR57" s="626"/>
      <c r="WNS57" s="626"/>
      <c r="WNT57" s="626"/>
      <c r="WNU57" s="626"/>
      <c r="WNV57" s="626"/>
      <c r="WNW57" s="626"/>
      <c r="WNX57" s="626"/>
      <c r="WNY57" s="626"/>
      <c r="WNZ57" s="626"/>
      <c r="WOA57" s="626"/>
      <c r="WOB57" s="626"/>
      <c r="WOC57" s="626"/>
      <c r="WOD57" s="626"/>
      <c r="WOE57" s="626"/>
      <c r="WOF57" s="626"/>
      <c r="WOG57" s="626"/>
      <c r="WOH57" s="626"/>
      <c r="WOI57" s="626"/>
      <c r="WOJ57" s="626"/>
      <c r="WOK57" s="626"/>
      <c r="WOL57" s="626"/>
      <c r="WOM57" s="626"/>
      <c r="WON57" s="626"/>
      <c r="WOO57" s="626"/>
      <c r="WOP57" s="626"/>
      <c r="WOQ57" s="626"/>
      <c r="WOR57" s="626"/>
      <c r="WOS57" s="626"/>
      <c r="WOT57" s="626"/>
      <c r="WOU57" s="626"/>
      <c r="WOV57" s="626"/>
      <c r="WOW57" s="626"/>
      <c r="WOX57" s="626"/>
      <c r="WOY57" s="626"/>
      <c r="WOZ57" s="626"/>
      <c r="WPA57" s="626"/>
      <c r="WPB57" s="626"/>
      <c r="WPC57" s="626"/>
      <c r="WPD57" s="626"/>
      <c r="WPE57" s="626"/>
      <c r="WPF57" s="626"/>
      <c r="WPG57" s="626"/>
      <c r="WPH57" s="626"/>
      <c r="WPI57" s="626"/>
      <c r="WPJ57" s="626"/>
      <c r="WPK57" s="626"/>
      <c r="WPL57" s="626"/>
      <c r="WPM57" s="626"/>
      <c r="WPN57" s="626"/>
      <c r="WPO57" s="626"/>
      <c r="WPP57" s="626"/>
      <c r="WPQ57" s="626"/>
      <c r="WPR57" s="626"/>
      <c r="WPS57" s="626"/>
      <c r="WPT57" s="626"/>
      <c r="WPU57" s="626"/>
      <c r="WPV57" s="626"/>
      <c r="WPW57" s="626"/>
      <c r="WPX57" s="626"/>
      <c r="WPY57" s="626"/>
      <c r="WPZ57" s="626"/>
      <c r="WQA57" s="626"/>
      <c r="WQB57" s="626"/>
      <c r="WQC57" s="626"/>
      <c r="WQD57" s="626"/>
      <c r="WQE57" s="626"/>
      <c r="WQF57" s="626"/>
      <c r="WQG57" s="626"/>
      <c r="WQH57" s="626"/>
      <c r="WQI57" s="626"/>
      <c r="WQJ57" s="626"/>
      <c r="WQK57" s="626"/>
      <c r="WQL57" s="626"/>
      <c r="WQM57" s="626"/>
      <c r="WQN57" s="626"/>
      <c r="WQO57" s="626"/>
      <c r="WQP57" s="626"/>
      <c r="WQQ57" s="626"/>
      <c r="WQR57" s="626"/>
      <c r="WQS57" s="626"/>
      <c r="WQT57" s="626"/>
      <c r="WQU57" s="626"/>
      <c r="WQV57" s="626"/>
      <c r="WQW57" s="626"/>
      <c r="WQX57" s="626"/>
      <c r="WQY57" s="626"/>
      <c r="WQZ57" s="626"/>
      <c r="WRA57" s="626"/>
      <c r="WRB57" s="626"/>
      <c r="WRC57" s="626"/>
      <c r="WRD57" s="626"/>
      <c r="WRE57" s="626"/>
      <c r="WRF57" s="626"/>
      <c r="WRG57" s="626"/>
      <c r="WRH57" s="626"/>
      <c r="WRI57" s="626"/>
      <c r="WRJ57" s="626"/>
      <c r="WRK57" s="626"/>
      <c r="WRL57" s="626"/>
      <c r="WRM57" s="626"/>
      <c r="WRN57" s="626"/>
      <c r="WRO57" s="626"/>
      <c r="WRP57" s="626"/>
      <c r="WRQ57" s="626"/>
      <c r="WRR57" s="626"/>
      <c r="WRS57" s="626"/>
      <c r="WRT57" s="626"/>
      <c r="WRU57" s="626"/>
      <c r="WRV57" s="626"/>
      <c r="WRW57" s="626"/>
      <c r="WRX57" s="626"/>
      <c r="WRY57" s="626"/>
      <c r="WRZ57" s="626"/>
      <c r="WSA57" s="626"/>
      <c r="WSB57" s="626"/>
      <c r="WSC57" s="626"/>
      <c r="WSD57" s="626"/>
      <c r="WSE57" s="626"/>
      <c r="WSF57" s="626"/>
      <c r="WSG57" s="626"/>
      <c r="WSH57" s="626"/>
      <c r="WSI57" s="626"/>
      <c r="WSJ57" s="626"/>
      <c r="WSK57" s="626"/>
      <c r="WSL57" s="626"/>
      <c r="WSM57" s="626"/>
      <c r="WSN57" s="626"/>
      <c r="WSO57" s="626"/>
      <c r="WSP57" s="626"/>
      <c r="WSQ57" s="626"/>
      <c r="WSR57" s="626"/>
      <c r="WSS57" s="626"/>
      <c r="WST57" s="626"/>
      <c r="WSU57" s="626"/>
      <c r="WSV57" s="626"/>
      <c r="WSW57" s="626"/>
      <c r="WSX57" s="626"/>
      <c r="WSY57" s="626"/>
      <c r="WSZ57" s="626"/>
      <c r="WTA57" s="626"/>
      <c r="WTB57" s="626"/>
      <c r="WTC57" s="626"/>
      <c r="WTD57" s="626"/>
      <c r="WTE57" s="626"/>
      <c r="WTF57" s="626"/>
      <c r="WTG57" s="626"/>
      <c r="WTH57" s="626"/>
      <c r="WTI57" s="626"/>
      <c r="WTJ57" s="626"/>
      <c r="WTK57" s="626"/>
      <c r="WTL57" s="626"/>
      <c r="WTM57" s="626"/>
      <c r="WTN57" s="626"/>
      <c r="WTO57" s="626"/>
      <c r="WTP57" s="626"/>
      <c r="WTQ57" s="626"/>
      <c r="WTR57" s="626"/>
      <c r="WTS57" s="626"/>
      <c r="WTT57" s="626"/>
      <c r="WTU57" s="626"/>
      <c r="WTV57" s="626"/>
      <c r="WTW57" s="626"/>
      <c r="WTX57" s="626"/>
      <c r="WTY57" s="626"/>
      <c r="WTZ57" s="626"/>
      <c r="WUA57" s="626"/>
      <c r="WUB57" s="626"/>
      <c r="WUC57" s="626"/>
      <c r="WUD57" s="626"/>
      <c r="WUE57" s="626"/>
      <c r="WUF57" s="626"/>
      <c r="WUG57" s="626"/>
      <c r="WUH57" s="626"/>
      <c r="WUI57" s="626"/>
      <c r="WUJ57" s="626"/>
      <c r="WUK57" s="626"/>
      <c r="WUL57" s="626"/>
      <c r="WUM57" s="626"/>
      <c r="WUN57" s="626"/>
      <c r="WUO57" s="626"/>
      <c r="WUP57" s="626"/>
      <c r="WUQ57" s="626"/>
      <c r="WUR57" s="626"/>
      <c r="WUS57" s="626"/>
      <c r="WUT57" s="626"/>
      <c r="WUU57" s="626"/>
      <c r="WUV57" s="626"/>
      <c r="WUW57" s="626"/>
      <c r="WUX57" s="626"/>
      <c r="WUY57" s="626"/>
      <c r="WUZ57" s="626"/>
      <c r="WVA57" s="626"/>
      <c r="WVB57" s="626"/>
      <c r="WVC57" s="626"/>
      <c r="WVD57" s="626"/>
      <c r="WVE57" s="626"/>
      <c r="WVF57" s="626"/>
      <c r="WVG57" s="626"/>
      <c r="WVH57" s="626"/>
      <c r="WVI57" s="626"/>
      <c r="WVJ57" s="626"/>
      <c r="WVK57" s="626"/>
      <c r="WVL57" s="626"/>
      <c r="WVM57" s="626"/>
      <c r="WVN57" s="626"/>
      <c r="WVO57" s="626"/>
      <c r="WVP57" s="626"/>
      <c r="WVQ57" s="626"/>
      <c r="WVR57" s="626"/>
      <c r="WVS57" s="626"/>
      <c r="WVT57" s="626"/>
      <c r="WVU57" s="626"/>
    </row>
    <row r="59" spans="1:16141" ht="15.75" x14ac:dyDescent="0.3">
      <c r="A59" s="626"/>
      <c r="B59" s="857" t="s">
        <v>371</v>
      </c>
      <c r="C59" s="857"/>
      <c r="D59" s="857"/>
      <c r="E59" s="857"/>
      <c r="F59" s="857"/>
      <c r="G59" s="857"/>
      <c r="H59" s="857"/>
      <c r="I59" s="857"/>
      <c r="J59" s="857"/>
      <c r="K59" s="857"/>
      <c r="L59" s="857"/>
      <c r="M59" s="857"/>
      <c r="N59" s="857"/>
      <c r="O59" s="857"/>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c r="BF59" s="626"/>
      <c r="BG59" s="626"/>
      <c r="BH59" s="626"/>
      <c r="BI59" s="626"/>
      <c r="BJ59" s="626"/>
      <c r="BK59" s="626"/>
      <c r="BL59" s="626"/>
      <c r="BM59" s="626"/>
      <c r="BN59" s="626"/>
      <c r="BO59" s="626"/>
      <c r="BP59" s="626"/>
      <c r="BQ59" s="626"/>
      <c r="BR59" s="626"/>
      <c r="BS59" s="626"/>
      <c r="BT59" s="626"/>
      <c r="BU59" s="626"/>
      <c r="BV59" s="626"/>
      <c r="BW59" s="626"/>
      <c r="BX59" s="626"/>
      <c r="BY59" s="626"/>
      <c r="BZ59" s="626"/>
      <c r="CA59" s="626"/>
      <c r="CB59" s="626"/>
      <c r="CC59" s="626"/>
      <c r="CD59" s="626"/>
      <c r="CE59" s="626"/>
      <c r="CF59" s="626"/>
      <c r="CG59" s="626"/>
      <c r="CH59" s="626"/>
      <c r="CI59" s="626"/>
      <c r="CJ59" s="626"/>
      <c r="CK59" s="626"/>
      <c r="CL59" s="626"/>
      <c r="CM59" s="626"/>
      <c r="CN59" s="626"/>
      <c r="CO59" s="626"/>
      <c r="CP59" s="626"/>
      <c r="CQ59" s="626"/>
      <c r="CR59" s="626"/>
      <c r="CS59" s="626"/>
      <c r="CT59" s="626"/>
      <c r="CU59" s="626"/>
      <c r="CV59" s="626"/>
      <c r="CW59" s="626"/>
      <c r="CX59" s="626"/>
      <c r="CY59" s="626"/>
      <c r="CZ59" s="626"/>
      <c r="DA59" s="626"/>
      <c r="DB59" s="626"/>
      <c r="DC59" s="626"/>
      <c r="DD59" s="626"/>
      <c r="DE59" s="626"/>
      <c r="DF59" s="626"/>
      <c r="DG59" s="626"/>
      <c r="DH59" s="626"/>
      <c r="DI59" s="626"/>
      <c r="DJ59" s="626"/>
      <c r="DK59" s="626"/>
      <c r="DL59" s="626"/>
      <c r="DM59" s="626"/>
      <c r="DN59" s="626"/>
      <c r="DO59" s="626"/>
      <c r="DP59" s="626"/>
      <c r="DQ59" s="626"/>
      <c r="DR59" s="626"/>
      <c r="DS59" s="626"/>
      <c r="DT59" s="626"/>
      <c r="DU59" s="626"/>
      <c r="DV59" s="626"/>
      <c r="DW59" s="626"/>
      <c r="DX59" s="626"/>
      <c r="DY59" s="626"/>
      <c r="DZ59" s="626"/>
      <c r="EA59" s="626"/>
      <c r="EB59" s="626"/>
      <c r="EC59" s="626"/>
      <c r="ED59" s="626"/>
      <c r="EE59" s="626"/>
      <c r="EF59" s="626"/>
      <c r="EG59" s="626"/>
      <c r="EH59" s="626"/>
      <c r="EI59" s="626"/>
      <c r="EJ59" s="626"/>
      <c r="EK59" s="626"/>
      <c r="EL59" s="626"/>
      <c r="EM59" s="626"/>
      <c r="EN59" s="626"/>
      <c r="EO59" s="626"/>
      <c r="EP59" s="626"/>
      <c r="EQ59" s="626"/>
      <c r="ER59" s="626"/>
      <c r="ES59" s="626"/>
      <c r="ET59" s="626"/>
      <c r="EU59" s="626"/>
      <c r="EV59" s="626"/>
      <c r="EW59" s="626"/>
      <c r="EX59" s="626"/>
      <c r="EY59" s="626"/>
      <c r="EZ59" s="626"/>
      <c r="FA59" s="626"/>
      <c r="FB59" s="626"/>
      <c r="FC59" s="626"/>
      <c r="FD59" s="626"/>
      <c r="FE59" s="626"/>
      <c r="FF59" s="626"/>
      <c r="FG59" s="626"/>
      <c r="FH59" s="626"/>
      <c r="FI59" s="626"/>
      <c r="FJ59" s="626"/>
      <c r="FK59" s="626"/>
      <c r="FL59" s="626"/>
      <c r="FM59" s="626"/>
      <c r="FN59" s="626"/>
      <c r="FO59" s="626"/>
      <c r="FP59" s="626"/>
      <c r="FQ59" s="626"/>
      <c r="FR59" s="626"/>
      <c r="FS59" s="626"/>
      <c r="FT59" s="626"/>
      <c r="FU59" s="626"/>
      <c r="FV59" s="626"/>
      <c r="FW59" s="626"/>
      <c r="FX59" s="626"/>
      <c r="FY59" s="626"/>
      <c r="FZ59" s="626"/>
      <c r="GA59" s="626"/>
      <c r="GB59" s="626"/>
      <c r="GC59" s="626"/>
      <c r="GD59" s="626"/>
      <c r="GE59" s="626"/>
      <c r="GF59" s="626"/>
      <c r="GG59" s="626"/>
      <c r="GH59" s="626"/>
      <c r="GI59" s="626"/>
      <c r="GJ59" s="626"/>
      <c r="GK59" s="626"/>
      <c r="GL59" s="626"/>
      <c r="GM59" s="626"/>
      <c r="GN59" s="626"/>
      <c r="GO59" s="626"/>
      <c r="GP59" s="626"/>
      <c r="GQ59" s="626"/>
      <c r="GR59" s="626"/>
      <c r="GS59" s="626"/>
      <c r="GT59" s="626"/>
      <c r="GU59" s="626"/>
      <c r="GV59" s="626"/>
      <c r="GW59" s="626"/>
      <c r="GX59" s="626"/>
      <c r="GY59" s="626"/>
      <c r="GZ59" s="626"/>
      <c r="HA59" s="626"/>
      <c r="HB59" s="626"/>
      <c r="HC59" s="626"/>
      <c r="HD59" s="626"/>
      <c r="HE59" s="626"/>
      <c r="HF59" s="626"/>
      <c r="HG59" s="626"/>
      <c r="HH59" s="626"/>
      <c r="HI59" s="626"/>
      <c r="HJ59" s="626"/>
      <c r="HK59" s="626"/>
      <c r="HL59" s="626"/>
      <c r="HM59" s="626"/>
      <c r="HN59" s="626"/>
      <c r="HO59" s="626"/>
      <c r="HP59" s="626"/>
      <c r="HQ59" s="626"/>
      <c r="HR59" s="626"/>
      <c r="HS59" s="626"/>
      <c r="HT59" s="626"/>
      <c r="HU59" s="626"/>
      <c r="HV59" s="626"/>
      <c r="HW59" s="626"/>
      <c r="HX59" s="626"/>
      <c r="HY59" s="626"/>
      <c r="HZ59" s="626"/>
      <c r="IA59" s="626"/>
      <c r="IB59" s="626"/>
      <c r="IC59" s="626"/>
      <c r="ID59" s="626"/>
      <c r="IE59" s="626"/>
      <c r="IF59" s="626"/>
      <c r="IG59" s="626"/>
      <c r="IH59" s="626"/>
      <c r="II59" s="626"/>
      <c r="IJ59" s="626"/>
      <c r="IK59" s="626"/>
      <c r="IL59" s="626"/>
      <c r="IM59" s="626"/>
      <c r="IN59" s="626"/>
      <c r="IO59" s="626"/>
      <c r="IP59" s="626"/>
      <c r="IQ59" s="626"/>
      <c r="IR59" s="626"/>
      <c r="IS59" s="626"/>
      <c r="IT59" s="626"/>
      <c r="IU59" s="626"/>
      <c r="IV59" s="626"/>
      <c r="IW59" s="626"/>
      <c r="IX59" s="626"/>
      <c r="IY59" s="626"/>
      <c r="IZ59" s="626"/>
      <c r="JA59" s="626"/>
      <c r="JB59" s="626"/>
      <c r="JC59" s="626"/>
      <c r="JD59" s="626"/>
      <c r="JE59" s="626"/>
      <c r="JF59" s="626"/>
      <c r="JG59" s="626"/>
      <c r="JH59" s="626"/>
      <c r="JI59" s="626"/>
      <c r="JJ59" s="626"/>
      <c r="JK59" s="626"/>
      <c r="JL59" s="626"/>
      <c r="JM59" s="626"/>
      <c r="JN59" s="626"/>
      <c r="JO59" s="626"/>
      <c r="JP59" s="626"/>
      <c r="JQ59" s="626"/>
      <c r="JR59" s="626"/>
      <c r="JS59" s="626"/>
      <c r="JT59" s="626"/>
      <c r="JU59" s="626"/>
      <c r="JV59" s="626"/>
      <c r="JW59" s="626"/>
      <c r="JX59" s="626"/>
      <c r="JY59" s="626"/>
      <c r="JZ59" s="626"/>
      <c r="KA59" s="626"/>
      <c r="KB59" s="626"/>
      <c r="KC59" s="626"/>
      <c r="KD59" s="626"/>
      <c r="KE59" s="626"/>
      <c r="KF59" s="626"/>
      <c r="KG59" s="626"/>
      <c r="KH59" s="626"/>
      <c r="KI59" s="626"/>
      <c r="KJ59" s="626"/>
      <c r="KK59" s="626"/>
      <c r="KL59" s="626"/>
      <c r="KM59" s="626"/>
      <c r="KN59" s="626"/>
      <c r="KO59" s="626"/>
      <c r="KP59" s="626"/>
      <c r="KQ59" s="626"/>
      <c r="KR59" s="626"/>
      <c r="KS59" s="626"/>
      <c r="KT59" s="626"/>
      <c r="KU59" s="626"/>
      <c r="KV59" s="626"/>
      <c r="KW59" s="626"/>
      <c r="KX59" s="626"/>
      <c r="KY59" s="626"/>
      <c r="KZ59" s="626"/>
      <c r="LA59" s="626"/>
      <c r="LB59" s="626"/>
      <c r="LC59" s="626"/>
      <c r="LD59" s="626"/>
      <c r="LE59" s="626"/>
      <c r="LF59" s="626"/>
      <c r="LG59" s="626"/>
      <c r="LH59" s="626"/>
      <c r="LI59" s="626"/>
      <c r="LJ59" s="626"/>
      <c r="LK59" s="626"/>
      <c r="LL59" s="626"/>
      <c r="LM59" s="626"/>
      <c r="LN59" s="626"/>
      <c r="LO59" s="626"/>
      <c r="LP59" s="626"/>
      <c r="LQ59" s="626"/>
      <c r="LR59" s="626"/>
      <c r="LS59" s="626"/>
      <c r="LT59" s="626"/>
      <c r="LU59" s="626"/>
      <c r="LV59" s="626"/>
      <c r="LW59" s="626"/>
      <c r="LX59" s="626"/>
      <c r="LY59" s="626"/>
      <c r="LZ59" s="626"/>
      <c r="MA59" s="626"/>
      <c r="MB59" s="626"/>
      <c r="MC59" s="626"/>
      <c r="MD59" s="626"/>
      <c r="ME59" s="626"/>
      <c r="MF59" s="626"/>
      <c r="MG59" s="626"/>
      <c r="MH59" s="626"/>
      <c r="MI59" s="626"/>
      <c r="MJ59" s="626"/>
      <c r="MK59" s="626"/>
      <c r="ML59" s="626"/>
      <c r="MM59" s="626"/>
      <c r="MN59" s="626"/>
      <c r="MO59" s="626"/>
      <c r="MP59" s="626"/>
      <c r="MQ59" s="626"/>
      <c r="MR59" s="626"/>
      <c r="MS59" s="626"/>
      <c r="MT59" s="626"/>
      <c r="MU59" s="626"/>
      <c r="MV59" s="626"/>
      <c r="MW59" s="626"/>
      <c r="MX59" s="626"/>
      <c r="MY59" s="626"/>
      <c r="MZ59" s="626"/>
      <c r="NA59" s="626"/>
      <c r="NB59" s="626"/>
      <c r="NC59" s="626"/>
      <c r="ND59" s="626"/>
      <c r="NE59" s="626"/>
      <c r="NF59" s="626"/>
      <c r="NG59" s="626"/>
      <c r="NH59" s="626"/>
      <c r="NI59" s="626"/>
      <c r="NJ59" s="626"/>
      <c r="NK59" s="626"/>
      <c r="NL59" s="626"/>
      <c r="NM59" s="626"/>
      <c r="NN59" s="626"/>
      <c r="NO59" s="626"/>
      <c r="NP59" s="626"/>
      <c r="NQ59" s="626"/>
      <c r="NR59" s="626"/>
      <c r="NS59" s="626"/>
      <c r="NT59" s="626"/>
      <c r="NU59" s="626"/>
      <c r="NV59" s="626"/>
      <c r="NW59" s="626"/>
      <c r="NX59" s="626"/>
      <c r="NY59" s="626"/>
      <c r="NZ59" s="626"/>
      <c r="OA59" s="626"/>
      <c r="OB59" s="626"/>
      <c r="OC59" s="626"/>
      <c r="OD59" s="626"/>
      <c r="OE59" s="626"/>
      <c r="OF59" s="626"/>
      <c r="OG59" s="626"/>
      <c r="OH59" s="626"/>
      <c r="OI59" s="626"/>
      <c r="OJ59" s="626"/>
      <c r="OK59" s="626"/>
      <c r="OL59" s="626"/>
      <c r="OM59" s="626"/>
      <c r="ON59" s="626"/>
      <c r="OO59" s="626"/>
      <c r="OP59" s="626"/>
      <c r="OQ59" s="626"/>
      <c r="OR59" s="626"/>
      <c r="OS59" s="626"/>
      <c r="OT59" s="626"/>
      <c r="OU59" s="626"/>
      <c r="OV59" s="626"/>
      <c r="OW59" s="626"/>
      <c r="OX59" s="626"/>
      <c r="OY59" s="626"/>
      <c r="OZ59" s="626"/>
      <c r="PA59" s="626"/>
      <c r="PB59" s="626"/>
      <c r="PC59" s="626"/>
      <c r="PD59" s="626"/>
      <c r="PE59" s="626"/>
      <c r="PF59" s="626"/>
      <c r="PG59" s="626"/>
      <c r="PH59" s="626"/>
      <c r="PI59" s="626"/>
      <c r="PJ59" s="626"/>
      <c r="PK59" s="626"/>
      <c r="PL59" s="626"/>
      <c r="PM59" s="626"/>
      <c r="PN59" s="626"/>
      <c r="PO59" s="626"/>
      <c r="PP59" s="626"/>
      <c r="PQ59" s="626"/>
      <c r="PR59" s="626"/>
      <c r="PS59" s="626"/>
      <c r="PT59" s="626"/>
      <c r="PU59" s="626"/>
      <c r="PV59" s="626"/>
      <c r="PW59" s="626"/>
      <c r="PX59" s="626"/>
      <c r="PY59" s="626"/>
      <c r="PZ59" s="626"/>
      <c r="QA59" s="626"/>
      <c r="QB59" s="626"/>
      <c r="QC59" s="626"/>
      <c r="QD59" s="626"/>
      <c r="QE59" s="626"/>
      <c r="QF59" s="626"/>
      <c r="QG59" s="626"/>
      <c r="QH59" s="626"/>
      <c r="QI59" s="626"/>
      <c r="QJ59" s="626"/>
      <c r="QK59" s="626"/>
      <c r="QL59" s="626"/>
      <c r="QM59" s="626"/>
      <c r="QN59" s="626"/>
      <c r="QO59" s="626"/>
      <c r="QP59" s="626"/>
      <c r="QQ59" s="626"/>
      <c r="QR59" s="626"/>
      <c r="QS59" s="626"/>
      <c r="QT59" s="626"/>
      <c r="QU59" s="626"/>
      <c r="QV59" s="626"/>
      <c r="QW59" s="626"/>
      <c r="QX59" s="626"/>
      <c r="QY59" s="626"/>
      <c r="QZ59" s="626"/>
      <c r="RA59" s="626"/>
      <c r="RB59" s="626"/>
      <c r="RC59" s="626"/>
      <c r="RD59" s="626"/>
      <c r="RE59" s="626"/>
      <c r="RF59" s="626"/>
      <c r="RG59" s="626"/>
      <c r="RH59" s="626"/>
      <c r="RI59" s="626"/>
      <c r="RJ59" s="626"/>
      <c r="RK59" s="626"/>
      <c r="RL59" s="626"/>
      <c r="RM59" s="626"/>
      <c r="RN59" s="626"/>
      <c r="RO59" s="626"/>
      <c r="RP59" s="626"/>
      <c r="RQ59" s="626"/>
      <c r="RR59" s="626"/>
      <c r="RS59" s="626"/>
      <c r="RT59" s="626"/>
      <c r="RU59" s="626"/>
      <c r="RV59" s="626"/>
      <c r="RW59" s="626"/>
      <c r="RX59" s="626"/>
      <c r="RY59" s="626"/>
      <c r="RZ59" s="626"/>
      <c r="SA59" s="626"/>
      <c r="SB59" s="626"/>
      <c r="SC59" s="626"/>
      <c r="SD59" s="626"/>
      <c r="SE59" s="626"/>
      <c r="SF59" s="626"/>
      <c r="SG59" s="626"/>
      <c r="SH59" s="626"/>
      <c r="SI59" s="626"/>
      <c r="SJ59" s="626"/>
      <c r="SK59" s="626"/>
      <c r="SL59" s="626"/>
      <c r="SM59" s="626"/>
      <c r="SN59" s="626"/>
      <c r="SO59" s="626"/>
      <c r="SP59" s="626"/>
      <c r="SQ59" s="626"/>
      <c r="SR59" s="626"/>
      <c r="SS59" s="626"/>
      <c r="ST59" s="626"/>
      <c r="SU59" s="626"/>
      <c r="SV59" s="626"/>
      <c r="SW59" s="626"/>
      <c r="SX59" s="626"/>
      <c r="SY59" s="626"/>
      <c r="SZ59" s="626"/>
      <c r="TA59" s="626"/>
      <c r="TB59" s="626"/>
      <c r="TC59" s="626"/>
      <c r="TD59" s="626"/>
      <c r="TE59" s="626"/>
      <c r="TF59" s="626"/>
      <c r="TG59" s="626"/>
      <c r="TH59" s="626"/>
      <c r="TI59" s="626"/>
      <c r="TJ59" s="626"/>
      <c r="TK59" s="626"/>
      <c r="TL59" s="626"/>
      <c r="TM59" s="626"/>
      <c r="TN59" s="626"/>
      <c r="TO59" s="626"/>
      <c r="TP59" s="626"/>
      <c r="TQ59" s="626"/>
      <c r="TR59" s="626"/>
      <c r="TS59" s="626"/>
      <c r="TT59" s="626"/>
      <c r="TU59" s="626"/>
      <c r="TV59" s="626"/>
      <c r="TW59" s="626"/>
      <c r="TX59" s="626"/>
      <c r="TY59" s="626"/>
      <c r="TZ59" s="626"/>
      <c r="UA59" s="626"/>
      <c r="UB59" s="626"/>
      <c r="UC59" s="626"/>
      <c r="UD59" s="626"/>
      <c r="UE59" s="626"/>
      <c r="UF59" s="626"/>
      <c r="UG59" s="626"/>
      <c r="UH59" s="626"/>
      <c r="UI59" s="626"/>
      <c r="UJ59" s="626"/>
      <c r="UK59" s="626"/>
      <c r="UL59" s="626"/>
      <c r="UM59" s="626"/>
      <c r="UN59" s="626"/>
      <c r="UO59" s="626"/>
      <c r="UP59" s="626"/>
      <c r="UQ59" s="626"/>
      <c r="UR59" s="626"/>
      <c r="US59" s="626"/>
      <c r="UT59" s="626"/>
      <c r="UU59" s="626"/>
      <c r="UV59" s="626"/>
      <c r="UW59" s="626"/>
      <c r="UX59" s="626"/>
      <c r="UY59" s="626"/>
      <c r="UZ59" s="626"/>
      <c r="VA59" s="626"/>
      <c r="VB59" s="626"/>
      <c r="VC59" s="626"/>
      <c r="VD59" s="626"/>
      <c r="VE59" s="626"/>
      <c r="VF59" s="626"/>
      <c r="VG59" s="626"/>
      <c r="VH59" s="626"/>
      <c r="VI59" s="626"/>
      <c r="VJ59" s="626"/>
      <c r="VK59" s="626"/>
      <c r="VL59" s="626"/>
      <c r="VM59" s="626"/>
      <c r="VN59" s="626"/>
      <c r="VO59" s="626"/>
      <c r="VP59" s="626"/>
      <c r="VQ59" s="626"/>
      <c r="VR59" s="626"/>
      <c r="VS59" s="626"/>
      <c r="VT59" s="626"/>
      <c r="VU59" s="626"/>
      <c r="VV59" s="626"/>
      <c r="VW59" s="626"/>
      <c r="VX59" s="626"/>
      <c r="VY59" s="626"/>
      <c r="VZ59" s="626"/>
      <c r="WA59" s="626"/>
      <c r="WB59" s="626"/>
      <c r="WC59" s="626"/>
      <c r="WD59" s="626"/>
      <c r="WE59" s="626"/>
      <c r="WF59" s="626"/>
      <c r="WG59" s="626"/>
      <c r="WH59" s="626"/>
      <c r="WI59" s="626"/>
      <c r="WJ59" s="626"/>
      <c r="WK59" s="626"/>
      <c r="WL59" s="626"/>
      <c r="WM59" s="626"/>
      <c r="WN59" s="626"/>
      <c r="WO59" s="626"/>
      <c r="WP59" s="626"/>
      <c r="WQ59" s="626"/>
      <c r="WR59" s="626"/>
      <c r="WS59" s="626"/>
      <c r="WT59" s="626"/>
      <c r="WU59" s="626"/>
      <c r="WV59" s="626"/>
      <c r="WW59" s="626"/>
      <c r="WX59" s="626"/>
      <c r="WY59" s="626"/>
      <c r="WZ59" s="626"/>
      <c r="XA59" s="626"/>
      <c r="XB59" s="626"/>
      <c r="XC59" s="626"/>
      <c r="XD59" s="626"/>
      <c r="XE59" s="626"/>
      <c r="XF59" s="626"/>
      <c r="XG59" s="626"/>
      <c r="XH59" s="626"/>
      <c r="XI59" s="626"/>
      <c r="XJ59" s="626"/>
      <c r="XK59" s="626"/>
      <c r="XL59" s="626"/>
      <c r="XM59" s="626"/>
      <c r="XN59" s="626"/>
      <c r="XO59" s="626"/>
      <c r="XP59" s="626"/>
      <c r="XQ59" s="626"/>
      <c r="XR59" s="626"/>
      <c r="XS59" s="626"/>
      <c r="XT59" s="626"/>
      <c r="XU59" s="626"/>
      <c r="XV59" s="626"/>
      <c r="XW59" s="626"/>
      <c r="XX59" s="626"/>
      <c r="XY59" s="626"/>
      <c r="XZ59" s="626"/>
      <c r="YA59" s="626"/>
      <c r="YB59" s="626"/>
      <c r="YC59" s="626"/>
      <c r="YD59" s="626"/>
      <c r="YE59" s="626"/>
      <c r="YF59" s="626"/>
      <c r="YG59" s="626"/>
      <c r="YH59" s="626"/>
      <c r="YI59" s="626"/>
      <c r="YJ59" s="626"/>
      <c r="YK59" s="626"/>
      <c r="YL59" s="626"/>
      <c r="YM59" s="626"/>
      <c r="YN59" s="626"/>
      <c r="YO59" s="626"/>
      <c r="YP59" s="626"/>
      <c r="YQ59" s="626"/>
      <c r="YR59" s="626"/>
      <c r="YS59" s="626"/>
      <c r="YT59" s="626"/>
      <c r="YU59" s="626"/>
      <c r="YV59" s="626"/>
      <c r="YW59" s="626"/>
      <c r="YX59" s="626"/>
      <c r="YY59" s="626"/>
      <c r="YZ59" s="626"/>
      <c r="ZA59" s="626"/>
      <c r="ZB59" s="626"/>
      <c r="ZC59" s="626"/>
      <c r="ZD59" s="626"/>
      <c r="ZE59" s="626"/>
      <c r="ZF59" s="626"/>
      <c r="ZG59" s="626"/>
      <c r="ZH59" s="626"/>
      <c r="ZI59" s="626"/>
      <c r="ZJ59" s="626"/>
      <c r="ZK59" s="626"/>
      <c r="ZL59" s="626"/>
      <c r="ZM59" s="626"/>
      <c r="ZN59" s="626"/>
      <c r="ZO59" s="626"/>
      <c r="ZP59" s="626"/>
      <c r="ZQ59" s="626"/>
      <c r="ZR59" s="626"/>
      <c r="ZS59" s="626"/>
      <c r="ZT59" s="626"/>
      <c r="ZU59" s="626"/>
      <c r="ZV59" s="626"/>
      <c r="ZW59" s="626"/>
      <c r="ZX59" s="626"/>
      <c r="ZY59" s="626"/>
      <c r="ZZ59" s="626"/>
      <c r="AAA59" s="626"/>
      <c r="AAB59" s="626"/>
      <c r="AAC59" s="626"/>
      <c r="AAD59" s="626"/>
      <c r="AAE59" s="626"/>
      <c r="AAF59" s="626"/>
      <c r="AAG59" s="626"/>
      <c r="AAH59" s="626"/>
      <c r="AAI59" s="626"/>
      <c r="AAJ59" s="626"/>
      <c r="AAK59" s="626"/>
      <c r="AAL59" s="626"/>
      <c r="AAM59" s="626"/>
      <c r="AAN59" s="626"/>
      <c r="AAO59" s="626"/>
      <c r="AAP59" s="626"/>
      <c r="AAQ59" s="626"/>
      <c r="AAR59" s="626"/>
      <c r="AAS59" s="626"/>
      <c r="AAT59" s="626"/>
      <c r="AAU59" s="626"/>
      <c r="AAV59" s="626"/>
      <c r="AAW59" s="626"/>
      <c r="AAX59" s="626"/>
      <c r="AAY59" s="626"/>
      <c r="AAZ59" s="626"/>
      <c r="ABA59" s="626"/>
      <c r="ABB59" s="626"/>
      <c r="ABC59" s="626"/>
      <c r="ABD59" s="626"/>
      <c r="ABE59" s="626"/>
      <c r="ABF59" s="626"/>
      <c r="ABG59" s="626"/>
      <c r="ABH59" s="626"/>
      <c r="ABI59" s="626"/>
      <c r="ABJ59" s="626"/>
      <c r="ABK59" s="626"/>
      <c r="ABL59" s="626"/>
      <c r="ABM59" s="626"/>
      <c r="ABN59" s="626"/>
      <c r="ABO59" s="626"/>
      <c r="ABP59" s="626"/>
      <c r="ABQ59" s="626"/>
      <c r="ABR59" s="626"/>
      <c r="ABS59" s="626"/>
      <c r="ABT59" s="626"/>
      <c r="ABU59" s="626"/>
      <c r="ABV59" s="626"/>
      <c r="ABW59" s="626"/>
      <c r="ABX59" s="626"/>
      <c r="ABY59" s="626"/>
      <c r="ABZ59" s="626"/>
      <c r="ACA59" s="626"/>
      <c r="ACB59" s="626"/>
      <c r="ACC59" s="626"/>
      <c r="ACD59" s="626"/>
      <c r="ACE59" s="626"/>
      <c r="ACF59" s="626"/>
      <c r="ACG59" s="626"/>
      <c r="ACH59" s="626"/>
      <c r="ACI59" s="626"/>
      <c r="ACJ59" s="626"/>
      <c r="ACK59" s="626"/>
      <c r="ACL59" s="626"/>
      <c r="ACM59" s="626"/>
      <c r="ACN59" s="626"/>
      <c r="ACO59" s="626"/>
      <c r="ACP59" s="626"/>
      <c r="ACQ59" s="626"/>
      <c r="ACR59" s="626"/>
      <c r="ACS59" s="626"/>
      <c r="ACT59" s="626"/>
      <c r="ACU59" s="626"/>
      <c r="ACV59" s="626"/>
      <c r="ACW59" s="626"/>
      <c r="ACX59" s="626"/>
      <c r="ACY59" s="626"/>
      <c r="ACZ59" s="626"/>
      <c r="ADA59" s="626"/>
      <c r="ADB59" s="626"/>
      <c r="ADC59" s="626"/>
      <c r="ADD59" s="626"/>
      <c r="ADE59" s="626"/>
      <c r="ADF59" s="626"/>
      <c r="ADG59" s="626"/>
      <c r="ADH59" s="626"/>
      <c r="ADI59" s="626"/>
      <c r="ADJ59" s="626"/>
      <c r="ADK59" s="626"/>
      <c r="ADL59" s="626"/>
      <c r="ADM59" s="626"/>
      <c r="ADN59" s="626"/>
      <c r="ADO59" s="626"/>
      <c r="ADP59" s="626"/>
      <c r="ADQ59" s="626"/>
      <c r="ADR59" s="626"/>
      <c r="ADS59" s="626"/>
      <c r="ADT59" s="626"/>
      <c r="ADU59" s="626"/>
      <c r="ADV59" s="626"/>
      <c r="ADW59" s="626"/>
      <c r="ADX59" s="626"/>
      <c r="ADY59" s="626"/>
      <c r="ADZ59" s="626"/>
      <c r="AEA59" s="626"/>
      <c r="AEB59" s="626"/>
      <c r="AEC59" s="626"/>
      <c r="AED59" s="626"/>
      <c r="AEE59" s="626"/>
      <c r="AEF59" s="626"/>
      <c r="AEG59" s="626"/>
      <c r="AEH59" s="626"/>
      <c r="AEI59" s="626"/>
      <c r="AEJ59" s="626"/>
      <c r="AEK59" s="626"/>
      <c r="AEL59" s="626"/>
      <c r="AEM59" s="626"/>
      <c r="AEN59" s="626"/>
      <c r="AEO59" s="626"/>
      <c r="AEP59" s="626"/>
      <c r="AEQ59" s="626"/>
      <c r="AER59" s="626"/>
      <c r="AES59" s="626"/>
      <c r="AET59" s="626"/>
      <c r="AEU59" s="626"/>
      <c r="AEV59" s="626"/>
      <c r="AEW59" s="626"/>
      <c r="AEX59" s="626"/>
      <c r="AEY59" s="626"/>
      <c r="AEZ59" s="626"/>
      <c r="AFA59" s="626"/>
      <c r="AFB59" s="626"/>
      <c r="AFC59" s="626"/>
      <c r="AFD59" s="626"/>
      <c r="AFE59" s="626"/>
      <c r="AFF59" s="626"/>
      <c r="AFG59" s="626"/>
      <c r="AFH59" s="626"/>
      <c r="AFI59" s="626"/>
      <c r="AFJ59" s="626"/>
      <c r="AFK59" s="626"/>
      <c r="AFL59" s="626"/>
      <c r="AFM59" s="626"/>
      <c r="AFN59" s="626"/>
      <c r="AFO59" s="626"/>
      <c r="AFP59" s="626"/>
      <c r="AFQ59" s="626"/>
      <c r="AFR59" s="626"/>
      <c r="AFS59" s="626"/>
      <c r="AFT59" s="626"/>
      <c r="AFU59" s="626"/>
      <c r="AFV59" s="626"/>
      <c r="AFW59" s="626"/>
      <c r="AFX59" s="626"/>
      <c r="AFY59" s="626"/>
      <c r="AFZ59" s="626"/>
      <c r="AGA59" s="626"/>
      <c r="AGB59" s="626"/>
      <c r="AGC59" s="626"/>
      <c r="AGD59" s="626"/>
      <c r="AGE59" s="626"/>
      <c r="AGF59" s="626"/>
      <c r="AGG59" s="626"/>
      <c r="AGH59" s="626"/>
      <c r="AGI59" s="626"/>
      <c r="AGJ59" s="626"/>
      <c r="AGK59" s="626"/>
      <c r="AGL59" s="626"/>
      <c r="AGM59" s="626"/>
      <c r="AGN59" s="626"/>
      <c r="AGO59" s="626"/>
      <c r="AGP59" s="626"/>
      <c r="AGQ59" s="626"/>
      <c r="AGR59" s="626"/>
      <c r="AGS59" s="626"/>
      <c r="AGT59" s="626"/>
      <c r="AGU59" s="626"/>
      <c r="AGV59" s="626"/>
      <c r="AGW59" s="626"/>
      <c r="AGX59" s="626"/>
      <c r="AGY59" s="626"/>
      <c r="AGZ59" s="626"/>
      <c r="AHA59" s="626"/>
      <c r="AHB59" s="626"/>
      <c r="AHC59" s="626"/>
      <c r="AHD59" s="626"/>
      <c r="AHE59" s="626"/>
      <c r="AHF59" s="626"/>
      <c r="AHG59" s="626"/>
      <c r="AHH59" s="626"/>
      <c r="AHI59" s="626"/>
      <c r="AHJ59" s="626"/>
      <c r="AHK59" s="626"/>
      <c r="AHL59" s="626"/>
      <c r="AHM59" s="626"/>
      <c r="AHN59" s="626"/>
      <c r="AHO59" s="626"/>
      <c r="AHP59" s="626"/>
      <c r="AHQ59" s="626"/>
      <c r="AHR59" s="626"/>
      <c r="AHS59" s="626"/>
      <c r="AHT59" s="626"/>
      <c r="AHU59" s="626"/>
      <c r="AHV59" s="626"/>
      <c r="AHW59" s="626"/>
      <c r="AHX59" s="626"/>
      <c r="AHY59" s="626"/>
      <c r="AHZ59" s="626"/>
      <c r="AIA59" s="626"/>
      <c r="AIB59" s="626"/>
      <c r="AIC59" s="626"/>
      <c r="AID59" s="626"/>
      <c r="AIE59" s="626"/>
      <c r="AIF59" s="626"/>
      <c r="AIG59" s="626"/>
      <c r="AIH59" s="626"/>
      <c r="AII59" s="626"/>
      <c r="AIJ59" s="626"/>
      <c r="AIK59" s="626"/>
      <c r="AIL59" s="626"/>
      <c r="AIM59" s="626"/>
      <c r="AIN59" s="626"/>
      <c r="AIO59" s="626"/>
      <c r="AIP59" s="626"/>
      <c r="AIQ59" s="626"/>
      <c r="AIR59" s="626"/>
      <c r="AIS59" s="626"/>
      <c r="AIT59" s="626"/>
      <c r="AIU59" s="626"/>
      <c r="AIV59" s="626"/>
      <c r="AIW59" s="626"/>
      <c r="AIX59" s="626"/>
      <c r="AIY59" s="626"/>
      <c r="AIZ59" s="626"/>
      <c r="AJA59" s="626"/>
      <c r="AJB59" s="626"/>
      <c r="AJC59" s="626"/>
      <c r="AJD59" s="626"/>
      <c r="AJE59" s="626"/>
      <c r="AJF59" s="626"/>
      <c r="AJG59" s="626"/>
      <c r="AJH59" s="626"/>
      <c r="AJI59" s="626"/>
      <c r="AJJ59" s="626"/>
      <c r="AJK59" s="626"/>
      <c r="AJL59" s="626"/>
      <c r="AJM59" s="626"/>
      <c r="AJN59" s="626"/>
      <c r="AJO59" s="626"/>
      <c r="AJP59" s="626"/>
      <c r="AJQ59" s="626"/>
      <c r="AJR59" s="626"/>
      <c r="AJS59" s="626"/>
      <c r="AJT59" s="626"/>
      <c r="AJU59" s="626"/>
      <c r="AJV59" s="626"/>
      <c r="AJW59" s="626"/>
      <c r="AJX59" s="626"/>
      <c r="AJY59" s="626"/>
      <c r="AJZ59" s="626"/>
      <c r="AKA59" s="626"/>
      <c r="AKB59" s="626"/>
      <c r="AKC59" s="626"/>
      <c r="AKD59" s="626"/>
      <c r="AKE59" s="626"/>
      <c r="AKF59" s="626"/>
      <c r="AKG59" s="626"/>
      <c r="AKH59" s="626"/>
      <c r="AKI59" s="626"/>
      <c r="AKJ59" s="626"/>
      <c r="AKK59" s="626"/>
      <c r="AKL59" s="626"/>
      <c r="AKM59" s="626"/>
      <c r="AKN59" s="626"/>
      <c r="AKO59" s="626"/>
      <c r="AKP59" s="626"/>
      <c r="AKQ59" s="626"/>
      <c r="AKR59" s="626"/>
      <c r="AKS59" s="626"/>
      <c r="AKT59" s="626"/>
      <c r="AKU59" s="626"/>
      <c r="AKV59" s="626"/>
      <c r="AKW59" s="626"/>
      <c r="AKX59" s="626"/>
      <c r="AKY59" s="626"/>
      <c r="AKZ59" s="626"/>
      <c r="ALA59" s="626"/>
      <c r="ALB59" s="626"/>
      <c r="ALC59" s="626"/>
      <c r="ALD59" s="626"/>
      <c r="ALE59" s="626"/>
      <c r="ALF59" s="626"/>
      <c r="ALG59" s="626"/>
      <c r="ALH59" s="626"/>
      <c r="ALI59" s="626"/>
      <c r="ALJ59" s="626"/>
      <c r="ALK59" s="626"/>
      <c r="ALL59" s="626"/>
      <c r="ALM59" s="626"/>
      <c r="ALN59" s="626"/>
      <c r="ALO59" s="626"/>
      <c r="ALP59" s="626"/>
      <c r="ALQ59" s="626"/>
      <c r="ALR59" s="626"/>
      <c r="ALS59" s="626"/>
      <c r="ALT59" s="626"/>
      <c r="ALU59" s="626"/>
      <c r="ALV59" s="626"/>
      <c r="ALW59" s="626"/>
      <c r="ALX59" s="626"/>
      <c r="ALY59" s="626"/>
      <c r="ALZ59" s="626"/>
      <c r="AMA59" s="626"/>
      <c r="AMB59" s="626"/>
      <c r="AMC59" s="626"/>
      <c r="AMD59" s="626"/>
      <c r="AME59" s="626"/>
      <c r="AMF59" s="626"/>
      <c r="AMG59" s="626"/>
      <c r="AMH59" s="626"/>
      <c r="AMI59" s="626"/>
      <c r="AMJ59" s="626"/>
      <c r="AMK59" s="626"/>
      <c r="AML59" s="626"/>
      <c r="AMM59" s="626"/>
      <c r="AMN59" s="626"/>
      <c r="AMO59" s="626"/>
      <c r="AMP59" s="626"/>
      <c r="AMQ59" s="626"/>
      <c r="AMR59" s="626"/>
      <c r="AMS59" s="626"/>
      <c r="AMT59" s="626"/>
      <c r="AMU59" s="626"/>
      <c r="AMV59" s="626"/>
      <c r="AMW59" s="626"/>
      <c r="AMX59" s="626"/>
      <c r="AMY59" s="626"/>
      <c r="AMZ59" s="626"/>
      <c r="ANA59" s="626"/>
      <c r="ANB59" s="626"/>
      <c r="ANC59" s="626"/>
      <c r="AND59" s="626"/>
      <c r="ANE59" s="626"/>
      <c r="ANF59" s="626"/>
      <c r="ANG59" s="626"/>
      <c r="ANH59" s="626"/>
      <c r="ANI59" s="626"/>
      <c r="ANJ59" s="626"/>
      <c r="ANK59" s="626"/>
      <c r="ANL59" s="626"/>
      <c r="ANM59" s="626"/>
      <c r="ANN59" s="626"/>
      <c r="ANO59" s="626"/>
      <c r="ANP59" s="626"/>
      <c r="ANQ59" s="626"/>
      <c r="ANR59" s="626"/>
      <c r="ANS59" s="626"/>
      <c r="ANT59" s="626"/>
      <c r="ANU59" s="626"/>
      <c r="ANV59" s="626"/>
      <c r="ANW59" s="626"/>
      <c r="ANX59" s="626"/>
      <c r="ANY59" s="626"/>
      <c r="ANZ59" s="626"/>
      <c r="AOA59" s="626"/>
      <c r="AOB59" s="626"/>
      <c r="AOC59" s="626"/>
      <c r="AOD59" s="626"/>
      <c r="AOE59" s="626"/>
      <c r="AOF59" s="626"/>
      <c r="AOG59" s="626"/>
      <c r="AOH59" s="626"/>
      <c r="AOI59" s="626"/>
      <c r="AOJ59" s="626"/>
      <c r="AOK59" s="626"/>
      <c r="AOL59" s="626"/>
      <c r="AOM59" s="626"/>
      <c r="AON59" s="626"/>
      <c r="AOO59" s="626"/>
      <c r="AOP59" s="626"/>
      <c r="AOQ59" s="626"/>
      <c r="AOR59" s="626"/>
      <c r="AOS59" s="626"/>
      <c r="AOT59" s="626"/>
      <c r="AOU59" s="626"/>
      <c r="AOV59" s="626"/>
      <c r="AOW59" s="626"/>
      <c r="AOX59" s="626"/>
      <c r="AOY59" s="626"/>
      <c r="AOZ59" s="626"/>
      <c r="APA59" s="626"/>
      <c r="APB59" s="626"/>
      <c r="APC59" s="626"/>
      <c r="APD59" s="626"/>
      <c r="APE59" s="626"/>
      <c r="APF59" s="626"/>
      <c r="APG59" s="626"/>
      <c r="APH59" s="626"/>
      <c r="API59" s="626"/>
      <c r="APJ59" s="626"/>
      <c r="APK59" s="626"/>
      <c r="APL59" s="626"/>
      <c r="APM59" s="626"/>
      <c r="APN59" s="626"/>
      <c r="APO59" s="626"/>
      <c r="APP59" s="626"/>
      <c r="APQ59" s="626"/>
      <c r="APR59" s="626"/>
      <c r="APS59" s="626"/>
      <c r="APT59" s="626"/>
      <c r="APU59" s="626"/>
      <c r="APV59" s="626"/>
      <c r="APW59" s="626"/>
      <c r="APX59" s="626"/>
      <c r="APY59" s="626"/>
      <c r="APZ59" s="626"/>
      <c r="AQA59" s="626"/>
      <c r="AQB59" s="626"/>
      <c r="AQC59" s="626"/>
      <c r="AQD59" s="626"/>
      <c r="AQE59" s="626"/>
      <c r="AQF59" s="626"/>
      <c r="AQG59" s="626"/>
      <c r="AQH59" s="626"/>
      <c r="AQI59" s="626"/>
      <c r="AQJ59" s="626"/>
      <c r="AQK59" s="626"/>
      <c r="AQL59" s="626"/>
      <c r="AQM59" s="626"/>
      <c r="AQN59" s="626"/>
      <c r="AQO59" s="626"/>
      <c r="AQP59" s="626"/>
      <c r="AQQ59" s="626"/>
      <c r="AQR59" s="626"/>
      <c r="AQS59" s="626"/>
      <c r="AQT59" s="626"/>
      <c r="AQU59" s="626"/>
      <c r="AQV59" s="626"/>
      <c r="AQW59" s="626"/>
      <c r="AQX59" s="626"/>
      <c r="AQY59" s="626"/>
      <c r="AQZ59" s="626"/>
      <c r="ARA59" s="626"/>
      <c r="ARB59" s="626"/>
      <c r="ARC59" s="626"/>
      <c r="ARD59" s="626"/>
      <c r="ARE59" s="626"/>
      <c r="ARF59" s="626"/>
      <c r="ARG59" s="626"/>
      <c r="ARH59" s="626"/>
      <c r="ARI59" s="626"/>
      <c r="ARJ59" s="626"/>
      <c r="ARK59" s="626"/>
      <c r="ARL59" s="626"/>
      <c r="ARM59" s="626"/>
      <c r="ARN59" s="626"/>
      <c r="ARO59" s="626"/>
      <c r="ARP59" s="626"/>
      <c r="ARQ59" s="626"/>
      <c r="ARR59" s="626"/>
      <c r="ARS59" s="626"/>
      <c r="ART59" s="626"/>
      <c r="ARU59" s="626"/>
      <c r="ARV59" s="626"/>
      <c r="ARW59" s="626"/>
      <c r="ARX59" s="626"/>
      <c r="ARY59" s="626"/>
      <c r="ARZ59" s="626"/>
      <c r="ASA59" s="626"/>
      <c r="ASB59" s="626"/>
      <c r="ASC59" s="626"/>
      <c r="ASD59" s="626"/>
      <c r="ASE59" s="626"/>
      <c r="ASF59" s="626"/>
      <c r="ASG59" s="626"/>
      <c r="ASH59" s="626"/>
      <c r="ASI59" s="626"/>
      <c r="ASJ59" s="626"/>
      <c r="ASK59" s="626"/>
      <c r="ASL59" s="626"/>
      <c r="ASM59" s="626"/>
      <c r="ASN59" s="626"/>
      <c r="ASO59" s="626"/>
      <c r="ASP59" s="626"/>
      <c r="ASQ59" s="626"/>
      <c r="ASR59" s="626"/>
      <c r="ASS59" s="626"/>
      <c r="AST59" s="626"/>
      <c r="ASU59" s="626"/>
      <c r="ASV59" s="626"/>
      <c r="ASW59" s="626"/>
      <c r="ASX59" s="626"/>
      <c r="ASY59" s="626"/>
      <c r="ASZ59" s="626"/>
      <c r="ATA59" s="626"/>
      <c r="ATB59" s="626"/>
      <c r="ATC59" s="626"/>
      <c r="ATD59" s="626"/>
      <c r="ATE59" s="626"/>
      <c r="ATF59" s="626"/>
      <c r="ATG59" s="626"/>
      <c r="ATH59" s="626"/>
      <c r="ATI59" s="626"/>
      <c r="ATJ59" s="626"/>
      <c r="ATK59" s="626"/>
      <c r="ATL59" s="626"/>
      <c r="ATM59" s="626"/>
      <c r="ATN59" s="626"/>
      <c r="ATO59" s="626"/>
      <c r="ATP59" s="626"/>
      <c r="ATQ59" s="626"/>
      <c r="ATR59" s="626"/>
      <c r="ATS59" s="626"/>
      <c r="ATT59" s="626"/>
      <c r="ATU59" s="626"/>
      <c r="ATV59" s="626"/>
      <c r="ATW59" s="626"/>
      <c r="ATX59" s="626"/>
      <c r="ATY59" s="626"/>
      <c r="ATZ59" s="626"/>
      <c r="AUA59" s="626"/>
      <c r="AUB59" s="626"/>
      <c r="AUC59" s="626"/>
      <c r="AUD59" s="626"/>
      <c r="AUE59" s="626"/>
      <c r="AUF59" s="626"/>
      <c r="AUG59" s="626"/>
      <c r="AUH59" s="626"/>
      <c r="AUI59" s="626"/>
      <c r="AUJ59" s="626"/>
      <c r="AUK59" s="626"/>
      <c r="AUL59" s="626"/>
      <c r="AUM59" s="626"/>
      <c r="AUN59" s="626"/>
      <c r="AUO59" s="626"/>
      <c r="AUP59" s="626"/>
      <c r="AUQ59" s="626"/>
      <c r="AUR59" s="626"/>
      <c r="AUS59" s="626"/>
      <c r="AUT59" s="626"/>
      <c r="AUU59" s="626"/>
      <c r="AUV59" s="626"/>
      <c r="AUW59" s="626"/>
      <c r="AUX59" s="626"/>
      <c r="AUY59" s="626"/>
      <c r="AUZ59" s="626"/>
      <c r="AVA59" s="626"/>
      <c r="AVB59" s="626"/>
      <c r="AVC59" s="626"/>
      <c r="AVD59" s="626"/>
      <c r="AVE59" s="626"/>
      <c r="AVF59" s="626"/>
      <c r="AVG59" s="626"/>
      <c r="AVH59" s="626"/>
      <c r="AVI59" s="626"/>
      <c r="AVJ59" s="626"/>
      <c r="AVK59" s="626"/>
      <c r="AVL59" s="626"/>
      <c r="AVM59" s="626"/>
      <c r="AVN59" s="626"/>
      <c r="AVO59" s="626"/>
      <c r="AVP59" s="626"/>
      <c r="AVQ59" s="626"/>
      <c r="AVR59" s="626"/>
      <c r="AVS59" s="626"/>
      <c r="AVT59" s="626"/>
      <c r="AVU59" s="626"/>
      <c r="AVV59" s="626"/>
      <c r="AVW59" s="626"/>
      <c r="AVX59" s="626"/>
      <c r="AVY59" s="626"/>
      <c r="AVZ59" s="626"/>
      <c r="AWA59" s="626"/>
      <c r="AWB59" s="626"/>
      <c r="AWC59" s="626"/>
      <c r="AWD59" s="626"/>
      <c r="AWE59" s="626"/>
      <c r="AWF59" s="626"/>
      <c r="AWG59" s="626"/>
      <c r="AWH59" s="626"/>
      <c r="AWI59" s="626"/>
      <c r="AWJ59" s="626"/>
      <c r="AWK59" s="626"/>
      <c r="AWL59" s="626"/>
      <c r="AWM59" s="626"/>
      <c r="AWN59" s="626"/>
      <c r="AWO59" s="626"/>
      <c r="AWP59" s="626"/>
      <c r="AWQ59" s="626"/>
      <c r="AWR59" s="626"/>
      <c r="AWS59" s="626"/>
      <c r="AWT59" s="626"/>
      <c r="AWU59" s="626"/>
      <c r="AWV59" s="626"/>
      <c r="AWW59" s="626"/>
      <c r="AWX59" s="626"/>
      <c r="AWY59" s="626"/>
      <c r="AWZ59" s="626"/>
      <c r="AXA59" s="626"/>
      <c r="AXB59" s="626"/>
      <c r="AXC59" s="626"/>
      <c r="AXD59" s="626"/>
      <c r="AXE59" s="626"/>
      <c r="AXF59" s="626"/>
      <c r="AXG59" s="626"/>
      <c r="AXH59" s="626"/>
      <c r="AXI59" s="626"/>
      <c r="AXJ59" s="626"/>
      <c r="AXK59" s="626"/>
      <c r="AXL59" s="626"/>
      <c r="AXM59" s="626"/>
      <c r="AXN59" s="626"/>
      <c r="AXO59" s="626"/>
      <c r="AXP59" s="626"/>
      <c r="AXQ59" s="626"/>
      <c r="AXR59" s="626"/>
      <c r="AXS59" s="626"/>
      <c r="AXT59" s="626"/>
      <c r="AXU59" s="626"/>
      <c r="AXV59" s="626"/>
      <c r="AXW59" s="626"/>
      <c r="AXX59" s="626"/>
      <c r="AXY59" s="626"/>
      <c r="AXZ59" s="626"/>
      <c r="AYA59" s="626"/>
      <c r="AYB59" s="626"/>
      <c r="AYC59" s="626"/>
      <c r="AYD59" s="626"/>
      <c r="AYE59" s="626"/>
      <c r="AYF59" s="626"/>
      <c r="AYG59" s="626"/>
      <c r="AYH59" s="626"/>
      <c r="AYI59" s="626"/>
      <c r="AYJ59" s="626"/>
      <c r="AYK59" s="626"/>
      <c r="AYL59" s="626"/>
      <c r="AYM59" s="626"/>
      <c r="AYN59" s="626"/>
      <c r="AYO59" s="626"/>
      <c r="AYP59" s="626"/>
      <c r="AYQ59" s="626"/>
      <c r="AYR59" s="626"/>
      <c r="AYS59" s="626"/>
      <c r="AYT59" s="626"/>
      <c r="AYU59" s="626"/>
      <c r="AYV59" s="626"/>
      <c r="AYW59" s="626"/>
      <c r="AYX59" s="626"/>
      <c r="AYY59" s="626"/>
      <c r="AYZ59" s="626"/>
      <c r="AZA59" s="626"/>
      <c r="AZB59" s="626"/>
      <c r="AZC59" s="626"/>
      <c r="AZD59" s="626"/>
      <c r="AZE59" s="626"/>
      <c r="AZF59" s="626"/>
      <c r="AZG59" s="626"/>
      <c r="AZH59" s="626"/>
      <c r="AZI59" s="626"/>
      <c r="AZJ59" s="626"/>
      <c r="AZK59" s="626"/>
      <c r="AZL59" s="626"/>
      <c r="AZM59" s="626"/>
      <c r="AZN59" s="626"/>
      <c r="AZO59" s="626"/>
      <c r="AZP59" s="626"/>
      <c r="AZQ59" s="626"/>
      <c r="AZR59" s="626"/>
      <c r="AZS59" s="626"/>
      <c r="AZT59" s="626"/>
      <c r="AZU59" s="626"/>
      <c r="AZV59" s="626"/>
      <c r="AZW59" s="626"/>
      <c r="AZX59" s="626"/>
      <c r="AZY59" s="626"/>
      <c r="AZZ59" s="626"/>
      <c r="BAA59" s="626"/>
      <c r="BAB59" s="626"/>
      <c r="BAC59" s="626"/>
      <c r="BAD59" s="626"/>
      <c r="BAE59" s="626"/>
      <c r="BAF59" s="626"/>
      <c r="BAG59" s="626"/>
      <c r="BAH59" s="626"/>
      <c r="BAI59" s="626"/>
      <c r="BAJ59" s="626"/>
      <c r="BAK59" s="626"/>
      <c r="BAL59" s="626"/>
      <c r="BAM59" s="626"/>
      <c r="BAN59" s="626"/>
      <c r="BAO59" s="626"/>
      <c r="BAP59" s="626"/>
      <c r="BAQ59" s="626"/>
      <c r="BAR59" s="626"/>
      <c r="BAS59" s="626"/>
      <c r="BAT59" s="626"/>
      <c r="BAU59" s="626"/>
      <c r="BAV59" s="626"/>
      <c r="BAW59" s="626"/>
      <c r="BAX59" s="626"/>
      <c r="BAY59" s="626"/>
      <c r="BAZ59" s="626"/>
      <c r="BBA59" s="626"/>
      <c r="BBB59" s="626"/>
      <c r="BBC59" s="626"/>
      <c r="BBD59" s="626"/>
      <c r="BBE59" s="626"/>
      <c r="BBF59" s="626"/>
      <c r="BBG59" s="626"/>
      <c r="BBH59" s="626"/>
      <c r="BBI59" s="626"/>
      <c r="BBJ59" s="626"/>
      <c r="BBK59" s="626"/>
      <c r="BBL59" s="626"/>
      <c r="BBM59" s="626"/>
      <c r="BBN59" s="626"/>
      <c r="BBO59" s="626"/>
      <c r="BBP59" s="626"/>
      <c r="BBQ59" s="626"/>
      <c r="BBR59" s="626"/>
      <c r="BBS59" s="626"/>
      <c r="BBT59" s="626"/>
      <c r="BBU59" s="626"/>
      <c r="BBV59" s="626"/>
      <c r="BBW59" s="626"/>
      <c r="BBX59" s="626"/>
      <c r="BBY59" s="626"/>
      <c r="BBZ59" s="626"/>
      <c r="BCA59" s="626"/>
      <c r="BCB59" s="626"/>
      <c r="BCC59" s="626"/>
      <c r="BCD59" s="626"/>
      <c r="BCE59" s="626"/>
      <c r="BCF59" s="626"/>
      <c r="BCG59" s="626"/>
      <c r="BCH59" s="626"/>
      <c r="BCI59" s="626"/>
      <c r="BCJ59" s="626"/>
      <c r="BCK59" s="626"/>
      <c r="BCL59" s="626"/>
      <c r="BCM59" s="626"/>
      <c r="BCN59" s="626"/>
      <c r="BCO59" s="626"/>
      <c r="BCP59" s="626"/>
      <c r="BCQ59" s="626"/>
      <c r="BCR59" s="626"/>
      <c r="BCS59" s="626"/>
      <c r="BCT59" s="626"/>
      <c r="BCU59" s="626"/>
      <c r="BCV59" s="626"/>
      <c r="BCW59" s="626"/>
      <c r="BCX59" s="626"/>
      <c r="BCY59" s="626"/>
      <c r="BCZ59" s="626"/>
      <c r="BDA59" s="626"/>
      <c r="BDB59" s="626"/>
      <c r="BDC59" s="626"/>
      <c r="BDD59" s="626"/>
      <c r="BDE59" s="626"/>
      <c r="BDF59" s="626"/>
      <c r="BDG59" s="626"/>
      <c r="BDH59" s="626"/>
      <c r="BDI59" s="626"/>
      <c r="BDJ59" s="626"/>
      <c r="BDK59" s="626"/>
      <c r="BDL59" s="626"/>
      <c r="BDM59" s="626"/>
      <c r="BDN59" s="626"/>
      <c r="BDO59" s="626"/>
      <c r="BDP59" s="626"/>
      <c r="BDQ59" s="626"/>
      <c r="BDR59" s="626"/>
      <c r="BDS59" s="626"/>
      <c r="BDT59" s="626"/>
      <c r="BDU59" s="626"/>
      <c r="BDV59" s="626"/>
      <c r="BDW59" s="626"/>
      <c r="BDX59" s="626"/>
      <c r="BDY59" s="626"/>
      <c r="BDZ59" s="626"/>
      <c r="BEA59" s="626"/>
      <c r="BEB59" s="626"/>
      <c r="BEC59" s="626"/>
      <c r="BED59" s="626"/>
      <c r="BEE59" s="626"/>
      <c r="BEF59" s="626"/>
      <c r="BEG59" s="626"/>
      <c r="BEH59" s="626"/>
      <c r="BEI59" s="626"/>
      <c r="BEJ59" s="626"/>
      <c r="BEK59" s="626"/>
      <c r="BEL59" s="626"/>
      <c r="BEM59" s="626"/>
      <c r="BEN59" s="626"/>
      <c r="BEO59" s="626"/>
      <c r="BEP59" s="626"/>
      <c r="BEQ59" s="626"/>
      <c r="BER59" s="626"/>
      <c r="BES59" s="626"/>
      <c r="BET59" s="626"/>
      <c r="BEU59" s="626"/>
      <c r="BEV59" s="626"/>
      <c r="BEW59" s="626"/>
      <c r="BEX59" s="626"/>
      <c r="BEY59" s="626"/>
      <c r="BEZ59" s="626"/>
      <c r="BFA59" s="626"/>
      <c r="BFB59" s="626"/>
      <c r="BFC59" s="626"/>
      <c r="BFD59" s="626"/>
      <c r="BFE59" s="626"/>
      <c r="BFF59" s="626"/>
      <c r="BFG59" s="626"/>
      <c r="BFH59" s="626"/>
      <c r="BFI59" s="626"/>
      <c r="BFJ59" s="626"/>
      <c r="BFK59" s="626"/>
      <c r="BFL59" s="626"/>
      <c r="BFM59" s="626"/>
      <c r="BFN59" s="626"/>
      <c r="BFO59" s="626"/>
      <c r="BFP59" s="626"/>
      <c r="BFQ59" s="626"/>
      <c r="BFR59" s="626"/>
      <c r="BFS59" s="626"/>
      <c r="BFT59" s="626"/>
      <c r="BFU59" s="626"/>
      <c r="BFV59" s="626"/>
      <c r="BFW59" s="626"/>
      <c r="BFX59" s="626"/>
      <c r="BFY59" s="626"/>
      <c r="BFZ59" s="626"/>
      <c r="BGA59" s="626"/>
      <c r="BGB59" s="626"/>
      <c r="BGC59" s="626"/>
      <c r="BGD59" s="626"/>
      <c r="BGE59" s="626"/>
      <c r="BGF59" s="626"/>
      <c r="BGG59" s="626"/>
      <c r="BGH59" s="626"/>
      <c r="BGI59" s="626"/>
      <c r="BGJ59" s="626"/>
      <c r="BGK59" s="626"/>
      <c r="BGL59" s="626"/>
      <c r="BGM59" s="626"/>
      <c r="BGN59" s="626"/>
      <c r="BGO59" s="626"/>
      <c r="BGP59" s="626"/>
      <c r="BGQ59" s="626"/>
      <c r="BGR59" s="626"/>
      <c r="BGS59" s="626"/>
      <c r="BGT59" s="626"/>
      <c r="BGU59" s="626"/>
      <c r="BGV59" s="626"/>
      <c r="BGW59" s="626"/>
      <c r="BGX59" s="626"/>
      <c r="BGY59" s="626"/>
      <c r="BGZ59" s="626"/>
      <c r="BHA59" s="626"/>
      <c r="BHB59" s="626"/>
      <c r="BHC59" s="626"/>
      <c r="BHD59" s="626"/>
      <c r="BHE59" s="626"/>
      <c r="BHF59" s="626"/>
      <c r="BHG59" s="626"/>
      <c r="BHH59" s="626"/>
      <c r="BHI59" s="626"/>
      <c r="BHJ59" s="626"/>
      <c r="BHK59" s="626"/>
      <c r="BHL59" s="626"/>
      <c r="BHM59" s="626"/>
      <c r="BHN59" s="626"/>
      <c r="BHO59" s="626"/>
      <c r="BHP59" s="626"/>
      <c r="BHQ59" s="626"/>
      <c r="BHR59" s="626"/>
      <c r="BHS59" s="626"/>
      <c r="BHT59" s="626"/>
      <c r="BHU59" s="626"/>
      <c r="BHV59" s="626"/>
      <c r="BHW59" s="626"/>
      <c r="BHX59" s="626"/>
      <c r="BHY59" s="626"/>
      <c r="BHZ59" s="626"/>
      <c r="BIA59" s="626"/>
      <c r="BIB59" s="626"/>
      <c r="BIC59" s="626"/>
      <c r="BID59" s="626"/>
      <c r="BIE59" s="626"/>
      <c r="BIF59" s="626"/>
      <c r="BIG59" s="626"/>
      <c r="BIH59" s="626"/>
      <c r="BII59" s="626"/>
      <c r="BIJ59" s="626"/>
      <c r="BIK59" s="626"/>
      <c r="BIL59" s="626"/>
      <c r="BIM59" s="626"/>
      <c r="BIN59" s="626"/>
      <c r="BIO59" s="626"/>
      <c r="BIP59" s="626"/>
      <c r="BIQ59" s="626"/>
      <c r="BIR59" s="626"/>
      <c r="BIS59" s="626"/>
      <c r="BIT59" s="626"/>
      <c r="BIU59" s="626"/>
      <c r="BIV59" s="626"/>
      <c r="BIW59" s="626"/>
      <c r="BIX59" s="626"/>
      <c r="BIY59" s="626"/>
      <c r="BIZ59" s="626"/>
      <c r="BJA59" s="626"/>
      <c r="BJB59" s="626"/>
      <c r="BJC59" s="626"/>
      <c r="BJD59" s="626"/>
      <c r="BJE59" s="626"/>
      <c r="BJF59" s="626"/>
      <c r="BJG59" s="626"/>
      <c r="BJH59" s="626"/>
      <c r="BJI59" s="626"/>
      <c r="BJJ59" s="626"/>
      <c r="BJK59" s="626"/>
      <c r="BJL59" s="626"/>
      <c r="BJM59" s="626"/>
      <c r="BJN59" s="626"/>
      <c r="BJO59" s="626"/>
      <c r="BJP59" s="626"/>
      <c r="BJQ59" s="626"/>
      <c r="BJR59" s="626"/>
      <c r="BJS59" s="626"/>
      <c r="BJT59" s="626"/>
      <c r="BJU59" s="626"/>
      <c r="BJV59" s="626"/>
      <c r="BJW59" s="626"/>
      <c r="BJX59" s="626"/>
      <c r="BJY59" s="626"/>
      <c r="BJZ59" s="626"/>
      <c r="BKA59" s="626"/>
      <c r="BKB59" s="626"/>
      <c r="BKC59" s="626"/>
      <c r="BKD59" s="626"/>
      <c r="BKE59" s="626"/>
      <c r="BKF59" s="626"/>
      <c r="BKG59" s="626"/>
      <c r="BKH59" s="626"/>
      <c r="BKI59" s="626"/>
      <c r="BKJ59" s="626"/>
      <c r="BKK59" s="626"/>
      <c r="BKL59" s="626"/>
      <c r="BKM59" s="626"/>
      <c r="BKN59" s="626"/>
      <c r="BKO59" s="626"/>
      <c r="BKP59" s="626"/>
      <c r="BKQ59" s="626"/>
      <c r="BKR59" s="626"/>
      <c r="BKS59" s="626"/>
      <c r="BKT59" s="626"/>
      <c r="BKU59" s="626"/>
      <c r="BKV59" s="626"/>
      <c r="BKW59" s="626"/>
      <c r="BKX59" s="626"/>
      <c r="BKY59" s="626"/>
      <c r="BKZ59" s="626"/>
      <c r="BLA59" s="626"/>
      <c r="BLB59" s="626"/>
      <c r="BLC59" s="626"/>
      <c r="BLD59" s="626"/>
      <c r="BLE59" s="626"/>
      <c r="BLF59" s="626"/>
      <c r="BLG59" s="626"/>
      <c r="BLH59" s="626"/>
      <c r="BLI59" s="626"/>
      <c r="BLJ59" s="626"/>
      <c r="BLK59" s="626"/>
      <c r="BLL59" s="626"/>
      <c r="BLM59" s="626"/>
      <c r="BLN59" s="626"/>
      <c r="BLO59" s="626"/>
      <c r="BLP59" s="626"/>
      <c r="BLQ59" s="626"/>
      <c r="BLR59" s="626"/>
      <c r="BLS59" s="626"/>
      <c r="BLT59" s="626"/>
      <c r="BLU59" s="626"/>
      <c r="BLV59" s="626"/>
      <c r="BLW59" s="626"/>
      <c r="BLX59" s="626"/>
      <c r="BLY59" s="626"/>
      <c r="BLZ59" s="626"/>
      <c r="BMA59" s="626"/>
      <c r="BMB59" s="626"/>
      <c r="BMC59" s="626"/>
      <c r="BMD59" s="626"/>
      <c r="BME59" s="626"/>
      <c r="BMF59" s="626"/>
      <c r="BMG59" s="626"/>
      <c r="BMH59" s="626"/>
      <c r="BMI59" s="626"/>
      <c r="BMJ59" s="626"/>
      <c r="BMK59" s="626"/>
      <c r="BML59" s="626"/>
      <c r="BMM59" s="626"/>
      <c r="BMN59" s="626"/>
      <c r="BMO59" s="626"/>
      <c r="BMP59" s="626"/>
      <c r="BMQ59" s="626"/>
      <c r="BMR59" s="626"/>
      <c r="BMS59" s="626"/>
      <c r="BMT59" s="626"/>
      <c r="BMU59" s="626"/>
      <c r="BMV59" s="626"/>
      <c r="BMW59" s="626"/>
      <c r="BMX59" s="626"/>
      <c r="BMY59" s="626"/>
      <c r="BMZ59" s="626"/>
      <c r="BNA59" s="626"/>
      <c r="BNB59" s="626"/>
      <c r="BNC59" s="626"/>
      <c r="BND59" s="626"/>
      <c r="BNE59" s="626"/>
      <c r="BNF59" s="626"/>
      <c r="BNG59" s="626"/>
      <c r="BNH59" s="626"/>
      <c r="BNI59" s="626"/>
      <c r="BNJ59" s="626"/>
      <c r="BNK59" s="626"/>
      <c r="BNL59" s="626"/>
      <c r="BNM59" s="626"/>
      <c r="BNN59" s="626"/>
      <c r="BNO59" s="626"/>
      <c r="BNP59" s="626"/>
      <c r="BNQ59" s="626"/>
      <c r="BNR59" s="626"/>
      <c r="BNS59" s="626"/>
      <c r="BNT59" s="626"/>
      <c r="BNU59" s="626"/>
      <c r="BNV59" s="626"/>
      <c r="BNW59" s="626"/>
      <c r="BNX59" s="626"/>
      <c r="BNY59" s="626"/>
      <c r="BNZ59" s="626"/>
      <c r="BOA59" s="626"/>
      <c r="BOB59" s="626"/>
      <c r="BOC59" s="626"/>
      <c r="BOD59" s="626"/>
      <c r="BOE59" s="626"/>
      <c r="BOF59" s="626"/>
      <c r="BOG59" s="626"/>
      <c r="BOH59" s="626"/>
      <c r="BOI59" s="626"/>
      <c r="BOJ59" s="626"/>
      <c r="BOK59" s="626"/>
      <c r="BOL59" s="626"/>
      <c r="BOM59" s="626"/>
      <c r="BON59" s="626"/>
      <c r="BOO59" s="626"/>
      <c r="BOP59" s="626"/>
      <c r="BOQ59" s="626"/>
      <c r="BOR59" s="626"/>
      <c r="BOS59" s="626"/>
      <c r="BOT59" s="626"/>
      <c r="BOU59" s="626"/>
      <c r="BOV59" s="626"/>
      <c r="BOW59" s="626"/>
      <c r="BOX59" s="626"/>
      <c r="BOY59" s="626"/>
      <c r="BOZ59" s="626"/>
      <c r="BPA59" s="626"/>
      <c r="BPB59" s="626"/>
      <c r="BPC59" s="626"/>
      <c r="BPD59" s="626"/>
      <c r="BPE59" s="626"/>
      <c r="BPF59" s="626"/>
      <c r="BPG59" s="626"/>
      <c r="BPH59" s="626"/>
      <c r="BPI59" s="626"/>
      <c r="BPJ59" s="626"/>
      <c r="BPK59" s="626"/>
      <c r="BPL59" s="626"/>
      <c r="BPM59" s="626"/>
      <c r="BPN59" s="626"/>
      <c r="BPO59" s="626"/>
      <c r="BPP59" s="626"/>
      <c r="BPQ59" s="626"/>
      <c r="BPR59" s="626"/>
      <c r="BPS59" s="626"/>
      <c r="BPT59" s="626"/>
      <c r="BPU59" s="626"/>
      <c r="BPV59" s="626"/>
      <c r="BPW59" s="626"/>
      <c r="BPX59" s="626"/>
      <c r="BPY59" s="626"/>
      <c r="BPZ59" s="626"/>
      <c r="BQA59" s="626"/>
      <c r="BQB59" s="626"/>
      <c r="BQC59" s="626"/>
      <c r="BQD59" s="626"/>
      <c r="BQE59" s="626"/>
      <c r="BQF59" s="626"/>
      <c r="BQG59" s="626"/>
      <c r="BQH59" s="626"/>
      <c r="BQI59" s="626"/>
      <c r="BQJ59" s="626"/>
      <c r="BQK59" s="626"/>
      <c r="BQL59" s="626"/>
      <c r="BQM59" s="626"/>
      <c r="BQN59" s="626"/>
      <c r="BQO59" s="626"/>
      <c r="BQP59" s="626"/>
      <c r="BQQ59" s="626"/>
      <c r="BQR59" s="626"/>
      <c r="BQS59" s="626"/>
      <c r="BQT59" s="626"/>
      <c r="BQU59" s="626"/>
      <c r="BQV59" s="626"/>
      <c r="BQW59" s="626"/>
      <c r="BQX59" s="626"/>
      <c r="BQY59" s="626"/>
      <c r="BQZ59" s="626"/>
      <c r="BRA59" s="626"/>
      <c r="BRB59" s="626"/>
      <c r="BRC59" s="626"/>
      <c r="BRD59" s="626"/>
      <c r="BRE59" s="626"/>
      <c r="BRF59" s="626"/>
      <c r="BRG59" s="626"/>
      <c r="BRH59" s="626"/>
      <c r="BRI59" s="626"/>
      <c r="BRJ59" s="626"/>
      <c r="BRK59" s="626"/>
      <c r="BRL59" s="626"/>
      <c r="BRM59" s="626"/>
      <c r="BRN59" s="626"/>
      <c r="BRO59" s="626"/>
      <c r="BRP59" s="626"/>
      <c r="BRQ59" s="626"/>
      <c r="BRR59" s="626"/>
      <c r="BRS59" s="626"/>
      <c r="BRT59" s="626"/>
      <c r="BRU59" s="626"/>
      <c r="BRV59" s="626"/>
      <c r="BRW59" s="626"/>
      <c r="BRX59" s="626"/>
      <c r="BRY59" s="626"/>
      <c r="BRZ59" s="626"/>
      <c r="BSA59" s="626"/>
      <c r="BSB59" s="626"/>
      <c r="BSC59" s="626"/>
      <c r="BSD59" s="626"/>
      <c r="BSE59" s="626"/>
      <c r="BSF59" s="626"/>
      <c r="BSG59" s="626"/>
      <c r="BSH59" s="626"/>
      <c r="BSI59" s="626"/>
      <c r="BSJ59" s="626"/>
      <c r="BSK59" s="626"/>
      <c r="BSL59" s="626"/>
      <c r="BSM59" s="626"/>
      <c r="BSN59" s="626"/>
      <c r="BSO59" s="626"/>
      <c r="BSP59" s="626"/>
      <c r="BSQ59" s="626"/>
      <c r="BSR59" s="626"/>
      <c r="BSS59" s="626"/>
      <c r="BST59" s="626"/>
      <c r="BSU59" s="626"/>
      <c r="BSV59" s="626"/>
      <c r="BSW59" s="626"/>
      <c r="BSX59" s="626"/>
      <c r="BSY59" s="626"/>
      <c r="BSZ59" s="626"/>
      <c r="BTA59" s="626"/>
      <c r="BTB59" s="626"/>
      <c r="BTC59" s="626"/>
      <c r="BTD59" s="626"/>
      <c r="BTE59" s="626"/>
      <c r="BTF59" s="626"/>
      <c r="BTG59" s="626"/>
      <c r="BTH59" s="626"/>
      <c r="BTI59" s="626"/>
      <c r="BTJ59" s="626"/>
      <c r="BTK59" s="626"/>
      <c r="BTL59" s="626"/>
      <c r="BTM59" s="626"/>
      <c r="BTN59" s="626"/>
      <c r="BTO59" s="626"/>
      <c r="BTP59" s="626"/>
      <c r="BTQ59" s="626"/>
      <c r="BTR59" s="626"/>
      <c r="BTS59" s="626"/>
      <c r="BTT59" s="626"/>
      <c r="BTU59" s="626"/>
      <c r="BTV59" s="626"/>
      <c r="BTW59" s="626"/>
      <c r="BTX59" s="626"/>
      <c r="BTY59" s="626"/>
      <c r="BTZ59" s="626"/>
      <c r="BUA59" s="626"/>
      <c r="BUB59" s="626"/>
      <c r="BUC59" s="626"/>
      <c r="BUD59" s="626"/>
      <c r="BUE59" s="626"/>
      <c r="BUF59" s="626"/>
      <c r="BUG59" s="626"/>
      <c r="BUH59" s="626"/>
      <c r="BUI59" s="626"/>
      <c r="BUJ59" s="626"/>
      <c r="BUK59" s="626"/>
      <c r="BUL59" s="626"/>
      <c r="BUM59" s="626"/>
      <c r="BUN59" s="626"/>
      <c r="BUO59" s="626"/>
      <c r="BUP59" s="626"/>
      <c r="BUQ59" s="626"/>
      <c r="BUR59" s="626"/>
      <c r="BUS59" s="626"/>
      <c r="BUT59" s="626"/>
      <c r="BUU59" s="626"/>
      <c r="BUV59" s="626"/>
      <c r="BUW59" s="626"/>
      <c r="BUX59" s="626"/>
      <c r="BUY59" s="626"/>
      <c r="BUZ59" s="626"/>
      <c r="BVA59" s="626"/>
      <c r="BVB59" s="626"/>
      <c r="BVC59" s="626"/>
      <c r="BVD59" s="626"/>
      <c r="BVE59" s="626"/>
      <c r="BVF59" s="626"/>
      <c r="BVG59" s="626"/>
      <c r="BVH59" s="626"/>
      <c r="BVI59" s="626"/>
      <c r="BVJ59" s="626"/>
      <c r="BVK59" s="626"/>
      <c r="BVL59" s="626"/>
      <c r="BVM59" s="626"/>
      <c r="BVN59" s="626"/>
      <c r="BVO59" s="626"/>
      <c r="BVP59" s="626"/>
      <c r="BVQ59" s="626"/>
      <c r="BVR59" s="626"/>
      <c r="BVS59" s="626"/>
      <c r="BVT59" s="626"/>
      <c r="BVU59" s="626"/>
      <c r="BVV59" s="626"/>
      <c r="BVW59" s="626"/>
      <c r="BVX59" s="626"/>
      <c r="BVY59" s="626"/>
      <c r="BVZ59" s="626"/>
      <c r="BWA59" s="626"/>
      <c r="BWB59" s="626"/>
      <c r="BWC59" s="626"/>
      <c r="BWD59" s="626"/>
      <c r="BWE59" s="626"/>
      <c r="BWF59" s="626"/>
      <c r="BWG59" s="626"/>
      <c r="BWH59" s="626"/>
      <c r="BWI59" s="626"/>
      <c r="BWJ59" s="626"/>
      <c r="BWK59" s="626"/>
      <c r="BWL59" s="626"/>
      <c r="BWM59" s="626"/>
      <c r="BWN59" s="626"/>
      <c r="BWO59" s="626"/>
      <c r="BWP59" s="626"/>
      <c r="BWQ59" s="626"/>
      <c r="BWR59" s="626"/>
      <c r="BWS59" s="626"/>
      <c r="BWT59" s="626"/>
      <c r="BWU59" s="626"/>
      <c r="BWV59" s="626"/>
      <c r="BWW59" s="626"/>
      <c r="BWX59" s="626"/>
      <c r="BWY59" s="626"/>
      <c r="BWZ59" s="626"/>
      <c r="BXA59" s="626"/>
      <c r="BXB59" s="626"/>
      <c r="BXC59" s="626"/>
      <c r="BXD59" s="626"/>
      <c r="BXE59" s="626"/>
      <c r="BXF59" s="626"/>
      <c r="BXG59" s="626"/>
      <c r="BXH59" s="626"/>
      <c r="BXI59" s="626"/>
      <c r="BXJ59" s="626"/>
      <c r="BXK59" s="626"/>
      <c r="BXL59" s="626"/>
      <c r="BXM59" s="626"/>
      <c r="BXN59" s="626"/>
      <c r="BXO59" s="626"/>
      <c r="BXP59" s="626"/>
      <c r="BXQ59" s="626"/>
      <c r="BXR59" s="626"/>
      <c r="BXS59" s="626"/>
      <c r="BXT59" s="626"/>
      <c r="BXU59" s="626"/>
      <c r="BXV59" s="626"/>
      <c r="BXW59" s="626"/>
      <c r="BXX59" s="626"/>
      <c r="BXY59" s="626"/>
      <c r="BXZ59" s="626"/>
      <c r="BYA59" s="626"/>
      <c r="BYB59" s="626"/>
      <c r="BYC59" s="626"/>
      <c r="BYD59" s="626"/>
      <c r="BYE59" s="626"/>
      <c r="BYF59" s="626"/>
      <c r="BYG59" s="626"/>
      <c r="BYH59" s="626"/>
      <c r="BYI59" s="626"/>
      <c r="BYJ59" s="626"/>
      <c r="BYK59" s="626"/>
      <c r="BYL59" s="626"/>
      <c r="BYM59" s="626"/>
      <c r="BYN59" s="626"/>
      <c r="BYO59" s="626"/>
      <c r="BYP59" s="626"/>
      <c r="BYQ59" s="626"/>
      <c r="BYR59" s="626"/>
      <c r="BYS59" s="626"/>
      <c r="BYT59" s="626"/>
      <c r="BYU59" s="626"/>
      <c r="BYV59" s="626"/>
      <c r="BYW59" s="626"/>
      <c r="BYX59" s="626"/>
      <c r="BYY59" s="626"/>
      <c r="BYZ59" s="626"/>
      <c r="BZA59" s="626"/>
      <c r="BZB59" s="626"/>
      <c r="BZC59" s="626"/>
      <c r="BZD59" s="626"/>
      <c r="BZE59" s="626"/>
      <c r="BZF59" s="626"/>
      <c r="BZG59" s="626"/>
      <c r="BZH59" s="626"/>
      <c r="BZI59" s="626"/>
      <c r="BZJ59" s="626"/>
      <c r="BZK59" s="626"/>
      <c r="BZL59" s="626"/>
      <c r="BZM59" s="626"/>
      <c r="BZN59" s="626"/>
      <c r="BZO59" s="626"/>
      <c r="BZP59" s="626"/>
      <c r="BZQ59" s="626"/>
      <c r="BZR59" s="626"/>
      <c r="BZS59" s="626"/>
      <c r="BZT59" s="626"/>
      <c r="BZU59" s="626"/>
      <c r="BZV59" s="626"/>
      <c r="BZW59" s="626"/>
      <c r="BZX59" s="626"/>
      <c r="BZY59" s="626"/>
      <c r="BZZ59" s="626"/>
      <c r="CAA59" s="626"/>
      <c r="CAB59" s="626"/>
      <c r="CAC59" s="626"/>
      <c r="CAD59" s="626"/>
      <c r="CAE59" s="626"/>
      <c r="CAF59" s="626"/>
      <c r="CAG59" s="626"/>
      <c r="CAH59" s="626"/>
      <c r="CAI59" s="626"/>
      <c r="CAJ59" s="626"/>
      <c r="CAK59" s="626"/>
      <c r="CAL59" s="626"/>
      <c r="CAM59" s="626"/>
      <c r="CAN59" s="626"/>
      <c r="CAO59" s="626"/>
      <c r="CAP59" s="626"/>
      <c r="CAQ59" s="626"/>
      <c r="CAR59" s="626"/>
      <c r="CAS59" s="626"/>
      <c r="CAT59" s="626"/>
      <c r="CAU59" s="626"/>
      <c r="CAV59" s="626"/>
      <c r="CAW59" s="626"/>
      <c r="CAX59" s="626"/>
      <c r="CAY59" s="626"/>
      <c r="CAZ59" s="626"/>
      <c r="CBA59" s="626"/>
      <c r="CBB59" s="626"/>
      <c r="CBC59" s="626"/>
      <c r="CBD59" s="626"/>
      <c r="CBE59" s="626"/>
      <c r="CBF59" s="626"/>
      <c r="CBG59" s="626"/>
      <c r="CBH59" s="626"/>
      <c r="CBI59" s="626"/>
      <c r="CBJ59" s="626"/>
      <c r="CBK59" s="626"/>
      <c r="CBL59" s="626"/>
      <c r="CBM59" s="626"/>
      <c r="CBN59" s="626"/>
      <c r="CBO59" s="626"/>
      <c r="CBP59" s="626"/>
      <c r="CBQ59" s="626"/>
      <c r="CBR59" s="626"/>
      <c r="CBS59" s="626"/>
      <c r="CBT59" s="626"/>
      <c r="CBU59" s="626"/>
      <c r="CBV59" s="626"/>
      <c r="CBW59" s="626"/>
      <c r="CBX59" s="626"/>
      <c r="CBY59" s="626"/>
      <c r="CBZ59" s="626"/>
      <c r="CCA59" s="626"/>
      <c r="CCB59" s="626"/>
      <c r="CCC59" s="626"/>
      <c r="CCD59" s="626"/>
      <c r="CCE59" s="626"/>
      <c r="CCF59" s="626"/>
      <c r="CCG59" s="626"/>
      <c r="CCH59" s="626"/>
      <c r="CCI59" s="626"/>
      <c r="CCJ59" s="626"/>
      <c r="CCK59" s="626"/>
      <c r="CCL59" s="626"/>
      <c r="CCM59" s="626"/>
      <c r="CCN59" s="626"/>
      <c r="CCO59" s="626"/>
      <c r="CCP59" s="626"/>
      <c r="CCQ59" s="626"/>
      <c r="CCR59" s="626"/>
      <c r="CCS59" s="626"/>
      <c r="CCT59" s="626"/>
      <c r="CCU59" s="626"/>
      <c r="CCV59" s="626"/>
      <c r="CCW59" s="626"/>
      <c r="CCX59" s="626"/>
      <c r="CCY59" s="626"/>
      <c r="CCZ59" s="626"/>
      <c r="CDA59" s="626"/>
      <c r="CDB59" s="626"/>
      <c r="CDC59" s="626"/>
      <c r="CDD59" s="626"/>
      <c r="CDE59" s="626"/>
      <c r="CDF59" s="626"/>
      <c r="CDG59" s="626"/>
      <c r="CDH59" s="626"/>
      <c r="CDI59" s="626"/>
      <c r="CDJ59" s="626"/>
      <c r="CDK59" s="626"/>
      <c r="CDL59" s="626"/>
      <c r="CDM59" s="626"/>
      <c r="CDN59" s="626"/>
      <c r="CDO59" s="626"/>
      <c r="CDP59" s="626"/>
      <c r="CDQ59" s="626"/>
      <c r="CDR59" s="626"/>
      <c r="CDS59" s="626"/>
      <c r="CDT59" s="626"/>
      <c r="CDU59" s="626"/>
      <c r="CDV59" s="626"/>
      <c r="CDW59" s="626"/>
      <c r="CDX59" s="626"/>
      <c r="CDY59" s="626"/>
      <c r="CDZ59" s="626"/>
      <c r="CEA59" s="626"/>
      <c r="CEB59" s="626"/>
      <c r="CEC59" s="626"/>
      <c r="CED59" s="626"/>
      <c r="CEE59" s="626"/>
      <c r="CEF59" s="626"/>
      <c r="CEG59" s="626"/>
      <c r="CEH59" s="626"/>
      <c r="CEI59" s="626"/>
      <c r="CEJ59" s="626"/>
      <c r="CEK59" s="626"/>
      <c r="CEL59" s="626"/>
      <c r="CEM59" s="626"/>
      <c r="CEN59" s="626"/>
      <c r="CEO59" s="626"/>
      <c r="CEP59" s="626"/>
      <c r="CEQ59" s="626"/>
      <c r="CER59" s="626"/>
      <c r="CES59" s="626"/>
      <c r="CET59" s="626"/>
      <c r="CEU59" s="626"/>
      <c r="CEV59" s="626"/>
      <c r="CEW59" s="626"/>
      <c r="CEX59" s="626"/>
      <c r="CEY59" s="626"/>
      <c r="CEZ59" s="626"/>
      <c r="CFA59" s="626"/>
      <c r="CFB59" s="626"/>
      <c r="CFC59" s="626"/>
      <c r="CFD59" s="626"/>
      <c r="CFE59" s="626"/>
      <c r="CFF59" s="626"/>
      <c r="CFG59" s="626"/>
      <c r="CFH59" s="626"/>
      <c r="CFI59" s="626"/>
      <c r="CFJ59" s="626"/>
      <c r="CFK59" s="626"/>
      <c r="CFL59" s="626"/>
      <c r="CFM59" s="626"/>
      <c r="CFN59" s="626"/>
      <c r="CFO59" s="626"/>
      <c r="CFP59" s="626"/>
      <c r="CFQ59" s="626"/>
      <c r="CFR59" s="626"/>
      <c r="CFS59" s="626"/>
      <c r="CFT59" s="626"/>
      <c r="CFU59" s="626"/>
      <c r="CFV59" s="626"/>
      <c r="CFW59" s="626"/>
      <c r="CFX59" s="626"/>
      <c r="CFY59" s="626"/>
      <c r="CFZ59" s="626"/>
      <c r="CGA59" s="626"/>
      <c r="CGB59" s="626"/>
      <c r="CGC59" s="626"/>
      <c r="CGD59" s="626"/>
      <c r="CGE59" s="626"/>
      <c r="CGF59" s="626"/>
      <c r="CGG59" s="626"/>
      <c r="CGH59" s="626"/>
      <c r="CGI59" s="626"/>
      <c r="CGJ59" s="626"/>
      <c r="CGK59" s="626"/>
      <c r="CGL59" s="626"/>
      <c r="CGM59" s="626"/>
      <c r="CGN59" s="626"/>
      <c r="CGO59" s="626"/>
      <c r="CGP59" s="626"/>
      <c r="CGQ59" s="626"/>
      <c r="CGR59" s="626"/>
      <c r="CGS59" s="626"/>
      <c r="CGT59" s="626"/>
      <c r="CGU59" s="626"/>
      <c r="CGV59" s="626"/>
      <c r="CGW59" s="626"/>
      <c r="CGX59" s="626"/>
      <c r="CGY59" s="626"/>
      <c r="CGZ59" s="626"/>
      <c r="CHA59" s="626"/>
      <c r="CHB59" s="626"/>
      <c r="CHC59" s="626"/>
      <c r="CHD59" s="626"/>
      <c r="CHE59" s="626"/>
      <c r="CHF59" s="626"/>
      <c r="CHG59" s="626"/>
      <c r="CHH59" s="626"/>
      <c r="CHI59" s="626"/>
      <c r="CHJ59" s="626"/>
      <c r="CHK59" s="626"/>
      <c r="CHL59" s="626"/>
      <c r="CHM59" s="626"/>
      <c r="CHN59" s="626"/>
      <c r="CHO59" s="626"/>
      <c r="CHP59" s="626"/>
      <c r="CHQ59" s="626"/>
      <c r="CHR59" s="626"/>
      <c r="CHS59" s="626"/>
      <c r="CHT59" s="626"/>
      <c r="CHU59" s="626"/>
      <c r="CHV59" s="626"/>
      <c r="CHW59" s="626"/>
      <c r="CHX59" s="626"/>
      <c r="CHY59" s="626"/>
      <c r="CHZ59" s="626"/>
      <c r="CIA59" s="626"/>
      <c r="CIB59" s="626"/>
      <c r="CIC59" s="626"/>
      <c r="CID59" s="626"/>
      <c r="CIE59" s="626"/>
      <c r="CIF59" s="626"/>
      <c r="CIG59" s="626"/>
      <c r="CIH59" s="626"/>
      <c r="CII59" s="626"/>
      <c r="CIJ59" s="626"/>
      <c r="CIK59" s="626"/>
      <c r="CIL59" s="626"/>
      <c r="CIM59" s="626"/>
      <c r="CIN59" s="626"/>
      <c r="CIO59" s="626"/>
      <c r="CIP59" s="626"/>
      <c r="CIQ59" s="626"/>
      <c r="CIR59" s="626"/>
      <c r="CIS59" s="626"/>
      <c r="CIT59" s="626"/>
      <c r="CIU59" s="626"/>
      <c r="CIV59" s="626"/>
      <c r="CIW59" s="626"/>
      <c r="CIX59" s="626"/>
      <c r="CIY59" s="626"/>
      <c r="CIZ59" s="626"/>
      <c r="CJA59" s="626"/>
      <c r="CJB59" s="626"/>
      <c r="CJC59" s="626"/>
      <c r="CJD59" s="626"/>
      <c r="CJE59" s="626"/>
      <c r="CJF59" s="626"/>
      <c r="CJG59" s="626"/>
      <c r="CJH59" s="626"/>
      <c r="CJI59" s="626"/>
      <c r="CJJ59" s="626"/>
      <c r="CJK59" s="626"/>
      <c r="CJL59" s="626"/>
      <c r="CJM59" s="626"/>
      <c r="CJN59" s="626"/>
      <c r="CJO59" s="626"/>
      <c r="CJP59" s="626"/>
      <c r="CJQ59" s="626"/>
      <c r="CJR59" s="626"/>
      <c r="CJS59" s="626"/>
      <c r="CJT59" s="626"/>
      <c r="CJU59" s="626"/>
      <c r="CJV59" s="626"/>
      <c r="CJW59" s="626"/>
      <c r="CJX59" s="626"/>
      <c r="CJY59" s="626"/>
      <c r="CJZ59" s="626"/>
      <c r="CKA59" s="626"/>
      <c r="CKB59" s="626"/>
      <c r="CKC59" s="626"/>
      <c r="CKD59" s="626"/>
      <c r="CKE59" s="626"/>
      <c r="CKF59" s="626"/>
      <c r="CKG59" s="626"/>
      <c r="CKH59" s="626"/>
      <c r="CKI59" s="626"/>
      <c r="CKJ59" s="626"/>
      <c r="CKK59" s="626"/>
      <c r="CKL59" s="626"/>
      <c r="CKM59" s="626"/>
      <c r="CKN59" s="626"/>
      <c r="CKO59" s="626"/>
      <c r="CKP59" s="626"/>
      <c r="CKQ59" s="626"/>
      <c r="CKR59" s="626"/>
      <c r="CKS59" s="626"/>
      <c r="CKT59" s="626"/>
      <c r="CKU59" s="626"/>
      <c r="CKV59" s="626"/>
      <c r="CKW59" s="626"/>
      <c r="CKX59" s="626"/>
      <c r="CKY59" s="626"/>
      <c r="CKZ59" s="626"/>
      <c r="CLA59" s="626"/>
      <c r="CLB59" s="626"/>
      <c r="CLC59" s="626"/>
      <c r="CLD59" s="626"/>
      <c r="CLE59" s="626"/>
      <c r="CLF59" s="626"/>
      <c r="CLG59" s="626"/>
      <c r="CLH59" s="626"/>
      <c r="CLI59" s="626"/>
      <c r="CLJ59" s="626"/>
      <c r="CLK59" s="626"/>
      <c r="CLL59" s="626"/>
      <c r="CLM59" s="626"/>
      <c r="CLN59" s="626"/>
      <c r="CLO59" s="626"/>
      <c r="CLP59" s="626"/>
      <c r="CLQ59" s="626"/>
      <c r="CLR59" s="626"/>
      <c r="CLS59" s="626"/>
      <c r="CLT59" s="626"/>
      <c r="CLU59" s="626"/>
      <c r="CLV59" s="626"/>
      <c r="CLW59" s="626"/>
      <c r="CLX59" s="626"/>
      <c r="CLY59" s="626"/>
      <c r="CLZ59" s="626"/>
      <c r="CMA59" s="626"/>
      <c r="CMB59" s="626"/>
      <c r="CMC59" s="626"/>
      <c r="CMD59" s="626"/>
      <c r="CME59" s="626"/>
      <c r="CMF59" s="626"/>
      <c r="CMG59" s="626"/>
      <c r="CMH59" s="626"/>
      <c r="CMI59" s="626"/>
      <c r="CMJ59" s="626"/>
      <c r="CMK59" s="626"/>
      <c r="CML59" s="626"/>
      <c r="CMM59" s="626"/>
      <c r="CMN59" s="626"/>
      <c r="CMO59" s="626"/>
      <c r="CMP59" s="626"/>
      <c r="CMQ59" s="626"/>
      <c r="CMR59" s="626"/>
      <c r="CMS59" s="626"/>
      <c r="CMT59" s="626"/>
      <c r="CMU59" s="626"/>
      <c r="CMV59" s="626"/>
      <c r="CMW59" s="626"/>
      <c r="CMX59" s="626"/>
      <c r="CMY59" s="626"/>
      <c r="CMZ59" s="626"/>
      <c r="CNA59" s="626"/>
      <c r="CNB59" s="626"/>
      <c r="CNC59" s="626"/>
      <c r="CND59" s="626"/>
      <c r="CNE59" s="626"/>
      <c r="CNF59" s="626"/>
      <c r="CNG59" s="626"/>
      <c r="CNH59" s="626"/>
      <c r="CNI59" s="626"/>
      <c r="CNJ59" s="626"/>
      <c r="CNK59" s="626"/>
      <c r="CNL59" s="626"/>
      <c r="CNM59" s="626"/>
      <c r="CNN59" s="626"/>
      <c r="CNO59" s="626"/>
      <c r="CNP59" s="626"/>
      <c r="CNQ59" s="626"/>
      <c r="CNR59" s="626"/>
      <c r="CNS59" s="626"/>
      <c r="CNT59" s="626"/>
      <c r="CNU59" s="626"/>
      <c r="CNV59" s="626"/>
      <c r="CNW59" s="626"/>
      <c r="CNX59" s="626"/>
      <c r="CNY59" s="626"/>
      <c r="CNZ59" s="626"/>
      <c r="COA59" s="626"/>
      <c r="COB59" s="626"/>
      <c r="COC59" s="626"/>
      <c r="COD59" s="626"/>
      <c r="COE59" s="626"/>
      <c r="COF59" s="626"/>
      <c r="COG59" s="626"/>
      <c r="COH59" s="626"/>
      <c r="COI59" s="626"/>
      <c r="COJ59" s="626"/>
      <c r="COK59" s="626"/>
      <c r="COL59" s="626"/>
      <c r="COM59" s="626"/>
      <c r="CON59" s="626"/>
      <c r="COO59" s="626"/>
      <c r="COP59" s="626"/>
      <c r="COQ59" s="626"/>
      <c r="COR59" s="626"/>
      <c r="COS59" s="626"/>
      <c r="COT59" s="626"/>
      <c r="COU59" s="626"/>
      <c r="COV59" s="626"/>
      <c r="COW59" s="626"/>
      <c r="COX59" s="626"/>
      <c r="COY59" s="626"/>
      <c r="COZ59" s="626"/>
      <c r="CPA59" s="626"/>
      <c r="CPB59" s="626"/>
      <c r="CPC59" s="626"/>
      <c r="CPD59" s="626"/>
      <c r="CPE59" s="626"/>
      <c r="CPF59" s="626"/>
      <c r="CPG59" s="626"/>
      <c r="CPH59" s="626"/>
      <c r="CPI59" s="626"/>
      <c r="CPJ59" s="626"/>
      <c r="CPK59" s="626"/>
      <c r="CPL59" s="626"/>
      <c r="CPM59" s="626"/>
      <c r="CPN59" s="626"/>
      <c r="CPO59" s="626"/>
      <c r="CPP59" s="626"/>
      <c r="CPQ59" s="626"/>
      <c r="CPR59" s="626"/>
      <c r="CPS59" s="626"/>
      <c r="CPT59" s="626"/>
      <c r="CPU59" s="626"/>
      <c r="CPV59" s="626"/>
      <c r="CPW59" s="626"/>
      <c r="CPX59" s="626"/>
      <c r="CPY59" s="626"/>
      <c r="CPZ59" s="626"/>
      <c r="CQA59" s="626"/>
      <c r="CQB59" s="626"/>
      <c r="CQC59" s="626"/>
      <c r="CQD59" s="626"/>
      <c r="CQE59" s="626"/>
      <c r="CQF59" s="626"/>
      <c r="CQG59" s="626"/>
      <c r="CQH59" s="626"/>
      <c r="CQI59" s="626"/>
      <c r="CQJ59" s="626"/>
      <c r="CQK59" s="626"/>
      <c r="CQL59" s="626"/>
      <c r="CQM59" s="626"/>
      <c r="CQN59" s="626"/>
      <c r="CQO59" s="626"/>
      <c r="CQP59" s="626"/>
      <c r="CQQ59" s="626"/>
      <c r="CQR59" s="626"/>
      <c r="CQS59" s="626"/>
      <c r="CQT59" s="626"/>
      <c r="CQU59" s="626"/>
      <c r="CQV59" s="626"/>
      <c r="CQW59" s="626"/>
      <c r="CQX59" s="626"/>
      <c r="CQY59" s="626"/>
      <c r="CQZ59" s="626"/>
      <c r="CRA59" s="626"/>
      <c r="CRB59" s="626"/>
      <c r="CRC59" s="626"/>
      <c r="CRD59" s="626"/>
      <c r="CRE59" s="626"/>
      <c r="CRF59" s="626"/>
      <c r="CRG59" s="626"/>
      <c r="CRH59" s="626"/>
      <c r="CRI59" s="626"/>
      <c r="CRJ59" s="626"/>
      <c r="CRK59" s="626"/>
      <c r="CRL59" s="626"/>
      <c r="CRM59" s="626"/>
      <c r="CRN59" s="626"/>
      <c r="CRO59" s="626"/>
      <c r="CRP59" s="626"/>
      <c r="CRQ59" s="626"/>
      <c r="CRR59" s="626"/>
      <c r="CRS59" s="626"/>
      <c r="CRT59" s="626"/>
      <c r="CRU59" s="626"/>
      <c r="CRV59" s="626"/>
      <c r="CRW59" s="626"/>
      <c r="CRX59" s="626"/>
      <c r="CRY59" s="626"/>
      <c r="CRZ59" s="626"/>
      <c r="CSA59" s="626"/>
      <c r="CSB59" s="626"/>
      <c r="CSC59" s="626"/>
      <c r="CSD59" s="626"/>
      <c r="CSE59" s="626"/>
      <c r="CSF59" s="626"/>
      <c r="CSG59" s="626"/>
      <c r="CSH59" s="626"/>
      <c r="CSI59" s="626"/>
      <c r="CSJ59" s="626"/>
      <c r="CSK59" s="626"/>
      <c r="CSL59" s="626"/>
      <c r="CSM59" s="626"/>
      <c r="CSN59" s="626"/>
      <c r="CSO59" s="626"/>
      <c r="CSP59" s="626"/>
      <c r="CSQ59" s="626"/>
      <c r="CSR59" s="626"/>
      <c r="CSS59" s="626"/>
      <c r="CST59" s="626"/>
      <c r="CSU59" s="626"/>
      <c r="CSV59" s="626"/>
      <c r="CSW59" s="626"/>
      <c r="CSX59" s="626"/>
      <c r="CSY59" s="626"/>
      <c r="CSZ59" s="626"/>
      <c r="CTA59" s="626"/>
      <c r="CTB59" s="626"/>
      <c r="CTC59" s="626"/>
      <c r="CTD59" s="626"/>
      <c r="CTE59" s="626"/>
      <c r="CTF59" s="626"/>
      <c r="CTG59" s="626"/>
      <c r="CTH59" s="626"/>
      <c r="CTI59" s="626"/>
      <c r="CTJ59" s="626"/>
      <c r="CTK59" s="626"/>
      <c r="CTL59" s="626"/>
      <c r="CTM59" s="626"/>
      <c r="CTN59" s="626"/>
      <c r="CTO59" s="626"/>
      <c r="CTP59" s="626"/>
      <c r="CTQ59" s="626"/>
      <c r="CTR59" s="626"/>
      <c r="CTS59" s="626"/>
      <c r="CTT59" s="626"/>
      <c r="CTU59" s="626"/>
      <c r="CTV59" s="626"/>
      <c r="CTW59" s="626"/>
      <c r="CTX59" s="626"/>
      <c r="CTY59" s="626"/>
      <c r="CTZ59" s="626"/>
      <c r="CUA59" s="626"/>
      <c r="CUB59" s="626"/>
      <c r="CUC59" s="626"/>
      <c r="CUD59" s="626"/>
      <c r="CUE59" s="626"/>
      <c r="CUF59" s="626"/>
      <c r="CUG59" s="626"/>
      <c r="CUH59" s="626"/>
      <c r="CUI59" s="626"/>
      <c r="CUJ59" s="626"/>
      <c r="CUK59" s="626"/>
      <c r="CUL59" s="626"/>
      <c r="CUM59" s="626"/>
      <c r="CUN59" s="626"/>
      <c r="CUO59" s="626"/>
      <c r="CUP59" s="626"/>
      <c r="CUQ59" s="626"/>
      <c r="CUR59" s="626"/>
      <c r="CUS59" s="626"/>
      <c r="CUT59" s="626"/>
      <c r="CUU59" s="626"/>
      <c r="CUV59" s="626"/>
      <c r="CUW59" s="626"/>
      <c r="CUX59" s="626"/>
      <c r="CUY59" s="626"/>
      <c r="CUZ59" s="626"/>
      <c r="CVA59" s="626"/>
      <c r="CVB59" s="626"/>
      <c r="CVC59" s="626"/>
      <c r="CVD59" s="626"/>
      <c r="CVE59" s="626"/>
      <c r="CVF59" s="626"/>
      <c r="CVG59" s="626"/>
      <c r="CVH59" s="626"/>
      <c r="CVI59" s="626"/>
      <c r="CVJ59" s="626"/>
      <c r="CVK59" s="626"/>
      <c r="CVL59" s="626"/>
      <c r="CVM59" s="626"/>
      <c r="CVN59" s="626"/>
      <c r="CVO59" s="626"/>
      <c r="CVP59" s="626"/>
      <c r="CVQ59" s="626"/>
      <c r="CVR59" s="626"/>
      <c r="CVS59" s="626"/>
      <c r="CVT59" s="626"/>
      <c r="CVU59" s="626"/>
      <c r="CVV59" s="626"/>
      <c r="CVW59" s="626"/>
      <c r="CVX59" s="626"/>
      <c r="CVY59" s="626"/>
      <c r="CVZ59" s="626"/>
      <c r="CWA59" s="626"/>
      <c r="CWB59" s="626"/>
      <c r="CWC59" s="626"/>
      <c r="CWD59" s="626"/>
      <c r="CWE59" s="626"/>
      <c r="CWF59" s="626"/>
      <c r="CWG59" s="626"/>
      <c r="CWH59" s="626"/>
      <c r="CWI59" s="626"/>
      <c r="CWJ59" s="626"/>
      <c r="CWK59" s="626"/>
      <c r="CWL59" s="626"/>
      <c r="CWM59" s="626"/>
      <c r="CWN59" s="626"/>
      <c r="CWO59" s="626"/>
      <c r="CWP59" s="626"/>
      <c r="CWQ59" s="626"/>
      <c r="CWR59" s="626"/>
      <c r="CWS59" s="626"/>
      <c r="CWT59" s="626"/>
      <c r="CWU59" s="626"/>
      <c r="CWV59" s="626"/>
      <c r="CWW59" s="626"/>
      <c r="CWX59" s="626"/>
      <c r="CWY59" s="626"/>
      <c r="CWZ59" s="626"/>
      <c r="CXA59" s="626"/>
      <c r="CXB59" s="626"/>
      <c r="CXC59" s="626"/>
      <c r="CXD59" s="626"/>
      <c r="CXE59" s="626"/>
      <c r="CXF59" s="626"/>
      <c r="CXG59" s="626"/>
      <c r="CXH59" s="626"/>
      <c r="CXI59" s="626"/>
      <c r="CXJ59" s="626"/>
      <c r="CXK59" s="626"/>
      <c r="CXL59" s="626"/>
      <c r="CXM59" s="626"/>
      <c r="CXN59" s="626"/>
      <c r="CXO59" s="626"/>
      <c r="CXP59" s="626"/>
      <c r="CXQ59" s="626"/>
      <c r="CXR59" s="626"/>
      <c r="CXS59" s="626"/>
      <c r="CXT59" s="626"/>
      <c r="CXU59" s="626"/>
      <c r="CXV59" s="626"/>
      <c r="CXW59" s="626"/>
      <c r="CXX59" s="626"/>
      <c r="CXY59" s="626"/>
      <c r="CXZ59" s="626"/>
      <c r="CYA59" s="626"/>
      <c r="CYB59" s="626"/>
      <c r="CYC59" s="626"/>
      <c r="CYD59" s="626"/>
      <c r="CYE59" s="626"/>
      <c r="CYF59" s="626"/>
      <c r="CYG59" s="626"/>
      <c r="CYH59" s="626"/>
      <c r="CYI59" s="626"/>
      <c r="CYJ59" s="626"/>
      <c r="CYK59" s="626"/>
      <c r="CYL59" s="626"/>
      <c r="CYM59" s="626"/>
      <c r="CYN59" s="626"/>
      <c r="CYO59" s="626"/>
      <c r="CYP59" s="626"/>
      <c r="CYQ59" s="626"/>
      <c r="CYR59" s="626"/>
      <c r="CYS59" s="626"/>
      <c r="CYT59" s="626"/>
      <c r="CYU59" s="626"/>
      <c r="CYV59" s="626"/>
      <c r="CYW59" s="626"/>
      <c r="CYX59" s="626"/>
      <c r="CYY59" s="626"/>
      <c r="CYZ59" s="626"/>
      <c r="CZA59" s="626"/>
      <c r="CZB59" s="626"/>
      <c r="CZC59" s="626"/>
      <c r="CZD59" s="626"/>
      <c r="CZE59" s="626"/>
      <c r="CZF59" s="626"/>
      <c r="CZG59" s="626"/>
      <c r="CZH59" s="626"/>
      <c r="CZI59" s="626"/>
      <c r="CZJ59" s="626"/>
      <c r="CZK59" s="626"/>
      <c r="CZL59" s="626"/>
      <c r="CZM59" s="626"/>
      <c r="CZN59" s="626"/>
      <c r="CZO59" s="626"/>
      <c r="CZP59" s="626"/>
      <c r="CZQ59" s="626"/>
      <c r="CZR59" s="626"/>
      <c r="CZS59" s="626"/>
      <c r="CZT59" s="626"/>
      <c r="CZU59" s="626"/>
      <c r="CZV59" s="626"/>
      <c r="CZW59" s="626"/>
      <c r="CZX59" s="626"/>
      <c r="CZY59" s="626"/>
      <c r="CZZ59" s="626"/>
      <c r="DAA59" s="626"/>
      <c r="DAB59" s="626"/>
      <c r="DAC59" s="626"/>
      <c r="DAD59" s="626"/>
      <c r="DAE59" s="626"/>
      <c r="DAF59" s="626"/>
      <c r="DAG59" s="626"/>
      <c r="DAH59" s="626"/>
      <c r="DAI59" s="626"/>
      <c r="DAJ59" s="626"/>
      <c r="DAK59" s="626"/>
      <c r="DAL59" s="626"/>
      <c r="DAM59" s="626"/>
      <c r="DAN59" s="626"/>
      <c r="DAO59" s="626"/>
      <c r="DAP59" s="626"/>
      <c r="DAQ59" s="626"/>
      <c r="DAR59" s="626"/>
      <c r="DAS59" s="626"/>
      <c r="DAT59" s="626"/>
      <c r="DAU59" s="626"/>
      <c r="DAV59" s="626"/>
      <c r="DAW59" s="626"/>
      <c r="DAX59" s="626"/>
      <c r="DAY59" s="626"/>
      <c r="DAZ59" s="626"/>
      <c r="DBA59" s="626"/>
      <c r="DBB59" s="626"/>
      <c r="DBC59" s="626"/>
      <c r="DBD59" s="626"/>
      <c r="DBE59" s="626"/>
      <c r="DBF59" s="626"/>
      <c r="DBG59" s="626"/>
      <c r="DBH59" s="626"/>
      <c r="DBI59" s="626"/>
      <c r="DBJ59" s="626"/>
      <c r="DBK59" s="626"/>
      <c r="DBL59" s="626"/>
      <c r="DBM59" s="626"/>
      <c r="DBN59" s="626"/>
      <c r="DBO59" s="626"/>
      <c r="DBP59" s="626"/>
      <c r="DBQ59" s="626"/>
      <c r="DBR59" s="626"/>
      <c r="DBS59" s="626"/>
      <c r="DBT59" s="626"/>
      <c r="DBU59" s="626"/>
      <c r="DBV59" s="626"/>
      <c r="DBW59" s="626"/>
      <c r="DBX59" s="626"/>
      <c r="DBY59" s="626"/>
      <c r="DBZ59" s="626"/>
      <c r="DCA59" s="626"/>
      <c r="DCB59" s="626"/>
      <c r="DCC59" s="626"/>
      <c r="DCD59" s="626"/>
      <c r="DCE59" s="626"/>
      <c r="DCF59" s="626"/>
      <c r="DCG59" s="626"/>
      <c r="DCH59" s="626"/>
      <c r="DCI59" s="626"/>
      <c r="DCJ59" s="626"/>
      <c r="DCK59" s="626"/>
      <c r="DCL59" s="626"/>
      <c r="DCM59" s="626"/>
      <c r="DCN59" s="626"/>
      <c r="DCO59" s="626"/>
      <c r="DCP59" s="626"/>
      <c r="DCQ59" s="626"/>
      <c r="DCR59" s="626"/>
      <c r="DCS59" s="626"/>
      <c r="DCT59" s="626"/>
      <c r="DCU59" s="626"/>
      <c r="DCV59" s="626"/>
      <c r="DCW59" s="626"/>
      <c r="DCX59" s="626"/>
      <c r="DCY59" s="626"/>
      <c r="DCZ59" s="626"/>
      <c r="DDA59" s="626"/>
      <c r="DDB59" s="626"/>
      <c r="DDC59" s="626"/>
      <c r="DDD59" s="626"/>
      <c r="DDE59" s="626"/>
      <c r="DDF59" s="626"/>
      <c r="DDG59" s="626"/>
      <c r="DDH59" s="626"/>
      <c r="DDI59" s="626"/>
      <c r="DDJ59" s="626"/>
      <c r="DDK59" s="626"/>
      <c r="DDL59" s="626"/>
      <c r="DDM59" s="626"/>
      <c r="DDN59" s="626"/>
      <c r="DDO59" s="626"/>
      <c r="DDP59" s="626"/>
      <c r="DDQ59" s="626"/>
      <c r="DDR59" s="626"/>
      <c r="DDS59" s="626"/>
      <c r="DDT59" s="626"/>
      <c r="DDU59" s="626"/>
      <c r="DDV59" s="626"/>
      <c r="DDW59" s="626"/>
      <c r="DDX59" s="626"/>
      <c r="DDY59" s="626"/>
      <c r="DDZ59" s="626"/>
      <c r="DEA59" s="626"/>
      <c r="DEB59" s="626"/>
      <c r="DEC59" s="626"/>
      <c r="DED59" s="626"/>
      <c r="DEE59" s="626"/>
      <c r="DEF59" s="626"/>
      <c r="DEG59" s="626"/>
      <c r="DEH59" s="626"/>
      <c r="DEI59" s="626"/>
      <c r="DEJ59" s="626"/>
      <c r="DEK59" s="626"/>
      <c r="DEL59" s="626"/>
      <c r="DEM59" s="626"/>
      <c r="DEN59" s="626"/>
      <c r="DEO59" s="626"/>
      <c r="DEP59" s="626"/>
      <c r="DEQ59" s="626"/>
      <c r="DER59" s="626"/>
      <c r="DES59" s="626"/>
      <c r="DET59" s="626"/>
      <c r="DEU59" s="626"/>
      <c r="DEV59" s="626"/>
      <c r="DEW59" s="626"/>
      <c r="DEX59" s="626"/>
      <c r="DEY59" s="626"/>
      <c r="DEZ59" s="626"/>
      <c r="DFA59" s="626"/>
      <c r="DFB59" s="626"/>
      <c r="DFC59" s="626"/>
      <c r="DFD59" s="626"/>
      <c r="DFE59" s="626"/>
      <c r="DFF59" s="626"/>
      <c r="DFG59" s="626"/>
      <c r="DFH59" s="626"/>
      <c r="DFI59" s="626"/>
      <c r="DFJ59" s="626"/>
      <c r="DFK59" s="626"/>
      <c r="DFL59" s="626"/>
      <c r="DFM59" s="626"/>
      <c r="DFN59" s="626"/>
      <c r="DFO59" s="626"/>
      <c r="DFP59" s="626"/>
      <c r="DFQ59" s="626"/>
      <c r="DFR59" s="626"/>
      <c r="DFS59" s="626"/>
      <c r="DFT59" s="626"/>
      <c r="DFU59" s="626"/>
      <c r="DFV59" s="626"/>
      <c r="DFW59" s="626"/>
      <c r="DFX59" s="626"/>
      <c r="DFY59" s="626"/>
      <c r="DFZ59" s="626"/>
      <c r="DGA59" s="626"/>
      <c r="DGB59" s="626"/>
      <c r="DGC59" s="626"/>
      <c r="DGD59" s="626"/>
      <c r="DGE59" s="626"/>
      <c r="DGF59" s="626"/>
      <c r="DGG59" s="626"/>
      <c r="DGH59" s="626"/>
      <c r="DGI59" s="626"/>
      <c r="DGJ59" s="626"/>
      <c r="DGK59" s="626"/>
      <c r="DGL59" s="626"/>
      <c r="DGM59" s="626"/>
      <c r="DGN59" s="626"/>
      <c r="DGO59" s="626"/>
      <c r="DGP59" s="626"/>
      <c r="DGQ59" s="626"/>
      <c r="DGR59" s="626"/>
      <c r="DGS59" s="626"/>
      <c r="DGT59" s="626"/>
      <c r="DGU59" s="626"/>
      <c r="DGV59" s="626"/>
      <c r="DGW59" s="626"/>
      <c r="DGX59" s="626"/>
      <c r="DGY59" s="626"/>
      <c r="DGZ59" s="626"/>
      <c r="DHA59" s="626"/>
      <c r="DHB59" s="626"/>
      <c r="DHC59" s="626"/>
      <c r="DHD59" s="626"/>
      <c r="DHE59" s="626"/>
      <c r="DHF59" s="626"/>
      <c r="DHG59" s="626"/>
      <c r="DHH59" s="626"/>
      <c r="DHI59" s="626"/>
      <c r="DHJ59" s="626"/>
      <c r="DHK59" s="626"/>
      <c r="DHL59" s="626"/>
      <c r="DHM59" s="626"/>
      <c r="DHN59" s="626"/>
      <c r="DHO59" s="626"/>
      <c r="DHP59" s="626"/>
      <c r="DHQ59" s="626"/>
      <c r="DHR59" s="626"/>
      <c r="DHS59" s="626"/>
      <c r="DHT59" s="626"/>
      <c r="DHU59" s="626"/>
      <c r="DHV59" s="626"/>
      <c r="DHW59" s="626"/>
      <c r="DHX59" s="626"/>
      <c r="DHY59" s="626"/>
      <c r="DHZ59" s="626"/>
      <c r="DIA59" s="626"/>
      <c r="DIB59" s="626"/>
      <c r="DIC59" s="626"/>
      <c r="DID59" s="626"/>
      <c r="DIE59" s="626"/>
      <c r="DIF59" s="626"/>
      <c r="DIG59" s="626"/>
      <c r="DIH59" s="626"/>
      <c r="DII59" s="626"/>
      <c r="DIJ59" s="626"/>
      <c r="DIK59" s="626"/>
      <c r="DIL59" s="626"/>
      <c r="DIM59" s="626"/>
      <c r="DIN59" s="626"/>
      <c r="DIO59" s="626"/>
      <c r="DIP59" s="626"/>
      <c r="DIQ59" s="626"/>
      <c r="DIR59" s="626"/>
      <c r="DIS59" s="626"/>
      <c r="DIT59" s="626"/>
      <c r="DIU59" s="626"/>
      <c r="DIV59" s="626"/>
      <c r="DIW59" s="626"/>
      <c r="DIX59" s="626"/>
      <c r="DIY59" s="626"/>
      <c r="DIZ59" s="626"/>
      <c r="DJA59" s="626"/>
      <c r="DJB59" s="626"/>
      <c r="DJC59" s="626"/>
      <c r="DJD59" s="626"/>
      <c r="DJE59" s="626"/>
      <c r="DJF59" s="626"/>
      <c r="DJG59" s="626"/>
      <c r="DJH59" s="626"/>
      <c r="DJI59" s="626"/>
      <c r="DJJ59" s="626"/>
      <c r="DJK59" s="626"/>
      <c r="DJL59" s="626"/>
      <c r="DJM59" s="626"/>
      <c r="DJN59" s="626"/>
      <c r="DJO59" s="626"/>
      <c r="DJP59" s="626"/>
      <c r="DJQ59" s="626"/>
      <c r="DJR59" s="626"/>
      <c r="DJS59" s="626"/>
      <c r="DJT59" s="626"/>
      <c r="DJU59" s="626"/>
      <c r="DJV59" s="626"/>
      <c r="DJW59" s="626"/>
      <c r="DJX59" s="626"/>
      <c r="DJY59" s="626"/>
      <c r="DJZ59" s="626"/>
      <c r="DKA59" s="626"/>
      <c r="DKB59" s="626"/>
      <c r="DKC59" s="626"/>
      <c r="DKD59" s="626"/>
      <c r="DKE59" s="626"/>
      <c r="DKF59" s="626"/>
      <c r="DKG59" s="626"/>
      <c r="DKH59" s="626"/>
      <c r="DKI59" s="626"/>
      <c r="DKJ59" s="626"/>
      <c r="DKK59" s="626"/>
      <c r="DKL59" s="626"/>
      <c r="DKM59" s="626"/>
      <c r="DKN59" s="626"/>
      <c r="DKO59" s="626"/>
      <c r="DKP59" s="626"/>
      <c r="DKQ59" s="626"/>
      <c r="DKR59" s="626"/>
      <c r="DKS59" s="626"/>
      <c r="DKT59" s="626"/>
      <c r="DKU59" s="626"/>
      <c r="DKV59" s="626"/>
      <c r="DKW59" s="626"/>
      <c r="DKX59" s="626"/>
      <c r="DKY59" s="626"/>
      <c r="DKZ59" s="626"/>
      <c r="DLA59" s="626"/>
      <c r="DLB59" s="626"/>
      <c r="DLC59" s="626"/>
      <c r="DLD59" s="626"/>
      <c r="DLE59" s="626"/>
      <c r="DLF59" s="626"/>
      <c r="DLG59" s="626"/>
      <c r="DLH59" s="626"/>
      <c r="DLI59" s="626"/>
      <c r="DLJ59" s="626"/>
      <c r="DLK59" s="626"/>
      <c r="DLL59" s="626"/>
      <c r="DLM59" s="626"/>
      <c r="DLN59" s="626"/>
      <c r="DLO59" s="626"/>
      <c r="DLP59" s="626"/>
      <c r="DLQ59" s="626"/>
      <c r="DLR59" s="626"/>
      <c r="DLS59" s="626"/>
      <c r="DLT59" s="626"/>
      <c r="DLU59" s="626"/>
      <c r="DLV59" s="626"/>
      <c r="DLW59" s="626"/>
      <c r="DLX59" s="626"/>
      <c r="DLY59" s="626"/>
      <c r="DLZ59" s="626"/>
      <c r="DMA59" s="626"/>
      <c r="DMB59" s="626"/>
      <c r="DMC59" s="626"/>
      <c r="DMD59" s="626"/>
      <c r="DME59" s="626"/>
      <c r="DMF59" s="626"/>
      <c r="DMG59" s="626"/>
      <c r="DMH59" s="626"/>
      <c r="DMI59" s="626"/>
      <c r="DMJ59" s="626"/>
      <c r="DMK59" s="626"/>
      <c r="DML59" s="626"/>
      <c r="DMM59" s="626"/>
      <c r="DMN59" s="626"/>
      <c r="DMO59" s="626"/>
      <c r="DMP59" s="626"/>
      <c r="DMQ59" s="626"/>
      <c r="DMR59" s="626"/>
      <c r="DMS59" s="626"/>
      <c r="DMT59" s="626"/>
      <c r="DMU59" s="626"/>
      <c r="DMV59" s="626"/>
      <c r="DMW59" s="626"/>
      <c r="DMX59" s="626"/>
      <c r="DMY59" s="626"/>
      <c r="DMZ59" s="626"/>
      <c r="DNA59" s="626"/>
      <c r="DNB59" s="626"/>
      <c r="DNC59" s="626"/>
      <c r="DND59" s="626"/>
      <c r="DNE59" s="626"/>
      <c r="DNF59" s="626"/>
      <c r="DNG59" s="626"/>
      <c r="DNH59" s="626"/>
      <c r="DNI59" s="626"/>
      <c r="DNJ59" s="626"/>
      <c r="DNK59" s="626"/>
      <c r="DNL59" s="626"/>
      <c r="DNM59" s="626"/>
      <c r="DNN59" s="626"/>
      <c r="DNO59" s="626"/>
      <c r="DNP59" s="626"/>
      <c r="DNQ59" s="626"/>
      <c r="DNR59" s="626"/>
      <c r="DNS59" s="626"/>
      <c r="DNT59" s="626"/>
      <c r="DNU59" s="626"/>
      <c r="DNV59" s="626"/>
      <c r="DNW59" s="626"/>
      <c r="DNX59" s="626"/>
      <c r="DNY59" s="626"/>
      <c r="DNZ59" s="626"/>
      <c r="DOA59" s="626"/>
      <c r="DOB59" s="626"/>
      <c r="DOC59" s="626"/>
      <c r="DOD59" s="626"/>
      <c r="DOE59" s="626"/>
      <c r="DOF59" s="626"/>
      <c r="DOG59" s="626"/>
      <c r="DOH59" s="626"/>
      <c r="DOI59" s="626"/>
      <c r="DOJ59" s="626"/>
      <c r="DOK59" s="626"/>
      <c r="DOL59" s="626"/>
      <c r="DOM59" s="626"/>
      <c r="DON59" s="626"/>
      <c r="DOO59" s="626"/>
      <c r="DOP59" s="626"/>
      <c r="DOQ59" s="626"/>
      <c r="DOR59" s="626"/>
      <c r="DOS59" s="626"/>
      <c r="DOT59" s="626"/>
      <c r="DOU59" s="626"/>
      <c r="DOV59" s="626"/>
      <c r="DOW59" s="626"/>
      <c r="DOX59" s="626"/>
      <c r="DOY59" s="626"/>
      <c r="DOZ59" s="626"/>
      <c r="DPA59" s="626"/>
      <c r="DPB59" s="626"/>
      <c r="DPC59" s="626"/>
      <c r="DPD59" s="626"/>
      <c r="DPE59" s="626"/>
      <c r="DPF59" s="626"/>
      <c r="DPG59" s="626"/>
      <c r="DPH59" s="626"/>
      <c r="DPI59" s="626"/>
      <c r="DPJ59" s="626"/>
      <c r="DPK59" s="626"/>
      <c r="DPL59" s="626"/>
      <c r="DPM59" s="626"/>
      <c r="DPN59" s="626"/>
      <c r="DPO59" s="626"/>
      <c r="DPP59" s="626"/>
      <c r="DPQ59" s="626"/>
      <c r="DPR59" s="626"/>
      <c r="DPS59" s="626"/>
      <c r="DPT59" s="626"/>
      <c r="DPU59" s="626"/>
      <c r="DPV59" s="626"/>
      <c r="DPW59" s="626"/>
      <c r="DPX59" s="626"/>
      <c r="DPY59" s="626"/>
      <c r="DPZ59" s="626"/>
      <c r="DQA59" s="626"/>
      <c r="DQB59" s="626"/>
      <c r="DQC59" s="626"/>
      <c r="DQD59" s="626"/>
      <c r="DQE59" s="626"/>
      <c r="DQF59" s="626"/>
      <c r="DQG59" s="626"/>
      <c r="DQH59" s="626"/>
      <c r="DQI59" s="626"/>
      <c r="DQJ59" s="626"/>
      <c r="DQK59" s="626"/>
      <c r="DQL59" s="626"/>
      <c r="DQM59" s="626"/>
      <c r="DQN59" s="626"/>
      <c r="DQO59" s="626"/>
      <c r="DQP59" s="626"/>
      <c r="DQQ59" s="626"/>
      <c r="DQR59" s="626"/>
      <c r="DQS59" s="626"/>
      <c r="DQT59" s="626"/>
      <c r="DQU59" s="626"/>
      <c r="DQV59" s="626"/>
      <c r="DQW59" s="626"/>
      <c r="DQX59" s="626"/>
      <c r="DQY59" s="626"/>
      <c r="DQZ59" s="626"/>
      <c r="DRA59" s="626"/>
      <c r="DRB59" s="626"/>
      <c r="DRC59" s="626"/>
      <c r="DRD59" s="626"/>
      <c r="DRE59" s="626"/>
      <c r="DRF59" s="626"/>
      <c r="DRG59" s="626"/>
      <c r="DRH59" s="626"/>
      <c r="DRI59" s="626"/>
      <c r="DRJ59" s="626"/>
      <c r="DRK59" s="626"/>
      <c r="DRL59" s="626"/>
      <c r="DRM59" s="626"/>
      <c r="DRN59" s="626"/>
      <c r="DRO59" s="626"/>
      <c r="DRP59" s="626"/>
      <c r="DRQ59" s="626"/>
      <c r="DRR59" s="626"/>
      <c r="DRS59" s="626"/>
      <c r="DRT59" s="626"/>
      <c r="DRU59" s="626"/>
      <c r="DRV59" s="626"/>
      <c r="DRW59" s="626"/>
      <c r="DRX59" s="626"/>
      <c r="DRY59" s="626"/>
      <c r="DRZ59" s="626"/>
      <c r="DSA59" s="626"/>
      <c r="DSB59" s="626"/>
      <c r="DSC59" s="626"/>
      <c r="DSD59" s="626"/>
      <c r="DSE59" s="626"/>
      <c r="DSF59" s="626"/>
      <c r="DSG59" s="626"/>
      <c r="DSH59" s="626"/>
      <c r="DSI59" s="626"/>
      <c r="DSJ59" s="626"/>
      <c r="DSK59" s="626"/>
      <c r="DSL59" s="626"/>
      <c r="DSM59" s="626"/>
      <c r="DSN59" s="626"/>
      <c r="DSO59" s="626"/>
      <c r="DSP59" s="626"/>
      <c r="DSQ59" s="626"/>
      <c r="DSR59" s="626"/>
      <c r="DSS59" s="626"/>
      <c r="DST59" s="626"/>
      <c r="DSU59" s="626"/>
      <c r="DSV59" s="626"/>
      <c r="DSW59" s="626"/>
      <c r="DSX59" s="626"/>
      <c r="DSY59" s="626"/>
      <c r="DSZ59" s="626"/>
      <c r="DTA59" s="626"/>
      <c r="DTB59" s="626"/>
      <c r="DTC59" s="626"/>
      <c r="DTD59" s="626"/>
      <c r="DTE59" s="626"/>
      <c r="DTF59" s="626"/>
      <c r="DTG59" s="626"/>
      <c r="DTH59" s="626"/>
      <c r="DTI59" s="626"/>
      <c r="DTJ59" s="626"/>
      <c r="DTK59" s="626"/>
      <c r="DTL59" s="626"/>
      <c r="DTM59" s="626"/>
      <c r="DTN59" s="626"/>
      <c r="DTO59" s="626"/>
      <c r="DTP59" s="626"/>
      <c r="DTQ59" s="626"/>
      <c r="DTR59" s="626"/>
      <c r="DTS59" s="626"/>
      <c r="DTT59" s="626"/>
      <c r="DTU59" s="626"/>
      <c r="DTV59" s="626"/>
      <c r="DTW59" s="626"/>
      <c r="DTX59" s="626"/>
      <c r="DTY59" s="626"/>
      <c r="DTZ59" s="626"/>
      <c r="DUA59" s="626"/>
      <c r="DUB59" s="626"/>
      <c r="DUC59" s="626"/>
      <c r="DUD59" s="626"/>
      <c r="DUE59" s="626"/>
      <c r="DUF59" s="626"/>
      <c r="DUG59" s="626"/>
      <c r="DUH59" s="626"/>
      <c r="DUI59" s="626"/>
      <c r="DUJ59" s="626"/>
      <c r="DUK59" s="626"/>
      <c r="DUL59" s="626"/>
      <c r="DUM59" s="626"/>
      <c r="DUN59" s="626"/>
      <c r="DUO59" s="626"/>
      <c r="DUP59" s="626"/>
      <c r="DUQ59" s="626"/>
      <c r="DUR59" s="626"/>
      <c r="DUS59" s="626"/>
      <c r="DUT59" s="626"/>
      <c r="DUU59" s="626"/>
      <c r="DUV59" s="626"/>
      <c r="DUW59" s="626"/>
      <c r="DUX59" s="626"/>
      <c r="DUY59" s="626"/>
      <c r="DUZ59" s="626"/>
      <c r="DVA59" s="626"/>
      <c r="DVB59" s="626"/>
      <c r="DVC59" s="626"/>
      <c r="DVD59" s="626"/>
      <c r="DVE59" s="626"/>
      <c r="DVF59" s="626"/>
      <c r="DVG59" s="626"/>
      <c r="DVH59" s="626"/>
      <c r="DVI59" s="626"/>
      <c r="DVJ59" s="626"/>
      <c r="DVK59" s="626"/>
      <c r="DVL59" s="626"/>
      <c r="DVM59" s="626"/>
      <c r="DVN59" s="626"/>
      <c r="DVO59" s="626"/>
      <c r="DVP59" s="626"/>
      <c r="DVQ59" s="626"/>
      <c r="DVR59" s="626"/>
      <c r="DVS59" s="626"/>
      <c r="DVT59" s="626"/>
      <c r="DVU59" s="626"/>
      <c r="DVV59" s="626"/>
      <c r="DVW59" s="626"/>
      <c r="DVX59" s="626"/>
      <c r="DVY59" s="626"/>
      <c r="DVZ59" s="626"/>
      <c r="DWA59" s="626"/>
      <c r="DWB59" s="626"/>
      <c r="DWC59" s="626"/>
      <c r="DWD59" s="626"/>
      <c r="DWE59" s="626"/>
      <c r="DWF59" s="626"/>
      <c r="DWG59" s="626"/>
      <c r="DWH59" s="626"/>
      <c r="DWI59" s="626"/>
      <c r="DWJ59" s="626"/>
      <c r="DWK59" s="626"/>
      <c r="DWL59" s="626"/>
      <c r="DWM59" s="626"/>
      <c r="DWN59" s="626"/>
      <c r="DWO59" s="626"/>
      <c r="DWP59" s="626"/>
      <c r="DWQ59" s="626"/>
      <c r="DWR59" s="626"/>
      <c r="DWS59" s="626"/>
      <c r="DWT59" s="626"/>
      <c r="DWU59" s="626"/>
      <c r="DWV59" s="626"/>
      <c r="DWW59" s="626"/>
      <c r="DWX59" s="626"/>
      <c r="DWY59" s="626"/>
      <c r="DWZ59" s="626"/>
      <c r="DXA59" s="626"/>
      <c r="DXB59" s="626"/>
      <c r="DXC59" s="626"/>
      <c r="DXD59" s="626"/>
      <c r="DXE59" s="626"/>
      <c r="DXF59" s="626"/>
      <c r="DXG59" s="626"/>
      <c r="DXH59" s="626"/>
      <c r="DXI59" s="626"/>
      <c r="DXJ59" s="626"/>
      <c r="DXK59" s="626"/>
      <c r="DXL59" s="626"/>
      <c r="DXM59" s="626"/>
      <c r="DXN59" s="626"/>
      <c r="DXO59" s="626"/>
      <c r="DXP59" s="626"/>
      <c r="DXQ59" s="626"/>
      <c r="DXR59" s="626"/>
      <c r="DXS59" s="626"/>
      <c r="DXT59" s="626"/>
      <c r="DXU59" s="626"/>
      <c r="DXV59" s="626"/>
      <c r="DXW59" s="626"/>
      <c r="DXX59" s="626"/>
      <c r="DXY59" s="626"/>
      <c r="DXZ59" s="626"/>
      <c r="DYA59" s="626"/>
      <c r="DYB59" s="626"/>
      <c r="DYC59" s="626"/>
      <c r="DYD59" s="626"/>
      <c r="DYE59" s="626"/>
      <c r="DYF59" s="626"/>
      <c r="DYG59" s="626"/>
      <c r="DYH59" s="626"/>
      <c r="DYI59" s="626"/>
      <c r="DYJ59" s="626"/>
      <c r="DYK59" s="626"/>
      <c r="DYL59" s="626"/>
      <c r="DYM59" s="626"/>
      <c r="DYN59" s="626"/>
      <c r="DYO59" s="626"/>
      <c r="DYP59" s="626"/>
      <c r="DYQ59" s="626"/>
      <c r="DYR59" s="626"/>
      <c r="DYS59" s="626"/>
      <c r="DYT59" s="626"/>
      <c r="DYU59" s="626"/>
      <c r="DYV59" s="626"/>
      <c r="DYW59" s="626"/>
      <c r="DYX59" s="626"/>
      <c r="DYY59" s="626"/>
      <c r="DYZ59" s="626"/>
      <c r="DZA59" s="626"/>
      <c r="DZB59" s="626"/>
      <c r="DZC59" s="626"/>
      <c r="DZD59" s="626"/>
      <c r="DZE59" s="626"/>
      <c r="DZF59" s="626"/>
      <c r="DZG59" s="626"/>
      <c r="DZH59" s="626"/>
      <c r="DZI59" s="626"/>
      <c r="DZJ59" s="626"/>
      <c r="DZK59" s="626"/>
      <c r="DZL59" s="626"/>
      <c r="DZM59" s="626"/>
      <c r="DZN59" s="626"/>
      <c r="DZO59" s="626"/>
      <c r="DZP59" s="626"/>
      <c r="DZQ59" s="626"/>
      <c r="DZR59" s="626"/>
      <c r="DZS59" s="626"/>
      <c r="DZT59" s="626"/>
      <c r="DZU59" s="626"/>
      <c r="DZV59" s="626"/>
      <c r="DZW59" s="626"/>
      <c r="DZX59" s="626"/>
      <c r="DZY59" s="626"/>
      <c r="DZZ59" s="626"/>
      <c r="EAA59" s="626"/>
      <c r="EAB59" s="626"/>
      <c r="EAC59" s="626"/>
      <c r="EAD59" s="626"/>
      <c r="EAE59" s="626"/>
      <c r="EAF59" s="626"/>
      <c r="EAG59" s="626"/>
      <c r="EAH59" s="626"/>
      <c r="EAI59" s="626"/>
      <c r="EAJ59" s="626"/>
      <c r="EAK59" s="626"/>
      <c r="EAL59" s="626"/>
      <c r="EAM59" s="626"/>
      <c r="EAN59" s="626"/>
      <c r="EAO59" s="626"/>
      <c r="EAP59" s="626"/>
      <c r="EAQ59" s="626"/>
      <c r="EAR59" s="626"/>
      <c r="EAS59" s="626"/>
      <c r="EAT59" s="626"/>
      <c r="EAU59" s="626"/>
      <c r="EAV59" s="626"/>
      <c r="EAW59" s="626"/>
      <c r="EAX59" s="626"/>
      <c r="EAY59" s="626"/>
      <c r="EAZ59" s="626"/>
      <c r="EBA59" s="626"/>
      <c r="EBB59" s="626"/>
      <c r="EBC59" s="626"/>
      <c r="EBD59" s="626"/>
      <c r="EBE59" s="626"/>
      <c r="EBF59" s="626"/>
      <c r="EBG59" s="626"/>
      <c r="EBH59" s="626"/>
      <c r="EBI59" s="626"/>
      <c r="EBJ59" s="626"/>
      <c r="EBK59" s="626"/>
      <c r="EBL59" s="626"/>
      <c r="EBM59" s="626"/>
      <c r="EBN59" s="626"/>
      <c r="EBO59" s="626"/>
      <c r="EBP59" s="626"/>
      <c r="EBQ59" s="626"/>
      <c r="EBR59" s="626"/>
      <c r="EBS59" s="626"/>
      <c r="EBT59" s="626"/>
      <c r="EBU59" s="626"/>
      <c r="EBV59" s="626"/>
      <c r="EBW59" s="626"/>
      <c r="EBX59" s="626"/>
      <c r="EBY59" s="626"/>
      <c r="EBZ59" s="626"/>
      <c r="ECA59" s="626"/>
      <c r="ECB59" s="626"/>
      <c r="ECC59" s="626"/>
      <c r="ECD59" s="626"/>
      <c r="ECE59" s="626"/>
      <c r="ECF59" s="626"/>
      <c r="ECG59" s="626"/>
      <c r="ECH59" s="626"/>
      <c r="ECI59" s="626"/>
      <c r="ECJ59" s="626"/>
      <c r="ECK59" s="626"/>
      <c r="ECL59" s="626"/>
      <c r="ECM59" s="626"/>
      <c r="ECN59" s="626"/>
      <c r="ECO59" s="626"/>
      <c r="ECP59" s="626"/>
      <c r="ECQ59" s="626"/>
      <c r="ECR59" s="626"/>
      <c r="ECS59" s="626"/>
      <c r="ECT59" s="626"/>
      <c r="ECU59" s="626"/>
      <c r="ECV59" s="626"/>
      <c r="ECW59" s="626"/>
      <c r="ECX59" s="626"/>
      <c r="ECY59" s="626"/>
      <c r="ECZ59" s="626"/>
      <c r="EDA59" s="626"/>
      <c r="EDB59" s="626"/>
      <c r="EDC59" s="626"/>
      <c r="EDD59" s="626"/>
      <c r="EDE59" s="626"/>
      <c r="EDF59" s="626"/>
      <c r="EDG59" s="626"/>
      <c r="EDH59" s="626"/>
      <c r="EDI59" s="626"/>
      <c r="EDJ59" s="626"/>
      <c r="EDK59" s="626"/>
      <c r="EDL59" s="626"/>
      <c r="EDM59" s="626"/>
      <c r="EDN59" s="626"/>
      <c r="EDO59" s="626"/>
      <c r="EDP59" s="626"/>
      <c r="EDQ59" s="626"/>
      <c r="EDR59" s="626"/>
      <c r="EDS59" s="626"/>
      <c r="EDT59" s="626"/>
      <c r="EDU59" s="626"/>
      <c r="EDV59" s="626"/>
      <c r="EDW59" s="626"/>
      <c r="EDX59" s="626"/>
      <c r="EDY59" s="626"/>
      <c r="EDZ59" s="626"/>
      <c r="EEA59" s="626"/>
      <c r="EEB59" s="626"/>
      <c r="EEC59" s="626"/>
      <c r="EED59" s="626"/>
      <c r="EEE59" s="626"/>
      <c r="EEF59" s="626"/>
      <c r="EEG59" s="626"/>
      <c r="EEH59" s="626"/>
      <c r="EEI59" s="626"/>
      <c r="EEJ59" s="626"/>
      <c r="EEK59" s="626"/>
      <c r="EEL59" s="626"/>
      <c r="EEM59" s="626"/>
      <c r="EEN59" s="626"/>
      <c r="EEO59" s="626"/>
      <c r="EEP59" s="626"/>
      <c r="EEQ59" s="626"/>
      <c r="EER59" s="626"/>
      <c r="EES59" s="626"/>
      <c r="EET59" s="626"/>
      <c r="EEU59" s="626"/>
      <c r="EEV59" s="626"/>
      <c r="EEW59" s="626"/>
      <c r="EEX59" s="626"/>
      <c r="EEY59" s="626"/>
      <c r="EEZ59" s="626"/>
      <c r="EFA59" s="626"/>
      <c r="EFB59" s="626"/>
      <c r="EFC59" s="626"/>
      <c r="EFD59" s="626"/>
      <c r="EFE59" s="626"/>
      <c r="EFF59" s="626"/>
      <c r="EFG59" s="626"/>
      <c r="EFH59" s="626"/>
      <c r="EFI59" s="626"/>
      <c r="EFJ59" s="626"/>
      <c r="EFK59" s="626"/>
      <c r="EFL59" s="626"/>
      <c r="EFM59" s="626"/>
      <c r="EFN59" s="626"/>
      <c r="EFO59" s="626"/>
      <c r="EFP59" s="626"/>
      <c r="EFQ59" s="626"/>
      <c r="EFR59" s="626"/>
      <c r="EFS59" s="626"/>
      <c r="EFT59" s="626"/>
      <c r="EFU59" s="626"/>
      <c r="EFV59" s="626"/>
      <c r="EFW59" s="626"/>
      <c r="EFX59" s="626"/>
      <c r="EFY59" s="626"/>
      <c r="EFZ59" s="626"/>
      <c r="EGA59" s="626"/>
      <c r="EGB59" s="626"/>
      <c r="EGC59" s="626"/>
      <c r="EGD59" s="626"/>
      <c r="EGE59" s="626"/>
      <c r="EGF59" s="626"/>
      <c r="EGG59" s="626"/>
      <c r="EGH59" s="626"/>
      <c r="EGI59" s="626"/>
      <c r="EGJ59" s="626"/>
      <c r="EGK59" s="626"/>
      <c r="EGL59" s="626"/>
      <c r="EGM59" s="626"/>
      <c r="EGN59" s="626"/>
      <c r="EGO59" s="626"/>
      <c r="EGP59" s="626"/>
      <c r="EGQ59" s="626"/>
      <c r="EGR59" s="626"/>
      <c r="EGS59" s="626"/>
      <c r="EGT59" s="626"/>
      <c r="EGU59" s="626"/>
      <c r="EGV59" s="626"/>
      <c r="EGW59" s="626"/>
      <c r="EGX59" s="626"/>
      <c r="EGY59" s="626"/>
      <c r="EGZ59" s="626"/>
      <c r="EHA59" s="626"/>
      <c r="EHB59" s="626"/>
      <c r="EHC59" s="626"/>
      <c r="EHD59" s="626"/>
      <c r="EHE59" s="626"/>
      <c r="EHF59" s="626"/>
      <c r="EHG59" s="626"/>
      <c r="EHH59" s="626"/>
      <c r="EHI59" s="626"/>
      <c r="EHJ59" s="626"/>
      <c r="EHK59" s="626"/>
      <c r="EHL59" s="626"/>
      <c r="EHM59" s="626"/>
      <c r="EHN59" s="626"/>
      <c r="EHO59" s="626"/>
      <c r="EHP59" s="626"/>
      <c r="EHQ59" s="626"/>
      <c r="EHR59" s="626"/>
      <c r="EHS59" s="626"/>
      <c r="EHT59" s="626"/>
      <c r="EHU59" s="626"/>
      <c r="EHV59" s="626"/>
      <c r="EHW59" s="626"/>
      <c r="EHX59" s="626"/>
      <c r="EHY59" s="626"/>
      <c r="EHZ59" s="626"/>
      <c r="EIA59" s="626"/>
      <c r="EIB59" s="626"/>
      <c r="EIC59" s="626"/>
      <c r="EID59" s="626"/>
      <c r="EIE59" s="626"/>
      <c r="EIF59" s="626"/>
      <c r="EIG59" s="626"/>
      <c r="EIH59" s="626"/>
      <c r="EII59" s="626"/>
      <c r="EIJ59" s="626"/>
      <c r="EIK59" s="626"/>
      <c r="EIL59" s="626"/>
      <c r="EIM59" s="626"/>
      <c r="EIN59" s="626"/>
      <c r="EIO59" s="626"/>
      <c r="EIP59" s="626"/>
      <c r="EIQ59" s="626"/>
      <c r="EIR59" s="626"/>
      <c r="EIS59" s="626"/>
      <c r="EIT59" s="626"/>
      <c r="EIU59" s="626"/>
      <c r="EIV59" s="626"/>
      <c r="EIW59" s="626"/>
      <c r="EIX59" s="626"/>
      <c r="EIY59" s="626"/>
      <c r="EIZ59" s="626"/>
      <c r="EJA59" s="626"/>
      <c r="EJB59" s="626"/>
      <c r="EJC59" s="626"/>
      <c r="EJD59" s="626"/>
      <c r="EJE59" s="626"/>
      <c r="EJF59" s="626"/>
      <c r="EJG59" s="626"/>
      <c r="EJH59" s="626"/>
      <c r="EJI59" s="626"/>
      <c r="EJJ59" s="626"/>
      <c r="EJK59" s="626"/>
      <c r="EJL59" s="626"/>
      <c r="EJM59" s="626"/>
      <c r="EJN59" s="626"/>
      <c r="EJO59" s="626"/>
      <c r="EJP59" s="626"/>
      <c r="EJQ59" s="626"/>
      <c r="EJR59" s="626"/>
      <c r="EJS59" s="626"/>
      <c r="EJT59" s="626"/>
      <c r="EJU59" s="626"/>
      <c r="EJV59" s="626"/>
      <c r="EJW59" s="626"/>
      <c r="EJX59" s="626"/>
      <c r="EJY59" s="626"/>
      <c r="EJZ59" s="626"/>
      <c r="EKA59" s="626"/>
      <c r="EKB59" s="626"/>
      <c r="EKC59" s="626"/>
      <c r="EKD59" s="626"/>
      <c r="EKE59" s="626"/>
      <c r="EKF59" s="626"/>
      <c r="EKG59" s="626"/>
      <c r="EKH59" s="626"/>
      <c r="EKI59" s="626"/>
      <c r="EKJ59" s="626"/>
      <c r="EKK59" s="626"/>
      <c r="EKL59" s="626"/>
      <c r="EKM59" s="626"/>
      <c r="EKN59" s="626"/>
      <c r="EKO59" s="626"/>
      <c r="EKP59" s="626"/>
      <c r="EKQ59" s="626"/>
      <c r="EKR59" s="626"/>
      <c r="EKS59" s="626"/>
      <c r="EKT59" s="626"/>
      <c r="EKU59" s="626"/>
      <c r="EKV59" s="626"/>
      <c r="EKW59" s="626"/>
      <c r="EKX59" s="626"/>
      <c r="EKY59" s="626"/>
      <c r="EKZ59" s="626"/>
      <c r="ELA59" s="626"/>
      <c r="ELB59" s="626"/>
      <c r="ELC59" s="626"/>
      <c r="ELD59" s="626"/>
      <c r="ELE59" s="626"/>
      <c r="ELF59" s="626"/>
      <c r="ELG59" s="626"/>
      <c r="ELH59" s="626"/>
      <c r="ELI59" s="626"/>
      <c r="ELJ59" s="626"/>
      <c r="ELK59" s="626"/>
      <c r="ELL59" s="626"/>
      <c r="ELM59" s="626"/>
      <c r="ELN59" s="626"/>
      <c r="ELO59" s="626"/>
      <c r="ELP59" s="626"/>
      <c r="ELQ59" s="626"/>
      <c r="ELR59" s="626"/>
      <c r="ELS59" s="626"/>
      <c r="ELT59" s="626"/>
      <c r="ELU59" s="626"/>
      <c r="ELV59" s="626"/>
      <c r="ELW59" s="626"/>
      <c r="ELX59" s="626"/>
      <c r="ELY59" s="626"/>
      <c r="ELZ59" s="626"/>
      <c r="EMA59" s="626"/>
      <c r="EMB59" s="626"/>
      <c r="EMC59" s="626"/>
      <c r="EMD59" s="626"/>
      <c r="EME59" s="626"/>
      <c r="EMF59" s="626"/>
      <c r="EMG59" s="626"/>
      <c r="EMH59" s="626"/>
      <c r="EMI59" s="626"/>
      <c r="EMJ59" s="626"/>
      <c r="EMK59" s="626"/>
      <c r="EML59" s="626"/>
      <c r="EMM59" s="626"/>
      <c r="EMN59" s="626"/>
      <c r="EMO59" s="626"/>
      <c r="EMP59" s="626"/>
      <c r="EMQ59" s="626"/>
      <c r="EMR59" s="626"/>
      <c r="EMS59" s="626"/>
      <c r="EMT59" s="626"/>
      <c r="EMU59" s="626"/>
      <c r="EMV59" s="626"/>
      <c r="EMW59" s="626"/>
      <c r="EMX59" s="626"/>
      <c r="EMY59" s="626"/>
      <c r="EMZ59" s="626"/>
      <c r="ENA59" s="626"/>
      <c r="ENB59" s="626"/>
      <c r="ENC59" s="626"/>
      <c r="END59" s="626"/>
      <c r="ENE59" s="626"/>
      <c r="ENF59" s="626"/>
      <c r="ENG59" s="626"/>
      <c r="ENH59" s="626"/>
      <c r="ENI59" s="626"/>
      <c r="ENJ59" s="626"/>
      <c r="ENK59" s="626"/>
      <c r="ENL59" s="626"/>
      <c r="ENM59" s="626"/>
      <c r="ENN59" s="626"/>
      <c r="ENO59" s="626"/>
      <c r="ENP59" s="626"/>
      <c r="ENQ59" s="626"/>
      <c r="ENR59" s="626"/>
      <c r="ENS59" s="626"/>
      <c r="ENT59" s="626"/>
      <c r="ENU59" s="626"/>
      <c r="ENV59" s="626"/>
      <c r="ENW59" s="626"/>
      <c r="ENX59" s="626"/>
      <c r="ENY59" s="626"/>
      <c r="ENZ59" s="626"/>
      <c r="EOA59" s="626"/>
      <c r="EOB59" s="626"/>
      <c r="EOC59" s="626"/>
      <c r="EOD59" s="626"/>
      <c r="EOE59" s="626"/>
      <c r="EOF59" s="626"/>
      <c r="EOG59" s="626"/>
      <c r="EOH59" s="626"/>
      <c r="EOI59" s="626"/>
      <c r="EOJ59" s="626"/>
      <c r="EOK59" s="626"/>
      <c r="EOL59" s="626"/>
      <c r="EOM59" s="626"/>
      <c r="EON59" s="626"/>
      <c r="EOO59" s="626"/>
      <c r="EOP59" s="626"/>
      <c r="EOQ59" s="626"/>
      <c r="EOR59" s="626"/>
      <c r="EOS59" s="626"/>
      <c r="EOT59" s="626"/>
      <c r="EOU59" s="626"/>
      <c r="EOV59" s="626"/>
      <c r="EOW59" s="626"/>
      <c r="EOX59" s="626"/>
      <c r="EOY59" s="626"/>
      <c r="EOZ59" s="626"/>
      <c r="EPA59" s="626"/>
      <c r="EPB59" s="626"/>
      <c r="EPC59" s="626"/>
      <c r="EPD59" s="626"/>
      <c r="EPE59" s="626"/>
      <c r="EPF59" s="626"/>
      <c r="EPG59" s="626"/>
      <c r="EPH59" s="626"/>
      <c r="EPI59" s="626"/>
      <c r="EPJ59" s="626"/>
      <c r="EPK59" s="626"/>
      <c r="EPL59" s="626"/>
      <c r="EPM59" s="626"/>
      <c r="EPN59" s="626"/>
      <c r="EPO59" s="626"/>
      <c r="EPP59" s="626"/>
      <c r="EPQ59" s="626"/>
      <c r="EPR59" s="626"/>
      <c r="EPS59" s="626"/>
      <c r="EPT59" s="626"/>
      <c r="EPU59" s="626"/>
      <c r="EPV59" s="626"/>
      <c r="EPW59" s="626"/>
      <c r="EPX59" s="626"/>
      <c r="EPY59" s="626"/>
      <c r="EPZ59" s="626"/>
      <c r="EQA59" s="626"/>
      <c r="EQB59" s="626"/>
      <c r="EQC59" s="626"/>
      <c r="EQD59" s="626"/>
      <c r="EQE59" s="626"/>
      <c r="EQF59" s="626"/>
      <c r="EQG59" s="626"/>
      <c r="EQH59" s="626"/>
      <c r="EQI59" s="626"/>
      <c r="EQJ59" s="626"/>
      <c r="EQK59" s="626"/>
      <c r="EQL59" s="626"/>
      <c r="EQM59" s="626"/>
      <c r="EQN59" s="626"/>
      <c r="EQO59" s="626"/>
      <c r="EQP59" s="626"/>
      <c r="EQQ59" s="626"/>
      <c r="EQR59" s="626"/>
      <c r="EQS59" s="626"/>
      <c r="EQT59" s="626"/>
      <c r="EQU59" s="626"/>
      <c r="EQV59" s="626"/>
      <c r="EQW59" s="626"/>
      <c r="EQX59" s="626"/>
      <c r="EQY59" s="626"/>
      <c r="EQZ59" s="626"/>
      <c r="ERA59" s="626"/>
      <c r="ERB59" s="626"/>
      <c r="ERC59" s="626"/>
      <c r="ERD59" s="626"/>
      <c r="ERE59" s="626"/>
      <c r="ERF59" s="626"/>
      <c r="ERG59" s="626"/>
      <c r="ERH59" s="626"/>
      <c r="ERI59" s="626"/>
      <c r="ERJ59" s="626"/>
      <c r="ERK59" s="626"/>
      <c r="ERL59" s="626"/>
      <c r="ERM59" s="626"/>
      <c r="ERN59" s="626"/>
      <c r="ERO59" s="626"/>
      <c r="ERP59" s="626"/>
      <c r="ERQ59" s="626"/>
      <c r="ERR59" s="626"/>
      <c r="ERS59" s="626"/>
      <c r="ERT59" s="626"/>
      <c r="ERU59" s="626"/>
      <c r="ERV59" s="626"/>
      <c r="ERW59" s="626"/>
      <c r="ERX59" s="626"/>
      <c r="ERY59" s="626"/>
      <c r="ERZ59" s="626"/>
      <c r="ESA59" s="626"/>
      <c r="ESB59" s="626"/>
      <c r="ESC59" s="626"/>
      <c r="ESD59" s="626"/>
      <c r="ESE59" s="626"/>
      <c r="ESF59" s="626"/>
      <c r="ESG59" s="626"/>
      <c r="ESH59" s="626"/>
      <c r="ESI59" s="626"/>
      <c r="ESJ59" s="626"/>
      <c r="ESK59" s="626"/>
      <c r="ESL59" s="626"/>
      <c r="ESM59" s="626"/>
      <c r="ESN59" s="626"/>
      <c r="ESO59" s="626"/>
      <c r="ESP59" s="626"/>
      <c r="ESQ59" s="626"/>
      <c r="ESR59" s="626"/>
      <c r="ESS59" s="626"/>
      <c r="EST59" s="626"/>
      <c r="ESU59" s="626"/>
      <c r="ESV59" s="626"/>
      <c r="ESW59" s="626"/>
      <c r="ESX59" s="626"/>
      <c r="ESY59" s="626"/>
      <c r="ESZ59" s="626"/>
      <c r="ETA59" s="626"/>
      <c r="ETB59" s="626"/>
      <c r="ETC59" s="626"/>
      <c r="ETD59" s="626"/>
      <c r="ETE59" s="626"/>
      <c r="ETF59" s="626"/>
      <c r="ETG59" s="626"/>
      <c r="ETH59" s="626"/>
      <c r="ETI59" s="626"/>
      <c r="ETJ59" s="626"/>
      <c r="ETK59" s="626"/>
      <c r="ETL59" s="626"/>
      <c r="ETM59" s="626"/>
      <c r="ETN59" s="626"/>
      <c r="ETO59" s="626"/>
      <c r="ETP59" s="626"/>
      <c r="ETQ59" s="626"/>
      <c r="ETR59" s="626"/>
      <c r="ETS59" s="626"/>
      <c r="ETT59" s="626"/>
      <c r="ETU59" s="626"/>
      <c r="ETV59" s="626"/>
      <c r="ETW59" s="626"/>
      <c r="ETX59" s="626"/>
      <c r="ETY59" s="626"/>
      <c r="ETZ59" s="626"/>
      <c r="EUA59" s="626"/>
      <c r="EUB59" s="626"/>
      <c r="EUC59" s="626"/>
      <c r="EUD59" s="626"/>
      <c r="EUE59" s="626"/>
      <c r="EUF59" s="626"/>
      <c r="EUG59" s="626"/>
      <c r="EUH59" s="626"/>
      <c r="EUI59" s="626"/>
      <c r="EUJ59" s="626"/>
      <c r="EUK59" s="626"/>
      <c r="EUL59" s="626"/>
      <c r="EUM59" s="626"/>
      <c r="EUN59" s="626"/>
      <c r="EUO59" s="626"/>
      <c r="EUP59" s="626"/>
      <c r="EUQ59" s="626"/>
      <c r="EUR59" s="626"/>
      <c r="EUS59" s="626"/>
      <c r="EUT59" s="626"/>
      <c r="EUU59" s="626"/>
      <c r="EUV59" s="626"/>
      <c r="EUW59" s="626"/>
      <c r="EUX59" s="626"/>
      <c r="EUY59" s="626"/>
      <c r="EUZ59" s="626"/>
      <c r="EVA59" s="626"/>
      <c r="EVB59" s="626"/>
      <c r="EVC59" s="626"/>
      <c r="EVD59" s="626"/>
      <c r="EVE59" s="626"/>
      <c r="EVF59" s="626"/>
      <c r="EVG59" s="626"/>
      <c r="EVH59" s="626"/>
      <c r="EVI59" s="626"/>
      <c r="EVJ59" s="626"/>
      <c r="EVK59" s="626"/>
      <c r="EVL59" s="626"/>
      <c r="EVM59" s="626"/>
      <c r="EVN59" s="626"/>
      <c r="EVO59" s="626"/>
      <c r="EVP59" s="626"/>
      <c r="EVQ59" s="626"/>
      <c r="EVR59" s="626"/>
      <c r="EVS59" s="626"/>
      <c r="EVT59" s="626"/>
      <c r="EVU59" s="626"/>
      <c r="EVV59" s="626"/>
      <c r="EVW59" s="626"/>
      <c r="EVX59" s="626"/>
      <c r="EVY59" s="626"/>
      <c r="EVZ59" s="626"/>
      <c r="EWA59" s="626"/>
      <c r="EWB59" s="626"/>
      <c r="EWC59" s="626"/>
      <c r="EWD59" s="626"/>
      <c r="EWE59" s="626"/>
      <c r="EWF59" s="626"/>
      <c r="EWG59" s="626"/>
      <c r="EWH59" s="626"/>
      <c r="EWI59" s="626"/>
      <c r="EWJ59" s="626"/>
      <c r="EWK59" s="626"/>
      <c r="EWL59" s="626"/>
      <c r="EWM59" s="626"/>
      <c r="EWN59" s="626"/>
      <c r="EWO59" s="626"/>
      <c r="EWP59" s="626"/>
      <c r="EWQ59" s="626"/>
      <c r="EWR59" s="626"/>
      <c r="EWS59" s="626"/>
      <c r="EWT59" s="626"/>
      <c r="EWU59" s="626"/>
      <c r="EWV59" s="626"/>
      <c r="EWW59" s="626"/>
      <c r="EWX59" s="626"/>
      <c r="EWY59" s="626"/>
      <c r="EWZ59" s="626"/>
      <c r="EXA59" s="626"/>
      <c r="EXB59" s="626"/>
      <c r="EXC59" s="626"/>
      <c r="EXD59" s="626"/>
      <c r="EXE59" s="626"/>
      <c r="EXF59" s="626"/>
      <c r="EXG59" s="626"/>
      <c r="EXH59" s="626"/>
      <c r="EXI59" s="626"/>
      <c r="EXJ59" s="626"/>
      <c r="EXK59" s="626"/>
      <c r="EXL59" s="626"/>
      <c r="EXM59" s="626"/>
      <c r="EXN59" s="626"/>
      <c r="EXO59" s="626"/>
      <c r="EXP59" s="626"/>
      <c r="EXQ59" s="626"/>
      <c r="EXR59" s="626"/>
      <c r="EXS59" s="626"/>
      <c r="EXT59" s="626"/>
      <c r="EXU59" s="626"/>
      <c r="EXV59" s="626"/>
      <c r="EXW59" s="626"/>
      <c r="EXX59" s="626"/>
      <c r="EXY59" s="626"/>
      <c r="EXZ59" s="626"/>
      <c r="EYA59" s="626"/>
      <c r="EYB59" s="626"/>
      <c r="EYC59" s="626"/>
      <c r="EYD59" s="626"/>
      <c r="EYE59" s="626"/>
      <c r="EYF59" s="626"/>
      <c r="EYG59" s="626"/>
      <c r="EYH59" s="626"/>
      <c r="EYI59" s="626"/>
      <c r="EYJ59" s="626"/>
      <c r="EYK59" s="626"/>
      <c r="EYL59" s="626"/>
      <c r="EYM59" s="626"/>
      <c r="EYN59" s="626"/>
      <c r="EYO59" s="626"/>
      <c r="EYP59" s="626"/>
      <c r="EYQ59" s="626"/>
      <c r="EYR59" s="626"/>
      <c r="EYS59" s="626"/>
      <c r="EYT59" s="626"/>
      <c r="EYU59" s="626"/>
      <c r="EYV59" s="626"/>
      <c r="EYW59" s="626"/>
      <c r="EYX59" s="626"/>
      <c r="EYY59" s="626"/>
      <c r="EYZ59" s="626"/>
      <c r="EZA59" s="626"/>
      <c r="EZB59" s="626"/>
      <c r="EZC59" s="626"/>
      <c r="EZD59" s="626"/>
      <c r="EZE59" s="626"/>
      <c r="EZF59" s="626"/>
      <c r="EZG59" s="626"/>
      <c r="EZH59" s="626"/>
      <c r="EZI59" s="626"/>
      <c r="EZJ59" s="626"/>
      <c r="EZK59" s="626"/>
      <c r="EZL59" s="626"/>
      <c r="EZM59" s="626"/>
      <c r="EZN59" s="626"/>
      <c r="EZO59" s="626"/>
      <c r="EZP59" s="626"/>
      <c r="EZQ59" s="626"/>
      <c r="EZR59" s="626"/>
      <c r="EZS59" s="626"/>
      <c r="EZT59" s="626"/>
      <c r="EZU59" s="626"/>
      <c r="EZV59" s="626"/>
      <c r="EZW59" s="626"/>
      <c r="EZX59" s="626"/>
      <c r="EZY59" s="626"/>
      <c r="EZZ59" s="626"/>
      <c r="FAA59" s="626"/>
      <c r="FAB59" s="626"/>
      <c r="FAC59" s="626"/>
      <c r="FAD59" s="626"/>
      <c r="FAE59" s="626"/>
      <c r="FAF59" s="626"/>
      <c r="FAG59" s="626"/>
      <c r="FAH59" s="626"/>
      <c r="FAI59" s="626"/>
      <c r="FAJ59" s="626"/>
      <c r="FAK59" s="626"/>
      <c r="FAL59" s="626"/>
      <c r="FAM59" s="626"/>
      <c r="FAN59" s="626"/>
      <c r="FAO59" s="626"/>
      <c r="FAP59" s="626"/>
      <c r="FAQ59" s="626"/>
      <c r="FAR59" s="626"/>
      <c r="FAS59" s="626"/>
      <c r="FAT59" s="626"/>
      <c r="FAU59" s="626"/>
      <c r="FAV59" s="626"/>
      <c r="FAW59" s="626"/>
      <c r="FAX59" s="626"/>
      <c r="FAY59" s="626"/>
      <c r="FAZ59" s="626"/>
      <c r="FBA59" s="626"/>
      <c r="FBB59" s="626"/>
      <c r="FBC59" s="626"/>
      <c r="FBD59" s="626"/>
      <c r="FBE59" s="626"/>
      <c r="FBF59" s="626"/>
      <c r="FBG59" s="626"/>
      <c r="FBH59" s="626"/>
      <c r="FBI59" s="626"/>
      <c r="FBJ59" s="626"/>
      <c r="FBK59" s="626"/>
      <c r="FBL59" s="626"/>
      <c r="FBM59" s="626"/>
      <c r="FBN59" s="626"/>
      <c r="FBO59" s="626"/>
      <c r="FBP59" s="626"/>
      <c r="FBQ59" s="626"/>
      <c r="FBR59" s="626"/>
      <c r="FBS59" s="626"/>
      <c r="FBT59" s="626"/>
      <c r="FBU59" s="626"/>
      <c r="FBV59" s="626"/>
      <c r="FBW59" s="626"/>
      <c r="FBX59" s="626"/>
      <c r="FBY59" s="626"/>
      <c r="FBZ59" s="626"/>
      <c r="FCA59" s="626"/>
      <c r="FCB59" s="626"/>
      <c r="FCC59" s="626"/>
      <c r="FCD59" s="626"/>
      <c r="FCE59" s="626"/>
      <c r="FCF59" s="626"/>
      <c r="FCG59" s="626"/>
      <c r="FCH59" s="626"/>
      <c r="FCI59" s="626"/>
      <c r="FCJ59" s="626"/>
      <c r="FCK59" s="626"/>
      <c r="FCL59" s="626"/>
      <c r="FCM59" s="626"/>
      <c r="FCN59" s="626"/>
      <c r="FCO59" s="626"/>
      <c r="FCP59" s="626"/>
      <c r="FCQ59" s="626"/>
      <c r="FCR59" s="626"/>
      <c r="FCS59" s="626"/>
      <c r="FCT59" s="626"/>
      <c r="FCU59" s="626"/>
      <c r="FCV59" s="626"/>
      <c r="FCW59" s="626"/>
      <c r="FCX59" s="626"/>
      <c r="FCY59" s="626"/>
      <c r="FCZ59" s="626"/>
      <c r="FDA59" s="626"/>
      <c r="FDB59" s="626"/>
      <c r="FDC59" s="626"/>
      <c r="FDD59" s="626"/>
      <c r="FDE59" s="626"/>
      <c r="FDF59" s="626"/>
      <c r="FDG59" s="626"/>
      <c r="FDH59" s="626"/>
      <c r="FDI59" s="626"/>
      <c r="FDJ59" s="626"/>
      <c r="FDK59" s="626"/>
      <c r="FDL59" s="626"/>
      <c r="FDM59" s="626"/>
      <c r="FDN59" s="626"/>
      <c r="FDO59" s="626"/>
      <c r="FDP59" s="626"/>
      <c r="FDQ59" s="626"/>
      <c r="FDR59" s="626"/>
      <c r="FDS59" s="626"/>
      <c r="FDT59" s="626"/>
      <c r="FDU59" s="626"/>
      <c r="FDV59" s="626"/>
      <c r="FDW59" s="626"/>
      <c r="FDX59" s="626"/>
      <c r="FDY59" s="626"/>
      <c r="FDZ59" s="626"/>
      <c r="FEA59" s="626"/>
      <c r="FEB59" s="626"/>
      <c r="FEC59" s="626"/>
      <c r="FED59" s="626"/>
      <c r="FEE59" s="626"/>
      <c r="FEF59" s="626"/>
      <c r="FEG59" s="626"/>
      <c r="FEH59" s="626"/>
      <c r="FEI59" s="626"/>
      <c r="FEJ59" s="626"/>
      <c r="FEK59" s="626"/>
      <c r="FEL59" s="626"/>
      <c r="FEM59" s="626"/>
      <c r="FEN59" s="626"/>
      <c r="FEO59" s="626"/>
      <c r="FEP59" s="626"/>
      <c r="FEQ59" s="626"/>
      <c r="FER59" s="626"/>
      <c r="FES59" s="626"/>
      <c r="FET59" s="626"/>
      <c r="FEU59" s="626"/>
      <c r="FEV59" s="626"/>
      <c r="FEW59" s="626"/>
      <c r="FEX59" s="626"/>
      <c r="FEY59" s="626"/>
      <c r="FEZ59" s="626"/>
      <c r="FFA59" s="626"/>
      <c r="FFB59" s="626"/>
      <c r="FFC59" s="626"/>
      <c r="FFD59" s="626"/>
      <c r="FFE59" s="626"/>
      <c r="FFF59" s="626"/>
      <c r="FFG59" s="626"/>
      <c r="FFH59" s="626"/>
      <c r="FFI59" s="626"/>
      <c r="FFJ59" s="626"/>
      <c r="FFK59" s="626"/>
      <c r="FFL59" s="626"/>
      <c r="FFM59" s="626"/>
      <c r="FFN59" s="626"/>
      <c r="FFO59" s="626"/>
      <c r="FFP59" s="626"/>
      <c r="FFQ59" s="626"/>
      <c r="FFR59" s="626"/>
      <c r="FFS59" s="626"/>
      <c r="FFT59" s="626"/>
      <c r="FFU59" s="626"/>
      <c r="FFV59" s="626"/>
      <c r="FFW59" s="626"/>
      <c r="FFX59" s="626"/>
      <c r="FFY59" s="626"/>
      <c r="FFZ59" s="626"/>
      <c r="FGA59" s="626"/>
      <c r="FGB59" s="626"/>
      <c r="FGC59" s="626"/>
      <c r="FGD59" s="626"/>
      <c r="FGE59" s="626"/>
      <c r="FGF59" s="626"/>
      <c r="FGG59" s="626"/>
      <c r="FGH59" s="626"/>
      <c r="FGI59" s="626"/>
      <c r="FGJ59" s="626"/>
      <c r="FGK59" s="626"/>
      <c r="FGL59" s="626"/>
      <c r="FGM59" s="626"/>
      <c r="FGN59" s="626"/>
      <c r="FGO59" s="626"/>
      <c r="FGP59" s="626"/>
      <c r="FGQ59" s="626"/>
      <c r="FGR59" s="626"/>
      <c r="FGS59" s="626"/>
      <c r="FGT59" s="626"/>
      <c r="FGU59" s="626"/>
      <c r="FGV59" s="626"/>
      <c r="FGW59" s="626"/>
      <c r="FGX59" s="626"/>
      <c r="FGY59" s="626"/>
      <c r="FGZ59" s="626"/>
      <c r="FHA59" s="626"/>
      <c r="FHB59" s="626"/>
      <c r="FHC59" s="626"/>
      <c r="FHD59" s="626"/>
      <c r="FHE59" s="626"/>
      <c r="FHF59" s="626"/>
      <c r="FHG59" s="626"/>
      <c r="FHH59" s="626"/>
      <c r="FHI59" s="626"/>
      <c r="FHJ59" s="626"/>
      <c r="FHK59" s="626"/>
      <c r="FHL59" s="626"/>
      <c r="FHM59" s="626"/>
      <c r="FHN59" s="626"/>
      <c r="FHO59" s="626"/>
      <c r="FHP59" s="626"/>
      <c r="FHQ59" s="626"/>
      <c r="FHR59" s="626"/>
      <c r="FHS59" s="626"/>
      <c r="FHT59" s="626"/>
      <c r="FHU59" s="626"/>
      <c r="FHV59" s="626"/>
      <c r="FHW59" s="626"/>
      <c r="FHX59" s="626"/>
      <c r="FHY59" s="626"/>
      <c r="FHZ59" s="626"/>
      <c r="FIA59" s="626"/>
      <c r="FIB59" s="626"/>
      <c r="FIC59" s="626"/>
      <c r="FID59" s="626"/>
      <c r="FIE59" s="626"/>
      <c r="FIF59" s="626"/>
      <c r="FIG59" s="626"/>
      <c r="FIH59" s="626"/>
      <c r="FII59" s="626"/>
      <c r="FIJ59" s="626"/>
      <c r="FIK59" s="626"/>
      <c r="FIL59" s="626"/>
      <c r="FIM59" s="626"/>
      <c r="FIN59" s="626"/>
      <c r="FIO59" s="626"/>
      <c r="FIP59" s="626"/>
      <c r="FIQ59" s="626"/>
      <c r="FIR59" s="626"/>
      <c r="FIS59" s="626"/>
      <c r="FIT59" s="626"/>
      <c r="FIU59" s="626"/>
      <c r="FIV59" s="626"/>
      <c r="FIW59" s="626"/>
      <c r="FIX59" s="626"/>
      <c r="FIY59" s="626"/>
      <c r="FIZ59" s="626"/>
      <c r="FJA59" s="626"/>
      <c r="FJB59" s="626"/>
      <c r="FJC59" s="626"/>
      <c r="FJD59" s="626"/>
      <c r="FJE59" s="626"/>
      <c r="FJF59" s="626"/>
      <c r="FJG59" s="626"/>
      <c r="FJH59" s="626"/>
      <c r="FJI59" s="626"/>
      <c r="FJJ59" s="626"/>
      <c r="FJK59" s="626"/>
      <c r="FJL59" s="626"/>
      <c r="FJM59" s="626"/>
      <c r="FJN59" s="626"/>
      <c r="FJO59" s="626"/>
      <c r="FJP59" s="626"/>
      <c r="FJQ59" s="626"/>
      <c r="FJR59" s="626"/>
      <c r="FJS59" s="626"/>
      <c r="FJT59" s="626"/>
      <c r="FJU59" s="626"/>
      <c r="FJV59" s="626"/>
      <c r="FJW59" s="626"/>
      <c r="FJX59" s="626"/>
      <c r="FJY59" s="626"/>
      <c r="FJZ59" s="626"/>
      <c r="FKA59" s="626"/>
      <c r="FKB59" s="626"/>
      <c r="FKC59" s="626"/>
      <c r="FKD59" s="626"/>
      <c r="FKE59" s="626"/>
      <c r="FKF59" s="626"/>
      <c r="FKG59" s="626"/>
      <c r="FKH59" s="626"/>
      <c r="FKI59" s="626"/>
      <c r="FKJ59" s="626"/>
      <c r="FKK59" s="626"/>
      <c r="FKL59" s="626"/>
      <c r="FKM59" s="626"/>
      <c r="FKN59" s="626"/>
      <c r="FKO59" s="626"/>
      <c r="FKP59" s="626"/>
      <c r="FKQ59" s="626"/>
      <c r="FKR59" s="626"/>
      <c r="FKS59" s="626"/>
      <c r="FKT59" s="626"/>
      <c r="FKU59" s="626"/>
      <c r="FKV59" s="626"/>
      <c r="FKW59" s="626"/>
      <c r="FKX59" s="626"/>
      <c r="FKY59" s="626"/>
      <c r="FKZ59" s="626"/>
      <c r="FLA59" s="626"/>
      <c r="FLB59" s="626"/>
      <c r="FLC59" s="626"/>
      <c r="FLD59" s="626"/>
      <c r="FLE59" s="626"/>
      <c r="FLF59" s="626"/>
      <c r="FLG59" s="626"/>
      <c r="FLH59" s="626"/>
      <c r="FLI59" s="626"/>
      <c r="FLJ59" s="626"/>
      <c r="FLK59" s="626"/>
      <c r="FLL59" s="626"/>
      <c r="FLM59" s="626"/>
      <c r="FLN59" s="626"/>
      <c r="FLO59" s="626"/>
      <c r="FLP59" s="626"/>
      <c r="FLQ59" s="626"/>
      <c r="FLR59" s="626"/>
      <c r="FLS59" s="626"/>
      <c r="FLT59" s="626"/>
      <c r="FLU59" s="626"/>
      <c r="FLV59" s="626"/>
      <c r="FLW59" s="626"/>
      <c r="FLX59" s="626"/>
      <c r="FLY59" s="626"/>
      <c r="FLZ59" s="626"/>
      <c r="FMA59" s="626"/>
      <c r="FMB59" s="626"/>
      <c r="FMC59" s="626"/>
      <c r="FMD59" s="626"/>
      <c r="FME59" s="626"/>
      <c r="FMF59" s="626"/>
      <c r="FMG59" s="626"/>
      <c r="FMH59" s="626"/>
      <c r="FMI59" s="626"/>
      <c r="FMJ59" s="626"/>
      <c r="FMK59" s="626"/>
      <c r="FML59" s="626"/>
      <c r="FMM59" s="626"/>
      <c r="FMN59" s="626"/>
      <c r="FMO59" s="626"/>
      <c r="FMP59" s="626"/>
      <c r="FMQ59" s="626"/>
      <c r="FMR59" s="626"/>
      <c r="FMS59" s="626"/>
      <c r="FMT59" s="626"/>
      <c r="FMU59" s="626"/>
      <c r="FMV59" s="626"/>
      <c r="FMW59" s="626"/>
      <c r="FMX59" s="626"/>
      <c r="FMY59" s="626"/>
      <c r="FMZ59" s="626"/>
      <c r="FNA59" s="626"/>
      <c r="FNB59" s="626"/>
      <c r="FNC59" s="626"/>
      <c r="FND59" s="626"/>
      <c r="FNE59" s="626"/>
      <c r="FNF59" s="626"/>
      <c r="FNG59" s="626"/>
      <c r="FNH59" s="626"/>
      <c r="FNI59" s="626"/>
      <c r="FNJ59" s="626"/>
      <c r="FNK59" s="626"/>
      <c r="FNL59" s="626"/>
      <c r="FNM59" s="626"/>
      <c r="FNN59" s="626"/>
      <c r="FNO59" s="626"/>
      <c r="FNP59" s="626"/>
      <c r="FNQ59" s="626"/>
      <c r="FNR59" s="626"/>
      <c r="FNS59" s="626"/>
      <c r="FNT59" s="626"/>
      <c r="FNU59" s="626"/>
      <c r="FNV59" s="626"/>
      <c r="FNW59" s="626"/>
      <c r="FNX59" s="626"/>
      <c r="FNY59" s="626"/>
      <c r="FNZ59" s="626"/>
      <c r="FOA59" s="626"/>
      <c r="FOB59" s="626"/>
      <c r="FOC59" s="626"/>
      <c r="FOD59" s="626"/>
      <c r="FOE59" s="626"/>
      <c r="FOF59" s="626"/>
      <c r="FOG59" s="626"/>
      <c r="FOH59" s="626"/>
      <c r="FOI59" s="626"/>
      <c r="FOJ59" s="626"/>
      <c r="FOK59" s="626"/>
      <c r="FOL59" s="626"/>
      <c r="FOM59" s="626"/>
      <c r="FON59" s="626"/>
      <c r="FOO59" s="626"/>
      <c r="FOP59" s="626"/>
      <c r="FOQ59" s="626"/>
      <c r="FOR59" s="626"/>
      <c r="FOS59" s="626"/>
      <c r="FOT59" s="626"/>
      <c r="FOU59" s="626"/>
      <c r="FOV59" s="626"/>
      <c r="FOW59" s="626"/>
      <c r="FOX59" s="626"/>
      <c r="FOY59" s="626"/>
      <c r="FOZ59" s="626"/>
      <c r="FPA59" s="626"/>
      <c r="FPB59" s="626"/>
      <c r="FPC59" s="626"/>
      <c r="FPD59" s="626"/>
      <c r="FPE59" s="626"/>
      <c r="FPF59" s="626"/>
      <c r="FPG59" s="626"/>
      <c r="FPH59" s="626"/>
      <c r="FPI59" s="626"/>
      <c r="FPJ59" s="626"/>
      <c r="FPK59" s="626"/>
      <c r="FPL59" s="626"/>
      <c r="FPM59" s="626"/>
      <c r="FPN59" s="626"/>
      <c r="FPO59" s="626"/>
      <c r="FPP59" s="626"/>
      <c r="FPQ59" s="626"/>
      <c r="FPR59" s="626"/>
      <c r="FPS59" s="626"/>
      <c r="FPT59" s="626"/>
      <c r="FPU59" s="626"/>
      <c r="FPV59" s="626"/>
      <c r="FPW59" s="626"/>
      <c r="FPX59" s="626"/>
      <c r="FPY59" s="626"/>
      <c r="FPZ59" s="626"/>
      <c r="FQA59" s="626"/>
      <c r="FQB59" s="626"/>
      <c r="FQC59" s="626"/>
      <c r="FQD59" s="626"/>
      <c r="FQE59" s="626"/>
      <c r="FQF59" s="626"/>
      <c r="FQG59" s="626"/>
      <c r="FQH59" s="626"/>
      <c r="FQI59" s="626"/>
      <c r="FQJ59" s="626"/>
      <c r="FQK59" s="626"/>
      <c r="FQL59" s="626"/>
      <c r="FQM59" s="626"/>
      <c r="FQN59" s="626"/>
      <c r="FQO59" s="626"/>
      <c r="FQP59" s="626"/>
      <c r="FQQ59" s="626"/>
      <c r="FQR59" s="626"/>
      <c r="FQS59" s="626"/>
      <c r="FQT59" s="626"/>
      <c r="FQU59" s="626"/>
      <c r="FQV59" s="626"/>
      <c r="FQW59" s="626"/>
      <c r="FQX59" s="626"/>
      <c r="FQY59" s="626"/>
      <c r="FQZ59" s="626"/>
      <c r="FRA59" s="626"/>
      <c r="FRB59" s="626"/>
      <c r="FRC59" s="626"/>
      <c r="FRD59" s="626"/>
      <c r="FRE59" s="626"/>
      <c r="FRF59" s="626"/>
      <c r="FRG59" s="626"/>
      <c r="FRH59" s="626"/>
      <c r="FRI59" s="626"/>
      <c r="FRJ59" s="626"/>
      <c r="FRK59" s="626"/>
      <c r="FRL59" s="626"/>
      <c r="FRM59" s="626"/>
      <c r="FRN59" s="626"/>
      <c r="FRO59" s="626"/>
      <c r="FRP59" s="626"/>
      <c r="FRQ59" s="626"/>
      <c r="FRR59" s="626"/>
      <c r="FRS59" s="626"/>
      <c r="FRT59" s="626"/>
      <c r="FRU59" s="626"/>
      <c r="FRV59" s="626"/>
      <c r="FRW59" s="626"/>
      <c r="FRX59" s="626"/>
      <c r="FRY59" s="626"/>
      <c r="FRZ59" s="626"/>
      <c r="FSA59" s="626"/>
      <c r="FSB59" s="626"/>
      <c r="FSC59" s="626"/>
      <c r="FSD59" s="626"/>
      <c r="FSE59" s="626"/>
      <c r="FSF59" s="626"/>
      <c r="FSG59" s="626"/>
      <c r="FSH59" s="626"/>
      <c r="FSI59" s="626"/>
      <c r="FSJ59" s="626"/>
      <c r="FSK59" s="626"/>
      <c r="FSL59" s="626"/>
      <c r="FSM59" s="626"/>
      <c r="FSN59" s="626"/>
      <c r="FSO59" s="626"/>
      <c r="FSP59" s="626"/>
      <c r="FSQ59" s="626"/>
      <c r="FSR59" s="626"/>
      <c r="FSS59" s="626"/>
      <c r="FST59" s="626"/>
      <c r="FSU59" s="626"/>
      <c r="FSV59" s="626"/>
      <c r="FSW59" s="626"/>
      <c r="FSX59" s="626"/>
      <c r="FSY59" s="626"/>
      <c r="FSZ59" s="626"/>
      <c r="FTA59" s="626"/>
      <c r="FTB59" s="626"/>
      <c r="FTC59" s="626"/>
      <c r="FTD59" s="626"/>
      <c r="FTE59" s="626"/>
      <c r="FTF59" s="626"/>
      <c r="FTG59" s="626"/>
      <c r="FTH59" s="626"/>
      <c r="FTI59" s="626"/>
      <c r="FTJ59" s="626"/>
      <c r="FTK59" s="626"/>
      <c r="FTL59" s="626"/>
      <c r="FTM59" s="626"/>
      <c r="FTN59" s="626"/>
      <c r="FTO59" s="626"/>
      <c r="FTP59" s="626"/>
      <c r="FTQ59" s="626"/>
      <c r="FTR59" s="626"/>
      <c r="FTS59" s="626"/>
      <c r="FTT59" s="626"/>
      <c r="FTU59" s="626"/>
      <c r="FTV59" s="626"/>
      <c r="FTW59" s="626"/>
      <c r="FTX59" s="626"/>
      <c r="FTY59" s="626"/>
      <c r="FTZ59" s="626"/>
      <c r="FUA59" s="626"/>
      <c r="FUB59" s="626"/>
      <c r="FUC59" s="626"/>
      <c r="FUD59" s="626"/>
      <c r="FUE59" s="626"/>
      <c r="FUF59" s="626"/>
      <c r="FUG59" s="626"/>
      <c r="FUH59" s="626"/>
      <c r="FUI59" s="626"/>
      <c r="FUJ59" s="626"/>
      <c r="FUK59" s="626"/>
      <c r="FUL59" s="626"/>
      <c r="FUM59" s="626"/>
      <c r="FUN59" s="626"/>
      <c r="FUO59" s="626"/>
      <c r="FUP59" s="626"/>
      <c r="FUQ59" s="626"/>
      <c r="FUR59" s="626"/>
      <c r="FUS59" s="626"/>
      <c r="FUT59" s="626"/>
      <c r="FUU59" s="626"/>
      <c r="FUV59" s="626"/>
      <c r="FUW59" s="626"/>
      <c r="FUX59" s="626"/>
      <c r="FUY59" s="626"/>
      <c r="FUZ59" s="626"/>
      <c r="FVA59" s="626"/>
      <c r="FVB59" s="626"/>
      <c r="FVC59" s="626"/>
      <c r="FVD59" s="626"/>
      <c r="FVE59" s="626"/>
      <c r="FVF59" s="626"/>
      <c r="FVG59" s="626"/>
      <c r="FVH59" s="626"/>
      <c r="FVI59" s="626"/>
      <c r="FVJ59" s="626"/>
      <c r="FVK59" s="626"/>
      <c r="FVL59" s="626"/>
      <c r="FVM59" s="626"/>
      <c r="FVN59" s="626"/>
      <c r="FVO59" s="626"/>
      <c r="FVP59" s="626"/>
      <c r="FVQ59" s="626"/>
      <c r="FVR59" s="626"/>
      <c r="FVS59" s="626"/>
      <c r="FVT59" s="626"/>
      <c r="FVU59" s="626"/>
      <c r="FVV59" s="626"/>
      <c r="FVW59" s="626"/>
      <c r="FVX59" s="626"/>
      <c r="FVY59" s="626"/>
      <c r="FVZ59" s="626"/>
      <c r="FWA59" s="626"/>
      <c r="FWB59" s="626"/>
      <c r="FWC59" s="626"/>
      <c r="FWD59" s="626"/>
      <c r="FWE59" s="626"/>
      <c r="FWF59" s="626"/>
      <c r="FWG59" s="626"/>
      <c r="FWH59" s="626"/>
      <c r="FWI59" s="626"/>
      <c r="FWJ59" s="626"/>
      <c r="FWK59" s="626"/>
      <c r="FWL59" s="626"/>
      <c r="FWM59" s="626"/>
      <c r="FWN59" s="626"/>
      <c r="FWO59" s="626"/>
      <c r="FWP59" s="626"/>
      <c r="FWQ59" s="626"/>
      <c r="FWR59" s="626"/>
      <c r="FWS59" s="626"/>
      <c r="FWT59" s="626"/>
      <c r="FWU59" s="626"/>
      <c r="FWV59" s="626"/>
      <c r="FWW59" s="626"/>
      <c r="FWX59" s="626"/>
      <c r="FWY59" s="626"/>
      <c r="FWZ59" s="626"/>
      <c r="FXA59" s="626"/>
      <c r="FXB59" s="626"/>
      <c r="FXC59" s="626"/>
      <c r="FXD59" s="626"/>
      <c r="FXE59" s="626"/>
      <c r="FXF59" s="626"/>
      <c r="FXG59" s="626"/>
      <c r="FXH59" s="626"/>
      <c r="FXI59" s="626"/>
      <c r="FXJ59" s="626"/>
      <c r="FXK59" s="626"/>
      <c r="FXL59" s="626"/>
      <c r="FXM59" s="626"/>
      <c r="FXN59" s="626"/>
      <c r="FXO59" s="626"/>
      <c r="FXP59" s="626"/>
      <c r="FXQ59" s="626"/>
      <c r="FXR59" s="626"/>
      <c r="FXS59" s="626"/>
      <c r="FXT59" s="626"/>
      <c r="FXU59" s="626"/>
      <c r="FXV59" s="626"/>
      <c r="FXW59" s="626"/>
      <c r="FXX59" s="626"/>
      <c r="FXY59" s="626"/>
      <c r="FXZ59" s="626"/>
      <c r="FYA59" s="626"/>
      <c r="FYB59" s="626"/>
      <c r="FYC59" s="626"/>
      <c r="FYD59" s="626"/>
      <c r="FYE59" s="626"/>
      <c r="FYF59" s="626"/>
      <c r="FYG59" s="626"/>
      <c r="FYH59" s="626"/>
      <c r="FYI59" s="626"/>
      <c r="FYJ59" s="626"/>
      <c r="FYK59" s="626"/>
      <c r="FYL59" s="626"/>
      <c r="FYM59" s="626"/>
      <c r="FYN59" s="626"/>
      <c r="FYO59" s="626"/>
      <c r="FYP59" s="626"/>
      <c r="FYQ59" s="626"/>
      <c r="FYR59" s="626"/>
      <c r="FYS59" s="626"/>
      <c r="FYT59" s="626"/>
      <c r="FYU59" s="626"/>
      <c r="FYV59" s="626"/>
      <c r="FYW59" s="626"/>
      <c r="FYX59" s="626"/>
      <c r="FYY59" s="626"/>
      <c r="FYZ59" s="626"/>
      <c r="FZA59" s="626"/>
      <c r="FZB59" s="626"/>
      <c r="FZC59" s="626"/>
      <c r="FZD59" s="626"/>
      <c r="FZE59" s="626"/>
      <c r="FZF59" s="626"/>
      <c r="FZG59" s="626"/>
      <c r="FZH59" s="626"/>
      <c r="FZI59" s="626"/>
      <c r="FZJ59" s="626"/>
      <c r="FZK59" s="626"/>
      <c r="FZL59" s="626"/>
      <c r="FZM59" s="626"/>
      <c r="FZN59" s="626"/>
      <c r="FZO59" s="626"/>
      <c r="FZP59" s="626"/>
      <c r="FZQ59" s="626"/>
      <c r="FZR59" s="626"/>
      <c r="FZS59" s="626"/>
      <c r="FZT59" s="626"/>
      <c r="FZU59" s="626"/>
      <c r="FZV59" s="626"/>
      <c r="FZW59" s="626"/>
      <c r="FZX59" s="626"/>
      <c r="FZY59" s="626"/>
      <c r="FZZ59" s="626"/>
      <c r="GAA59" s="626"/>
      <c r="GAB59" s="626"/>
      <c r="GAC59" s="626"/>
      <c r="GAD59" s="626"/>
      <c r="GAE59" s="626"/>
      <c r="GAF59" s="626"/>
      <c r="GAG59" s="626"/>
      <c r="GAH59" s="626"/>
      <c r="GAI59" s="626"/>
      <c r="GAJ59" s="626"/>
      <c r="GAK59" s="626"/>
      <c r="GAL59" s="626"/>
      <c r="GAM59" s="626"/>
      <c r="GAN59" s="626"/>
      <c r="GAO59" s="626"/>
      <c r="GAP59" s="626"/>
      <c r="GAQ59" s="626"/>
      <c r="GAR59" s="626"/>
      <c r="GAS59" s="626"/>
      <c r="GAT59" s="626"/>
      <c r="GAU59" s="626"/>
      <c r="GAV59" s="626"/>
      <c r="GAW59" s="626"/>
      <c r="GAX59" s="626"/>
      <c r="GAY59" s="626"/>
      <c r="GAZ59" s="626"/>
      <c r="GBA59" s="626"/>
      <c r="GBB59" s="626"/>
      <c r="GBC59" s="626"/>
      <c r="GBD59" s="626"/>
      <c r="GBE59" s="626"/>
      <c r="GBF59" s="626"/>
      <c r="GBG59" s="626"/>
      <c r="GBH59" s="626"/>
      <c r="GBI59" s="626"/>
      <c r="GBJ59" s="626"/>
      <c r="GBK59" s="626"/>
      <c r="GBL59" s="626"/>
      <c r="GBM59" s="626"/>
      <c r="GBN59" s="626"/>
      <c r="GBO59" s="626"/>
      <c r="GBP59" s="626"/>
      <c r="GBQ59" s="626"/>
      <c r="GBR59" s="626"/>
      <c r="GBS59" s="626"/>
      <c r="GBT59" s="626"/>
      <c r="GBU59" s="626"/>
      <c r="GBV59" s="626"/>
      <c r="GBW59" s="626"/>
      <c r="GBX59" s="626"/>
      <c r="GBY59" s="626"/>
      <c r="GBZ59" s="626"/>
      <c r="GCA59" s="626"/>
      <c r="GCB59" s="626"/>
      <c r="GCC59" s="626"/>
      <c r="GCD59" s="626"/>
      <c r="GCE59" s="626"/>
      <c r="GCF59" s="626"/>
      <c r="GCG59" s="626"/>
      <c r="GCH59" s="626"/>
      <c r="GCI59" s="626"/>
      <c r="GCJ59" s="626"/>
      <c r="GCK59" s="626"/>
      <c r="GCL59" s="626"/>
      <c r="GCM59" s="626"/>
      <c r="GCN59" s="626"/>
      <c r="GCO59" s="626"/>
      <c r="GCP59" s="626"/>
      <c r="GCQ59" s="626"/>
      <c r="GCR59" s="626"/>
      <c r="GCS59" s="626"/>
      <c r="GCT59" s="626"/>
      <c r="GCU59" s="626"/>
      <c r="GCV59" s="626"/>
      <c r="GCW59" s="626"/>
      <c r="GCX59" s="626"/>
      <c r="GCY59" s="626"/>
      <c r="GCZ59" s="626"/>
      <c r="GDA59" s="626"/>
      <c r="GDB59" s="626"/>
      <c r="GDC59" s="626"/>
      <c r="GDD59" s="626"/>
      <c r="GDE59" s="626"/>
      <c r="GDF59" s="626"/>
      <c r="GDG59" s="626"/>
      <c r="GDH59" s="626"/>
      <c r="GDI59" s="626"/>
      <c r="GDJ59" s="626"/>
      <c r="GDK59" s="626"/>
      <c r="GDL59" s="626"/>
      <c r="GDM59" s="626"/>
      <c r="GDN59" s="626"/>
      <c r="GDO59" s="626"/>
      <c r="GDP59" s="626"/>
      <c r="GDQ59" s="626"/>
      <c r="GDR59" s="626"/>
      <c r="GDS59" s="626"/>
      <c r="GDT59" s="626"/>
      <c r="GDU59" s="626"/>
      <c r="GDV59" s="626"/>
      <c r="GDW59" s="626"/>
      <c r="GDX59" s="626"/>
      <c r="GDY59" s="626"/>
      <c r="GDZ59" s="626"/>
      <c r="GEA59" s="626"/>
      <c r="GEB59" s="626"/>
      <c r="GEC59" s="626"/>
      <c r="GED59" s="626"/>
      <c r="GEE59" s="626"/>
      <c r="GEF59" s="626"/>
      <c r="GEG59" s="626"/>
      <c r="GEH59" s="626"/>
      <c r="GEI59" s="626"/>
      <c r="GEJ59" s="626"/>
      <c r="GEK59" s="626"/>
      <c r="GEL59" s="626"/>
      <c r="GEM59" s="626"/>
      <c r="GEN59" s="626"/>
      <c r="GEO59" s="626"/>
      <c r="GEP59" s="626"/>
      <c r="GEQ59" s="626"/>
      <c r="GER59" s="626"/>
      <c r="GES59" s="626"/>
      <c r="GET59" s="626"/>
      <c r="GEU59" s="626"/>
      <c r="GEV59" s="626"/>
      <c r="GEW59" s="626"/>
      <c r="GEX59" s="626"/>
      <c r="GEY59" s="626"/>
      <c r="GEZ59" s="626"/>
      <c r="GFA59" s="626"/>
      <c r="GFB59" s="626"/>
      <c r="GFC59" s="626"/>
      <c r="GFD59" s="626"/>
      <c r="GFE59" s="626"/>
      <c r="GFF59" s="626"/>
      <c r="GFG59" s="626"/>
      <c r="GFH59" s="626"/>
      <c r="GFI59" s="626"/>
      <c r="GFJ59" s="626"/>
      <c r="GFK59" s="626"/>
      <c r="GFL59" s="626"/>
      <c r="GFM59" s="626"/>
      <c r="GFN59" s="626"/>
      <c r="GFO59" s="626"/>
      <c r="GFP59" s="626"/>
      <c r="GFQ59" s="626"/>
      <c r="GFR59" s="626"/>
      <c r="GFS59" s="626"/>
      <c r="GFT59" s="626"/>
      <c r="GFU59" s="626"/>
      <c r="GFV59" s="626"/>
      <c r="GFW59" s="626"/>
      <c r="GFX59" s="626"/>
      <c r="GFY59" s="626"/>
      <c r="GFZ59" s="626"/>
      <c r="GGA59" s="626"/>
      <c r="GGB59" s="626"/>
      <c r="GGC59" s="626"/>
      <c r="GGD59" s="626"/>
      <c r="GGE59" s="626"/>
      <c r="GGF59" s="626"/>
      <c r="GGG59" s="626"/>
      <c r="GGH59" s="626"/>
      <c r="GGI59" s="626"/>
      <c r="GGJ59" s="626"/>
      <c r="GGK59" s="626"/>
      <c r="GGL59" s="626"/>
      <c r="GGM59" s="626"/>
      <c r="GGN59" s="626"/>
      <c r="GGO59" s="626"/>
      <c r="GGP59" s="626"/>
      <c r="GGQ59" s="626"/>
      <c r="GGR59" s="626"/>
      <c r="GGS59" s="626"/>
      <c r="GGT59" s="626"/>
      <c r="GGU59" s="626"/>
      <c r="GGV59" s="626"/>
      <c r="GGW59" s="626"/>
      <c r="GGX59" s="626"/>
      <c r="GGY59" s="626"/>
      <c r="GGZ59" s="626"/>
      <c r="GHA59" s="626"/>
      <c r="GHB59" s="626"/>
      <c r="GHC59" s="626"/>
      <c r="GHD59" s="626"/>
      <c r="GHE59" s="626"/>
      <c r="GHF59" s="626"/>
      <c r="GHG59" s="626"/>
      <c r="GHH59" s="626"/>
      <c r="GHI59" s="626"/>
      <c r="GHJ59" s="626"/>
      <c r="GHK59" s="626"/>
      <c r="GHL59" s="626"/>
      <c r="GHM59" s="626"/>
      <c r="GHN59" s="626"/>
      <c r="GHO59" s="626"/>
      <c r="GHP59" s="626"/>
      <c r="GHQ59" s="626"/>
      <c r="GHR59" s="626"/>
      <c r="GHS59" s="626"/>
      <c r="GHT59" s="626"/>
      <c r="GHU59" s="626"/>
      <c r="GHV59" s="626"/>
      <c r="GHW59" s="626"/>
      <c r="GHX59" s="626"/>
      <c r="GHY59" s="626"/>
      <c r="GHZ59" s="626"/>
      <c r="GIA59" s="626"/>
      <c r="GIB59" s="626"/>
      <c r="GIC59" s="626"/>
      <c r="GID59" s="626"/>
      <c r="GIE59" s="626"/>
      <c r="GIF59" s="626"/>
      <c r="GIG59" s="626"/>
      <c r="GIH59" s="626"/>
      <c r="GII59" s="626"/>
      <c r="GIJ59" s="626"/>
      <c r="GIK59" s="626"/>
      <c r="GIL59" s="626"/>
      <c r="GIM59" s="626"/>
      <c r="GIN59" s="626"/>
      <c r="GIO59" s="626"/>
      <c r="GIP59" s="626"/>
      <c r="GIQ59" s="626"/>
      <c r="GIR59" s="626"/>
      <c r="GIS59" s="626"/>
      <c r="GIT59" s="626"/>
      <c r="GIU59" s="626"/>
      <c r="GIV59" s="626"/>
      <c r="GIW59" s="626"/>
      <c r="GIX59" s="626"/>
      <c r="GIY59" s="626"/>
      <c r="GIZ59" s="626"/>
      <c r="GJA59" s="626"/>
      <c r="GJB59" s="626"/>
      <c r="GJC59" s="626"/>
      <c r="GJD59" s="626"/>
      <c r="GJE59" s="626"/>
      <c r="GJF59" s="626"/>
      <c r="GJG59" s="626"/>
      <c r="GJH59" s="626"/>
      <c r="GJI59" s="626"/>
      <c r="GJJ59" s="626"/>
      <c r="GJK59" s="626"/>
      <c r="GJL59" s="626"/>
      <c r="GJM59" s="626"/>
      <c r="GJN59" s="626"/>
      <c r="GJO59" s="626"/>
      <c r="GJP59" s="626"/>
      <c r="GJQ59" s="626"/>
      <c r="GJR59" s="626"/>
      <c r="GJS59" s="626"/>
      <c r="GJT59" s="626"/>
      <c r="GJU59" s="626"/>
      <c r="GJV59" s="626"/>
      <c r="GJW59" s="626"/>
      <c r="GJX59" s="626"/>
      <c r="GJY59" s="626"/>
      <c r="GJZ59" s="626"/>
      <c r="GKA59" s="626"/>
      <c r="GKB59" s="626"/>
      <c r="GKC59" s="626"/>
      <c r="GKD59" s="626"/>
      <c r="GKE59" s="626"/>
      <c r="GKF59" s="626"/>
      <c r="GKG59" s="626"/>
      <c r="GKH59" s="626"/>
      <c r="GKI59" s="626"/>
      <c r="GKJ59" s="626"/>
      <c r="GKK59" s="626"/>
      <c r="GKL59" s="626"/>
      <c r="GKM59" s="626"/>
      <c r="GKN59" s="626"/>
      <c r="GKO59" s="626"/>
      <c r="GKP59" s="626"/>
      <c r="GKQ59" s="626"/>
      <c r="GKR59" s="626"/>
      <c r="GKS59" s="626"/>
      <c r="GKT59" s="626"/>
      <c r="GKU59" s="626"/>
      <c r="GKV59" s="626"/>
      <c r="GKW59" s="626"/>
      <c r="GKX59" s="626"/>
      <c r="GKY59" s="626"/>
      <c r="GKZ59" s="626"/>
      <c r="GLA59" s="626"/>
      <c r="GLB59" s="626"/>
      <c r="GLC59" s="626"/>
      <c r="GLD59" s="626"/>
      <c r="GLE59" s="626"/>
      <c r="GLF59" s="626"/>
      <c r="GLG59" s="626"/>
      <c r="GLH59" s="626"/>
      <c r="GLI59" s="626"/>
      <c r="GLJ59" s="626"/>
      <c r="GLK59" s="626"/>
      <c r="GLL59" s="626"/>
      <c r="GLM59" s="626"/>
      <c r="GLN59" s="626"/>
      <c r="GLO59" s="626"/>
      <c r="GLP59" s="626"/>
      <c r="GLQ59" s="626"/>
      <c r="GLR59" s="626"/>
      <c r="GLS59" s="626"/>
      <c r="GLT59" s="626"/>
      <c r="GLU59" s="626"/>
      <c r="GLV59" s="626"/>
      <c r="GLW59" s="626"/>
      <c r="GLX59" s="626"/>
      <c r="GLY59" s="626"/>
      <c r="GLZ59" s="626"/>
      <c r="GMA59" s="626"/>
      <c r="GMB59" s="626"/>
      <c r="GMC59" s="626"/>
      <c r="GMD59" s="626"/>
      <c r="GME59" s="626"/>
      <c r="GMF59" s="626"/>
      <c r="GMG59" s="626"/>
      <c r="GMH59" s="626"/>
      <c r="GMI59" s="626"/>
      <c r="GMJ59" s="626"/>
      <c r="GMK59" s="626"/>
      <c r="GML59" s="626"/>
      <c r="GMM59" s="626"/>
      <c r="GMN59" s="626"/>
      <c r="GMO59" s="626"/>
      <c r="GMP59" s="626"/>
      <c r="GMQ59" s="626"/>
      <c r="GMR59" s="626"/>
      <c r="GMS59" s="626"/>
      <c r="GMT59" s="626"/>
      <c r="GMU59" s="626"/>
      <c r="GMV59" s="626"/>
      <c r="GMW59" s="626"/>
      <c r="GMX59" s="626"/>
      <c r="GMY59" s="626"/>
      <c r="GMZ59" s="626"/>
      <c r="GNA59" s="626"/>
      <c r="GNB59" s="626"/>
      <c r="GNC59" s="626"/>
      <c r="GND59" s="626"/>
      <c r="GNE59" s="626"/>
      <c r="GNF59" s="626"/>
      <c r="GNG59" s="626"/>
      <c r="GNH59" s="626"/>
      <c r="GNI59" s="626"/>
      <c r="GNJ59" s="626"/>
      <c r="GNK59" s="626"/>
      <c r="GNL59" s="626"/>
      <c r="GNM59" s="626"/>
      <c r="GNN59" s="626"/>
      <c r="GNO59" s="626"/>
      <c r="GNP59" s="626"/>
      <c r="GNQ59" s="626"/>
      <c r="GNR59" s="626"/>
      <c r="GNS59" s="626"/>
      <c r="GNT59" s="626"/>
      <c r="GNU59" s="626"/>
      <c r="GNV59" s="626"/>
      <c r="GNW59" s="626"/>
      <c r="GNX59" s="626"/>
      <c r="GNY59" s="626"/>
      <c r="GNZ59" s="626"/>
      <c r="GOA59" s="626"/>
      <c r="GOB59" s="626"/>
      <c r="GOC59" s="626"/>
      <c r="GOD59" s="626"/>
      <c r="GOE59" s="626"/>
      <c r="GOF59" s="626"/>
      <c r="GOG59" s="626"/>
      <c r="GOH59" s="626"/>
      <c r="GOI59" s="626"/>
      <c r="GOJ59" s="626"/>
      <c r="GOK59" s="626"/>
      <c r="GOL59" s="626"/>
      <c r="GOM59" s="626"/>
      <c r="GON59" s="626"/>
      <c r="GOO59" s="626"/>
      <c r="GOP59" s="626"/>
      <c r="GOQ59" s="626"/>
      <c r="GOR59" s="626"/>
      <c r="GOS59" s="626"/>
      <c r="GOT59" s="626"/>
      <c r="GOU59" s="626"/>
      <c r="GOV59" s="626"/>
      <c r="GOW59" s="626"/>
      <c r="GOX59" s="626"/>
      <c r="GOY59" s="626"/>
      <c r="GOZ59" s="626"/>
      <c r="GPA59" s="626"/>
      <c r="GPB59" s="626"/>
      <c r="GPC59" s="626"/>
      <c r="GPD59" s="626"/>
      <c r="GPE59" s="626"/>
      <c r="GPF59" s="626"/>
      <c r="GPG59" s="626"/>
      <c r="GPH59" s="626"/>
      <c r="GPI59" s="626"/>
      <c r="GPJ59" s="626"/>
      <c r="GPK59" s="626"/>
      <c r="GPL59" s="626"/>
      <c r="GPM59" s="626"/>
      <c r="GPN59" s="626"/>
      <c r="GPO59" s="626"/>
      <c r="GPP59" s="626"/>
      <c r="GPQ59" s="626"/>
      <c r="GPR59" s="626"/>
      <c r="GPS59" s="626"/>
      <c r="GPT59" s="626"/>
      <c r="GPU59" s="626"/>
      <c r="GPV59" s="626"/>
      <c r="GPW59" s="626"/>
      <c r="GPX59" s="626"/>
      <c r="GPY59" s="626"/>
      <c r="GPZ59" s="626"/>
      <c r="GQA59" s="626"/>
      <c r="GQB59" s="626"/>
      <c r="GQC59" s="626"/>
      <c r="GQD59" s="626"/>
      <c r="GQE59" s="626"/>
      <c r="GQF59" s="626"/>
      <c r="GQG59" s="626"/>
      <c r="GQH59" s="626"/>
      <c r="GQI59" s="626"/>
      <c r="GQJ59" s="626"/>
      <c r="GQK59" s="626"/>
      <c r="GQL59" s="626"/>
      <c r="GQM59" s="626"/>
      <c r="GQN59" s="626"/>
      <c r="GQO59" s="626"/>
      <c r="GQP59" s="626"/>
      <c r="GQQ59" s="626"/>
      <c r="GQR59" s="626"/>
      <c r="GQS59" s="626"/>
      <c r="GQT59" s="626"/>
      <c r="GQU59" s="626"/>
      <c r="GQV59" s="626"/>
      <c r="GQW59" s="626"/>
      <c r="GQX59" s="626"/>
      <c r="GQY59" s="626"/>
      <c r="GQZ59" s="626"/>
      <c r="GRA59" s="626"/>
      <c r="GRB59" s="626"/>
      <c r="GRC59" s="626"/>
      <c r="GRD59" s="626"/>
      <c r="GRE59" s="626"/>
      <c r="GRF59" s="626"/>
      <c r="GRG59" s="626"/>
      <c r="GRH59" s="626"/>
      <c r="GRI59" s="626"/>
      <c r="GRJ59" s="626"/>
      <c r="GRK59" s="626"/>
      <c r="GRL59" s="626"/>
      <c r="GRM59" s="626"/>
      <c r="GRN59" s="626"/>
      <c r="GRO59" s="626"/>
      <c r="GRP59" s="626"/>
      <c r="GRQ59" s="626"/>
      <c r="GRR59" s="626"/>
      <c r="GRS59" s="626"/>
      <c r="GRT59" s="626"/>
      <c r="GRU59" s="626"/>
      <c r="GRV59" s="626"/>
      <c r="GRW59" s="626"/>
      <c r="GRX59" s="626"/>
      <c r="GRY59" s="626"/>
      <c r="GRZ59" s="626"/>
      <c r="GSA59" s="626"/>
      <c r="GSB59" s="626"/>
      <c r="GSC59" s="626"/>
      <c r="GSD59" s="626"/>
      <c r="GSE59" s="626"/>
      <c r="GSF59" s="626"/>
      <c r="GSG59" s="626"/>
      <c r="GSH59" s="626"/>
      <c r="GSI59" s="626"/>
      <c r="GSJ59" s="626"/>
      <c r="GSK59" s="626"/>
      <c r="GSL59" s="626"/>
      <c r="GSM59" s="626"/>
      <c r="GSN59" s="626"/>
      <c r="GSO59" s="626"/>
      <c r="GSP59" s="626"/>
      <c r="GSQ59" s="626"/>
      <c r="GSR59" s="626"/>
      <c r="GSS59" s="626"/>
      <c r="GST59" s="626"/>
      <c r="GSU59" s="626"/>
      <c r="GSV59" s="626"/>
      <c r="GSW59" s="626"/>
      <c r="GSX59" s="626"/>
      <c r="GSY59" s="626"/>
      <c r="GSZ59" s="626"/>
      <c r="GTA59" s="626"/>
      <c r="GTB59" s="626"/>
      <c r="GTC59" s="626"/>
      <c r="GTD59" s="626"/>
      <c r="GTE59" s="626"/>
      <c r="GTF59" s="626"/>
      <c r="GTG59" s="626"/>
      <c r="GTH59" s="626"/>
      <c r="GTI59" s="626"/>
      <c r="GTJ59" s="626"/>
      <c r="GTK59" s="626"/>
      <c r="GTL59" s="626"/>
      <c r="GTM59" s="626"/>
      <c r="GTN59" s="626"/>
      <c r="GTO59" s="626"/>
      <c r="GTP59" s="626"/>
      <c r="GTQ59" s="626"/>
      <c r="GTR59" s="626"/>
      <c r="GTS59" s="626"/>
      <c r="GTT59" s="626"/>
      <c r="GTU59" s="626"/>
      <c r="GTV59" s="626"/>
      <c r="GTW59" s="626"/>
      <c r="GTX59" s="626"/>
      <c r="GTY59" s="626"/>
      <c r="GTZ59" s="626"/>
      <c r="GUA59" s="626"/>
      <c r="GUB59" s="626"/>
      <c r="GUC59" s="626"/>
      <c r="GUD59" s="626"/>
      <c r="GUE59" s="626"/>
      <c r="GUF59" s="626"/>
      <c r="GUG59" s="626"/>
      <c r="GUH59" s="626"/>
      <c r="GUI59" s="626"/>
      <c r="GUJ59" s="626"/>
      <c r="GUK59" s="626"/>
      <c r="GUL59" s="626"/>
      <c r="GUM59" s="626"/>
      <c r="GUN59" s="626"/>
      <c r="GUO59" s="626"/>
      <c r="GUP59" s="626"/>
      <c r="GUQ59" s="626"/>
      <c r="GUR59" s="626"/>
      <c r="GUS59" s="626"/>
      <c r="GUT59" s="626"/>
      <c r="GUU59" s="626"/>
      <c r="GUV59" s="626"/>
      <c r="GUW59" s="626"/>
      <c r="GUX59" s="626"/>
      <c r="GUY59" s="626"/>
      <c r="GUZ59" s="626"/>
      <c r="GVA59" s="626"/>
      <c r="GVB59" s="626"/>
      <c r="GVC59" s="626"/>
      <c r="GVD59" s="626"/>
      <c r="GVE59" s="626"/>
      <c r="GVF59" s="626"/>
      <c r="GVG59" s="626"/>
      <c r="GVH59" s="626"/>
      <c r="GVI59" s="626"/>
      <c r="GVJ59" s="626"/>
      <c r="GVK59" s="626"/>
      <c r="GVL59" s="626"/>
      <c r="GVM59" s="626"/>
      <c r="GVN59" s="626"/>
      <c r="GVO59" s="626"/>
      <c r="GVP59" s="626"/>
      <c r="GVQ59" s="626"/>
      <c r="GVR59" s="626"/>
      <c r="GVS59" s="626"/>
      <c r="GVT59" s="626"/>
      <c r="GVU59" s="626"/>
      <c r="GVV59" s="626"/>
      <c r="GVW59" s="626"/>
      <c r="GVX59" s="626"/>
      <c r="GVY59" s="626"/>
      <c r="GVZ59" s="626"/>
      <c r="GWA59" s="626"/>
      <c r="GWB59" s="626"/>
      <c r="GWC59" s="626"/>
      <c r="GWD59" s="626"/>
      <c r="GWE59" s="626"/>
      <c r="GWF59" s="626"/>
      <c r="GWG59" s="626"/>
      <c r="GWH59" s="626"/>
      <c r="GWI59" s="626"/>
      <c r="GWJ59" s="626"/>
      <c r="GWK59" s="626"/>
      <c r="GWL59" s="626"/>
      <c r="GWM59" s="626"/>
      <c r="GWN59" s="626"/>
      <c r="GWO59" s="626"/>
      <c r="GWP59" s="626"/>
      <c r="GWQ59" s="626"/>
      <c r="GWR59" s="626"/>
      <c r="GWS59" s="626"/>
      <c r="GWT59" s="626"/>
      <c r="GWU59" s="626"/>
      <c r="GWV59" s="626"/>
      <c r="GWW59" s="626"/>
      <c r="GWX59" s="626"/>
      <c r="GWY59" s="626"/>
      <c r="GWZ59" s="626"/>
      <c r="GXA59" s="626"/>
      <c r="GXB59" s="626"/>
      <c r="GXC59" s="626"/>
      <c r="GXD59" s="626"/>
      <c r="GXE59" s="626"/>
      <c r="GXF59" s="626"/>
      <c r="GXG59" s="626"/>
      <c r="GXH59" s="626"/>
      <c r="GXI59" s="626"/>
      <c r="GXJ59" s="626"/>
      <c r="GXK59" s="626"/>
      <c r="GXL59" s="626"/>
      <c r="GXM59" s="626"/>
      <c r="GXN59" s="626"/>
      <c r="GXO59" s="626"/>
      <c r="GXP59" s="626"/>
      <c r="GXQ59" s="626"/>
      <c r="GXR59" s="626"/>
      <c r="GXS59" s="626"/>
      <c r="GXT59" s="626"/>
      <c r="GXU59" s="626"/>
      <c r="GXV59" s="626"/>
      <c r="GXW59" s="626"/>
      <c r="GXX59" s="626"/>
      <c r="GXY59" s="626"/>
      <c r="GXZ59" s="626"/>
      <c r="GYA59" s="626"/>
      <c r="GYB59" s="626"/>
      <c r="GYC59" s="626"/>
      <c r="GYD59" s="626"/>
      <c r="GYE59" s="626"/>
      <c r="GYF59" s="626"/>
      <c r="GYG59" s="626"/>
      <c r="GYH59" s="626"/>
      <c r="GYI59" s="626"/>
      <c r="GYJ59" s="626"/>
      <c r="GYK59" s="626"/>
      <c r="GYL59" s="626"/>
      <c r="GYM59" s="626"/>
      <c r="GYN59" s="626"/>
      <c r="GYO59" s="626"/>
      <c r="GYP59" s="626"/>
      <c r="GYQ59" s="626"/>
      <c r="GYR59" s="626"/>
      <c r="GYS59" s="626"/>
      <c r="GYT59" s="626"/>
      <c r="GYU59" s="626"/>
      <c r="GYV59" s="626"/>
      <c r="GYW59" s="626"/>
      <c r="GYX59" s="626"/>
      <c r="GYY59" s="626"/>
      <c r="GYZ59" s="626"/>
      <c r="GZA59" s="626"/>
      <c r="GZB59" s="626"/>
      <c r="GZC59" s="626"/>
      <c r="GZD59" s="626"/>
      <c r="GZE59" s="626"/>
      <c r="GZF59" s="626"/>
      <c r="GZG59" s="626"/>
      <c r="GZH59" s="626"/>
      <c r="GZI59" s="626"/>
      <c r="GZJ59" s="626"/>
      <c r="GZK59" s="626"/>
      <c r="GZL59" s="626"/>
      <c r="GZM59" s="626"/>
      <c r="GZN59" s="626"/>
      <c r="GZO59" s="626"/>
      <c r="GZP59" s="626"/>
      <c r="GZQ59" s="626"/>
      <c r="GZR59" s="626"/>
      <c r="GZS59" s="626"/>
      <c r="GZT59" s="626"/>
      <c r="GZU59" s="626"/>
      <c r="GZV59" s="626"/>
      <c r="GZW59" s="626"/>
      <c r="GZX59" s="626"/>
      <c r="GZY59" s="626"/>
      <c r="GZZ59" s="626"/>
      <c r="HAA59" s="626"/>
      <c r="HAB59" s="626"/>
      <c r="HAC59" s="626"/>
      <c r="HAD59" s="626"/>
      <c r="HAE59" s="626"/>
      <c r="HAF59" s="626"/>
      <c r="HAG59" s="626"/>
      <c r="HAH59" s="626"/>
      <c r="HAI59" s="626"/>
      <c r="HAJ59" s="626"/>
      <c r="HAK59" s="626"/>
      <c r="HAL59" s="626"/>
      <c r="HAM59" s="626"/>
      <c r="HAN59" s="626"/>
      <c r="HAO59" s="626"/>
      <c r="HAP59" s="626"/>
      <c r="HAQ59" s="626"/>
      <c r="HAR59" s="626"/>
      <c r="HAS59" s="626"/>
      <c r="HAT59" s="626"/>
      <c r="HAU59" s="626"/>
      <c r="HAV59" s="626"/>
      <c r="HAW59" s="626"/>
      <c r="HAX59" s="626"/>
      <c r="HAY59" s="626"/>
      <c r="HAZ59" s="626"/>
      <c r="HBA59" s="626"/>
      <c r="HBB59" s="626"/>
      <c r="HBC59" s="626"/>
      <c r="HBD59" s="626"/>
      <c r="HBE59" s="626"/>
      <c r="HBF59" s="626"/>
      <c r="HBG59" s="626"/>
      <c r="HBH59" s="626"/>
      <c r="HBI59" s="626"/>
      <c r="HBJ59" s="626"/>
      <c r="HBK59" s="626"/>
      <c r="HBL59" s="626"/>
      <c r="HBM59" s="626"/>
      <c r="HBN59" s="626"/>
      <c r="HBO59" s="626"/>
      <c r="HBP59" s="626"/>
      <c r="HBQ59" s="626"/>
      <c r="HBR59" s="626"/>
      <c r="HBS59" s="626"/>
      <c r="HBT59" s="626"/>
      <c r="HBU59" s="626"/>
      <c r="HBV59" s="626"/>
      <c r="HBW59" s="626"/>
      <c r="HBX59" s="626"/>
      <c r="HBY59" s="626"/>
      <c r="HBZ59" s="626"/>
      <c r="HCA59" s="626"/>
      <c r="HCB59" s="626"/>
      <c r="HCC59" s="626"/>
      <c r="HCD59" s="626"/>
      <c r="HCE59" s="626"/>
      <c r="HCF59" s="626"/>
      <c r="HCG59" s="626"/>
      <c r="HCH59" s="626"/>
      <c r="HCI59" s="626"/>
      <c r="HCJ59" s="626"/>
      <c r="HCK59" s="626"/>
      <c r="HCL59" s="626"/>
      <c r="HCM59" s="626"/>
      <c r="HCN59" s="626"/>
      <c r="HCO59" s="626"/>
      <c r="HCP59" s="626"/>
      <c r="HCQ59" s="626"/>
      <c r="HCR59" s="626"/>
      <c r="HCS59" s="626"/>
      <c r="HCT59" s="626"/>
      <c r="HCU59" s="626"/>
      <c r="HCV59" s="626"/>
      <c r="HCW59" s="626"/>
      <c r="HCX59" s="626"/>
      <c r="HCY59" s="626"/>
      <c r="HCZ59" s="626"/>
      <c r="HDA59" s="626"/>
      <c r="HDB59" s="626"/>
      <c r="HDC59" s="626"/>
      <c r="HDD59" s="626"/>
      <c r="HDE59" s="626"/>
      <c r="HDF59" s="626"/>
      <c r="HDG59" s="626"/>
      <c r="HDH59" s="626"/>
      <c r="HDI59" s="626"/>
      <c r="HDJ59" s="626"/>
      <c r="HDK59" s="626"/>
      <c r="HDL59" s="626"/>
      <c r="HDM59" s="626"/>
      <c r="HDN59" s="626"/>
      <c r="HDO59" s="626"/>
      <c r="HDP59" s="626"/>
      <c r="HDQ59" s="626"/>
      <c r="HDR59" s="626"/>
      <c r="HDS59" s="626"/>
      <c r="HDT59" s="626"/>
      <c r="HDU59" s="626"/>
      <c r="HDV59" s="626"/>
      <c r="HDW59" s="626"/>
      <c r="HDX59" s="626"/>
      <c r="HDY59" s="626"/>
      <c r="HDZ59" s="626"/>
      <c r="HEA59" s="626"/>
      <c r="HEB59" s="626"/>
      <c r="HEC59" s="626"/>
      <c r="HED59" s="626"/>
      <c r="HEE59" s="626"/>
      <c r="HEF59" s="626"/>
      <c r="HEG59" s="626"/>
      <c r="HEH59" s="626"/>
      <c r="HEI59" s="626"/>
      <c r="HEJ59" s="626"/>
      <c r="HEK59" s="626"/>
      <c r="HEL59" s="626"/>
      <c r="HEM59" s="626"/>
      <c r="HEN59" s="626"/>
      <c r="HEO59" s="626"/>
      <c r="HEP59" s="626"/>
      <c r="HEQ59" s="626"/>
      <c r="HER59" s="626"/>
      <c r="HES59" s="626"/>
      <c r="HET59" s="626"/>
      <c r="HEU59" s="626"/>
      <c r="HEV59" s="626"/>
      <c r="HEW59" s="626"/>
      <c r="HEX59" s="626"/>
      <c r="HEY59" s="626"/>
      <c r="HEZ59" s="626"/>
      <c r="HFA59" s="626"/>
      <c r="HFB59" s="626"/>
      <c r="HFC59" s="626"/>
      <c r="HFD59" s="626"/>
      <c r="HFE59" s="626"/>
      <c r="HFF59" s="626"/>
      <c r="HFG59" s="626"/>
      <c r="HFH59" s="626"/>
      <c r="HFI59" s="626"/>
      <c r="HFJ59" s="626"/>
      <c r="HFK59" s="626"/>
      <c r="HFL59" s="626"/>
      <c r="HFM59" s="626"/>
      <c r="HFN59" s="626"/>
      <c r="HFO59" s="626"/>
      <c r="HFP59" s="626"/>
      <c r="HFQ59" s="626"/>
      <c r="HFR59" s="626"/>
      <c r="HFS59" s="626"/>
      <c r="HFT59" s="626"/>
      <c r="HFU59" s="626"/>
      <c r="HFV59" s="626"/>
      <c r="HFW59" s="626"/>
      <c r="HFX59" s="626"/>
      <c r="HFY59" s="626"/>
      <c r="HFZ59" s="626"/>
      <c r="HGA59" s="626"/>
      <c r="HGB59" s="626"/>
      <c r="HGC59" s="626"/>
      <c r="HGD59" s="626"/>
      <c r="HGE59" s="626"/>
      <c r="HGF59" s="626"/>
      <c r="HGG59" s="626"/>
      <c r="HGH59" s="626"/>
      <c r="HGI59" s="626"/>
      <c r="HGJ59" s="626"/>
      <c r="HGK59" s="626"/>
      <c r="HGL59" s="626"/>
      <c r="HGM59" s="626"/>
      <c r="HGN59" s="626"/>
      <c r="HGO59" s="626"/>
      <c r="HGP59" s="626"/>
      <c r="HGQ59" s="626"/>
      <c r="HGR59" s="626"/>
      <c r="HGS59" s="626"/>
      <c r="HGT59" s="626"/>
      <c r="HGU59" s="626"/>
      <c r="HGV59" s="626"/>
      <c r="HGW59" s="626"/>
      <c r="HGX59" s="626"/>
      <c r="HGY59" s="626"/>
      <c r="HGZ59" s="626"/>
      <c r="HHA59" s="626"/>
      <c r="HHB59" s="626"/>
      <c r="HHC59" s="626"/>
      <c r="HHD59" s="626"/>
      <c r="HHE59" s="626"/>
      <c r="HHF59" s="626"/>
      <c r="HHG59" s="626"/>
      <c r="HHH59" s="626"/>
      <c r="HHI59" s="626"/>
      <c r="HHJ59" s="626"/>
      <c r="HHK59" s="626"/>
      <c r="HHL59" s="626"/>
      <c r="HHM59" s="626"/>
      <c r="HHN59" s="626"/>
      <c r="HHO59" s="626"/>
      <c r="HHP59" s="626"/>
      <c r="HHQ59" s="626"/>
      <c r="HHR59" s="626"/>
      <c r="HHS59" s="626"/>
      <c r="HHT59" s="626"/>
      <c r="HHU59" s="626"/>
      <c r="HHV59" s="626"/>
      <c r="HHW59" s="626"/>
      <c r="HHX59" s="626"/>
      <c r="HHY59" s="626"/>
      <c r="HHZ59" s="626"/>
      <c r="HIA59" s="626"/>
      <c r="HIB59" s="626"/>
      <c r="HIC59" s="626"/>
      <c r="HID59" s="626"/>
      <c r="HIE59" s="626"/>
      <c r="HIF59" s="626"/>
      <c r="HIG59" s="626"/>
      <c r="HIH59" s="626"/>
      <c r="HII59" s="626"/>
      <c r="HIJ59" s="626"/>
      <c r="HIK59" s="626"/>
      <c r="HIL59" s="626"/>
      <c r="HIM59" s="626"/>
      <c r="HIN59" s="626"/>
      <c r="HIO59" s="626"/>
      <c r="HIP59" s="626"/>
      <c r="HIQ59" s="626"/>
      <c r="HIR59" s="626"/>
      <c r="HIS59" s="626"/>
      <c r="HIT59" s="626"/>
      <c r="HIU59" s="626"/>
      <c r="HIV59" s="626"/>
      <c r="HIW59" s="626"/>
      <c r="HIX59" s="626"/>
      <c r="HIY59" s="626"/>
      <c r="HIZ59" s="626"/>
      <c r="HJA59" s="626"/>
      <c r="HJB59" s="626"/>
      <c r="HJC59" s="626"/>
      <c r="HJD59" s="626"/>
      <c r="HJE59" s="626"/>
      <c r="HJF59" s="626"/>
      <c r="HJG59" s="626"/>
      <c r="HJH59" s="626"/>
      <c r="HJI59" s="626"/>
      <c r="HJJ59" s="626"/>
      <c r="HJK59" s="626"/>
      <c r="HJL59" s="626"/>
      <c r="HJM59" s="626"/>
      <c r="HJN59" s="626"/>
      <c r="HJO59" s="626"/>
      <c r="HJP59" s="626"/>
      <c r="HJQ59" s="626"/>
      <c r="HJR59" s="626"/>
      <c r="HJS59" s="626"/>
      <c r="HJT59" s="626"/>
      <c r="HJU59" s="626"/>
      <c r="HJV59" s="626"/>
      <c r="HJW59" s="626"/>
      <c r="HJX59" s="626"/>
      <c r="HJY59" s="626"/>
      <c r="HJZ59" s="626"/>
      <c r="HKA59" s="626"/>
      <c r="HKB59" s="626"/>
      <c r="HKC59" s="626"/>
      <c r="HKD59" s="626"/>
      <c r="HKE59" s="626"/>
      <c r="HKF59" s="626"/>
      <c r="HKG59" s="626"/>
      <c r="HKH59" s="626"/>
      <c r="HKI59" s="626"/>
      <c r="HKJ59" s="626"/>
      <c r="HKK59" s="626"/>
      <c r="HKL59" s="626"/>
      <c r="HKM59" s="626"/>
      <c r="HKN59" s="626"/>
      <c r="HKO59" s="626"/>
      <c r="HKP59" s="626"/>
      <c r="HKQ59" s="626"/>
      <c r="HKR59" s="626"/>
      <c r="HKS59" s="626"/>
      <c r="HKT59" s="626"/>
      <c r="HKU59" s="626"/>
      <c r="HKV59" s="626"/>
      <c r="HKW59" s="626"/>
      <c r="HKX59" s="626"/>
      <c r="HKY59" s="626"/>
      <c r="HKZ59" s="626"/>
      <c r="HLA59" s="626"/>
      <c r="HLB59" s="626"/>
      <c r="HLC59" s="626"/>
      <c r="HLD59" s="626"/>
      <c r="HLE59" s="626"/>
      <c r="HLF59" s="626"/>
      <c r="HLG59" s="626"/>
      <c r="HLH59" s="626"/>
      <c r="HLI59" s="626"/>
      <c r="HLJ59" s="626"/>
      <c r="HLK59" s="626"/>
      <c r="HLL59" s="626"/>
      <c r="HLM59" s="626"/>
      <c r="HLN59" s="626"/>
      <c r="HLO59" s="626"/>
      <c r="HLP59" s="626"/>
      <c r="HLQ59" s="626"/>
      <c r="HLR59" s="626"/>
      <c r="HLS59" s="626"/>
      <c r="HLT59" s="626"/>
      <c r="HLU59" s="626"/>
      <c r="HLV59" s="626"/>
      <c r="HLW59" s="626"/>
      <c r="HLX59" s="626"/>
      <c r="HLY59" s="626"/>
      <c r="HLZ59" s="626"/>
      <c r="HMA59" s="626"/>
      <c r="HMB59" s="626"/>
      <c r="HMC59" s="626"/>
      <c r="HMD59" s="626"/>
      <c r="HME59" s="626"/>
      <c r="HMF59" s="626"/>
      <c r="HMG59" s="626"/>
      <c r="HMH59" s="626"/>
      <c r="HMI59" s="626"/>
      <c r="HMJ59" s="626"/>
      <c r="HMK59" s="626"/>
      <c r="HML59" s="626"/>
      <c r="HMM59" s="626"/>
      <c r="HMN59" s="626"/>
      <c r="HMO59" s="626"/>
      <c r="HMP59" s="626"/>
      <c r="HMQ59" s="626"/>
      <c r="HMR59" s="626"/>
      <c r="HMS59" s="626"/>
      <c r="HMT59" s="626"/>
      <c r="HMU59" s="626"/>
      <c r="HMV59" s="626"/>
      <c r="HMW59" s="626"/>
      <c r="HMX59" s="626"/>
      <c r="HMY59" s="626"/>
      <c r="HMZ59" s="626"/>
      <c r="HNA59" s="626"/>
      <c r="HNB59" s="626"/>
      <c r="HNC59" s="626"/>
      <c r="HND59" s="626"/>
      <c r="HNE59" s="626"/>
      <c r="HNF59" s="626"/>
      <c r="HNG59" s="626"/>
      <c r="HNH59" s="626"/>
      <c r="HNI59" s="626"/>
      <c r="HNJ59" s="626"/>
      <c r="HNK59" s="626"/>
      <c r="HNL59" s="626"/>
      <c r="HNM59" s="626"/>
      <c r="HNN59" s="626"/>
      <c r="HNO59" s="626"/>
      <c r="HNP59" s="626"/>
      <c r="HNQ59" s="626"/>
      <c r="HNR59" s="626"/>
      <c r="HNS59" s="626"/>
      <c r="HNT59" s="626"/>
      <c r="HNU59" s="626"/>
      <c r="HNV59" s="626"/>
      <c r="HNW59" s="626"/>
      <c r="HNX59" s="626"/>
      <c r="HNY59" s="626"/>
      <c r="HNZ59" s="626"/>
      <c r="HOA59" s="626"/>
      <c r="HOB59" s="626"/>
      <c r="HOC59" s="626"/>
      <c r="HOD59" s="626"/>
      <c r="HOE59" s="626"/>
      <c r="HOF59" s="626"/>
      <c r="HOG59" s="626"/>
      <c r="HOH59" s="626"/>
      <c r="HOI59" s="626"/>
      <c r="HOJ59" s="626"/>
      <c r="HOK59" s="626"/>
      <c r="HOL59" s="626"/>
      <c r="HOM59" s="626"/>
      <c r="HON59" s="626"/>
      <c r="HOO59" s="626"/>
      <c r="HOP59" s="626"/>
      <c r="HOQ59" s="626"/>
      <c r="HOR59" s="626"/>
      <c r="HOS59" s="626"/>
      <c r="HOT59" s="626"/>
      <c r="HOU59" s="626"/>
      <c r="HOV59" s="626"/>
      <c r="HOW59" s="626"/>
      <c r="HOX59" s="626"/>
      <c r="HOY59" s="626"/>
      <c r="HOZ59" s="626"/>
      <c r="HPA59" s="626"/>
      <c r="HPB59" s="626"/>
      <c r="HPC59" s="626"/>
      <c r="HPD59" s="626"/>
      <c r="HPE59" s="626"/>
      <c r="HPF59" s="626"/>
      <c r="HPG59" s="626"/>
      <c r="HPH59" s="626"/>
      <c r="HPI59" s="626"/>
      <c r="HPJ59" s="626"/>
      <c r="HPK59" s="626"/>
      <c r="HPL59" s="626"/>
      <c r="HPM59" s="626"/>
      <c r="HPN59" s="626"/>
      <c r="HPO59" s="626"/>
      <c r="HPP59" s="626"/>
      <c r="HPQ59" s="626"/>
      <c r="HPR59" s="626"/>
      <c r="HPS59" s="626"/>
      <c r="HPT59" s="626"/>
      <c r="HPU59" s="626"/>
      <c r="HPV59" s="626"/>
      <c r="HPW59" s="626"/>
      <c r="HPX59" s="626"/>
      <c r="HPY59" s="626"/>
      <c r="HPZ59" s="626"/>
      <c r="HQA59" s="626"/>
      <c r="HQB59" s="626"/>
      <c r="HQC59" s="626"/>
      <c r="HQD59" s="626"/>
      <c r="HQE59" s="626"/>
      <c r="HQF59" s="626"/>
      <c r="HQG59" s="626"/>
      <c r="HQH59" s="626"/>
      <c r="HQI59" s="626"/>
      <c r="HQJ59" s="626"/>
      <c r="HQK59" s="626"/>
      <c r="HQL59" s="626"/>
      <c r="HQM59" s="626"/>
      <c r="HQN59" s="626"/>
      <c r="HQO59" s="626"/>
      <c r="HQP59" s="626"/>
      <c r="HQQ59" s="626"/>
      <c r="HQR59" s="626"/>
      <c r="HQS59" s="626"/>
      <c r="HQT59" s="626"/>
      <c r="HQU59" s="626"/>
      <c r="HQV59" s="626"/>
      <c r="HQW59" s="626"/>
      <c r="HQX59" s="626"/>
      <c r="HQY59" s="626"/>
      <c r="HQZ59" s="626"/>
      <c r="HRA59" s="626"/>
      <c r="HRB59" s="626"/>
      <c r="HRC59" s="626"/>
      <c r="HRD59" s="626"/>
      <c r="HRE59" s="626"/>
      <c r="HRF59" s="626"/>
      <c r="HRG59" s="626"/>
      <c r="HRH59" s="626"/>
      <c r="HRI59" s="626"/>
      <c r="HRJ59" s="626"/>
      <c r="HRK59" s="626"/>
      <c r="HRL59" s="626"/>
      <c r="HRM59" s="626"/>
      <c r="HRN59" s="626"/>
      <c r="HRO59" s="626"/>
      <c r="HRP59" s="626"/>
      <c r="HRQ59" s="626"/>
      <c r="HRR59" s="626"/>
      <c r="HRS59" s="626"/>
      <c r="HRT59" s="626"/>
      <c r="HRU59" s="626"/>
      <c r="HRV59" s="626"/>
      <c r="HRW59" s="626"/>
      <c r="HRX59" s="626"/>
      <c r="HRY59" s="626"/>
      <c r="HRZ59" s="626"/>
      <c r="HSA59" s="626"/>
      <c r="HSB59" s="626"/>
      <c r="HSC59" s="626"/>
      <c r="HSD59" s="626"/>
      <c r="HSE59" s="626"/>
      <c r="HSF59" s="626"/>
      <c r="HSG59" s="626"/>
      <c r="HSH59" s="626"/>
      <c r="HSI59" s="626"/>
      <c r="HSJ59" s="626"/>
      <c r="HSK59" s="626"/>
      <c r="HSL59" s="626"/>
      <c r="HSM59" s="626"/>
      <c r="HSN59" s="626"/>
      <c r="HSO59" s="626"/>
      <c r="HSP59" s="626"/>
      <c r="HSQ59" s="626"/>
      <c r="HSR59" s="626"/>
      <c r="HSS59" s="626"/>
      <c r="HST59" s="626"/>
      <c r="HSU59" s="626"/>
      <c r="HSV59" s="626"/>
      <c r="HSW59" s="626"/>
      <c r="HSX59" s="626"/>
      <c r="HSY59" s="626"/>
      <c r="HSZ59" s="626"/>
      <c r="HTA59" s="626"/>
      <c r="HTB59" s="626"/>
      <c r="HTC59" s="626"/>
      <c r="HTD59" s="626"/>
      <c r="HTE59" s="626"/>
      <c r="HTF59" s="626"/>
      <c r="HTG59" s="626"/>
      <c r="HTH59" s="626"/>
      <c r="HTI59" s="626"/>
      <c r="HTJ59" s="626"/>
      <c r="HTK59" s="626"/>
      <c r="HTL59" s="626"/>
      <c r="HTM59" s="626"/>
      <c r="HTN59" s="626"/>
      <c r="HTO59" s="626"/>
      <c r="HTP59" s="626"/>
      <c r="HTQ59" s="626"/>
      <c r="HTR59" s="626"/>
      <c r="HTS59" s="626"/>
      <c r="HTT59" s="626"/>
      <c r="HTU59" s="626"/>
      <c r="HTV59" s="626"/>
      <c r="HTW59" s="626"/>
      <c r="HTX59" s="626"/>
      <c r="HTY59" s="626"/>
      <c r="HTZ59" s="626"/>
      <c r="HUA59" s="626"/>
      <c r="HUB59" s="626"/>
      <c r="HUC59" s="626"/>
      <c r="HUD59" s="626"/>
      <c r="HUE59" s="626"/>
      <c r="HUF59" s="626"/>
      <c r="HUG59" s="626"/>
      <c r="HUH59" s="626"/>
      <c r="HUI59" s="626"/>
      <c r="HUJ59" s="626"/>
      <c r="HUK59" s="626"/>
      <c r="HUL59" s="626"/>
      <c r="HUM59" s="626"/>
      <c r="HUN59" s="626"/>
      <c r="HUO59" s="626"/>
      <c r="HUP59" s="626"/>
      <c r="HUQ59" s="626"/>
      <c r="HUR59" s="626"/>
      <c r="HUS59" s="626"/>
      <c r="HUT59" s="626"/>
      <c r="HUU59" s="626"/>
      <c r="HUV59" s="626"/>
      <c r="HUW59" s="626"/>
      <c r="HUX59" s="626"/>
      <c r="HUY59" s="626"/>
      <c r="HUZ59" s="626"/>
      <c r="HVA59" s="626"/>
      <c r="HVB59" s="626"/>
      <c r="HVC59" s="626"/>
      <c r="HVD59" s="626"/>
      <c r="HVE59" s="626"/>
      <c r="HVF59" s="626"/>
      <c r="HVG59" s="626"/>
      <c r="HVH59" s="626"/>
      <c r="HVI59" s="626"/>
      <c r="HVJ59" s="626"/>
      <c r="HVK59" s="626"/>
      <c r="HVL59" s="626"/>
      <c r="HVM59" s="626"/>
      <c r="HVN59" s="626"/>
      <c r="HVO59" s="626"/>
      <c r="HVP59" s="626"/>
      <c r="HVQ59" s="626"/>
      <c r="HVR59" s="626"/>
      <c r="HVS59" s="626"/>
      <c r="HVT59" s="626"/>
      <c r="HVU59" s="626"/>
      <c r="HVV59" s="626"/>
      <c r="HVW59" s="626"/>
      <c r="HVX59" s="626"/>
      <c r="HVY59" s="626"/>
      <c r="HVZ59" s="626"/>
      <c r="HWA59" s="626"/>
      <c r="HWB59" s="626"/>
      <c r="HWC59" s="626"/>
      <c r="HWD59" s="626"/>
      <c r="HWE59" s="626"/>
      <c r="HWF59" s="626"/>
      <c r="HWG59" s="626"/>
      <c r="HWH59" s="626"/>
      <c r="HWI59" s="626"/>
      <c r="HWJ59" s="626"/>
      <c r="HWK59" s="626"/>
      <c r="HWL59" s="626"/>
      <c r="HWM59" s="626"/>
      <c r="HWN59" s="626"/>
      <c r="HWO59" s="626"/>
      <c r="HWP59" s="626"/>
      <c r="HWQ59" s="626"/>
      <c r="HWR59" s="626"/>
      <c r="HWS59" s="626"/>
      <c r="HWT59" s="626"/>
      <c r="HWU59" s="626"/>
      <c r="HWV59" s="626"/>
      <c r="HWW59" s="626"/>
      <c r="HWX59" s="626"/>
      <c r="HWY59" s="626"/>
      <c r="HWZ59" s="626"/>
      <c r="HXA59" s="626"/>
      <c r="HXB59" s="626"/>
      <c r="HXC59" s="626"/>
      <c r="HXD59" s="626"/>
      <c r="HXE59" s="626"/>
      <c r="HXF59" s="626"/>
      <c r="HXG59" s="626"/>
      <c r="HXH59" s="626"/>
      <c r="HXI59" s="626"/>
      <c r="HXJ59" s="626"/>
      <c r="HXK59" s="626"/>
      <c r="HXL59" s="626"/>
      <c r="HXM59" s="626"/>
      <c r="HXN59" s="626"/>
      <c r="HXO59" s="626"/>
      <c r="HXP59" s="626"/>
      <c r="HXQ59" s="626"/>
      <c r="HXR59" s="626"/>
      <c r="HXS59" s="626"/>
      <c r="HXT59" s="626"/>
      <c r="HXU59" s="626"/>
      <c r="HXV59" s="626"/>
      <c r="HXW59" s="626"/>
      <c r="HXX59" s="626"/>
      <c r="HXY59" s="626"/>
      <c r="HXZ59" s="626"/>
      <c r="HYA59" s="626"/>
      <c r="HYB59" s="626"/>
      <c r="HYC59" s="626"/>
      <c r="HYD59" s="626"/>
      <c r="HYE59" s="626"/>
      <c r="HYF59" s="626"/>
      <c r="HYG59" s="626"/>
      <c r="HYH59" s="626"/>
      <c r="HYI59" s="626"/>
      <c r="HYJ59" s="626"/>
      <c r="HYK59" s="626"/>
      <c r="HYL59" s="626"/>
      <c r="HYM59" s="626"/>
      <c r="HYN59" s="626"/>
      <c r="HYO59" s="626"/>
      <c r="HYP59" s="626"/>
      <c r="HYQ59" s="626"/>
      <c r="HYR59" s="626"/>
      <c r="HYS59" s="626"/>
      <c r="HYT59" s="626"/>
      <c r="HYU59" s="626"/>
      <c r="HYV59" s="626"/>
      <c r="HYW59" s="626"/>
      <c r="HYX59" s="626"/>
      <c r="HYY59" s="626"/>
      <c r="HYZ59" s="626"/>
      <c r="HZA59" s="626"/>
      <c r="HZB59" s="626"/>
      <c r="HZC59" s="626"/>
      <c r="HZD59" s="626"/>
      <c r="HZE59" s="626"/>
      <c r="HZF59" s="626"/>
      <c r="HZG59" s="626"/>
      <c r="HZH59" s="626"/>
      <c r="HZI59" s="626"/>
      <c r="HZJ59" s="626"/>
      <c r="HZK59" s="626"/>
      <c r="HZL59" s="626"/>
      <c r="HZM59" s="626"/>
      <c r="HZN59" s="626"/>
      <c r="HZO59" s="626"/>
      <c r="HZP59" s="626"/>
      <c r="HZQ59" s="626"/>
      <c r="HZR59" s="626"/>
      <c r="HZS59" s="626"/>
      <c r="HZT59" s="626"/>
      <c r="HZU59" s="626"/>
      <c r="HZV59" s="626"/>
      <c r="HZW59" s="626"/>
      <c r="HZX59" s="626"/>
      <c r="HZY59" s="626"/>
      <c r="HZZ59" s="626"/>
      <c r="IAA59" s="626"/>
      <c r="IAB59" s="626"/>
      <c r="IAC59" s="626"/>
      <c r="IAD59" s="626"/>
      <c r="IAE59" s="626"/>
      <c r="IAF59" s="626"/>
      <c r="IAG59" s="626"/>
      <c r="IAH59" s="626"/>
      <c r="IAI59" s="626"/>
      <c r="IAJ59" s="626"/>
      <c r="IAK59" s="626"/>
      <c r="IAL59" s="626"/>
      <c r="IAM59" s="626"/>
      <c r="IAN59" s="626"/>
      <c r="IAO59" s="626"/>
      <c r="IAP59" s="626"/>
      <c r="IAQ59" s="626"/>
      <c r="IAR59" s="626"/>
      <c r="IAS59" s="626"/>
      <c r="IAT59" s="626"/>
      <c r="IAU59" s="626"/>
      <c r="IAV59" s="626"/>
      <c r="IAW59" s="626"/>
      <c r="IAX59" s="626"/>
      <c r="IAY59" s="626"/>
      <c r="IAZ59" s="626"/>
      <c r="IBA59" s="626"/>
      <c r="IBB59" s="626"/>
      <c r="IBC59" s="626"/>
      <c r="IBD59" s="626"/>
      <c r="IBE59" s="626"/>
      <c r="IBF59" s="626"/>
      <c r="IBG59" s="626"/>
      <c r="IBH59" s="626"/>
      <c r="IBI59" s="626"/>
      <c r="IBJ59" s="626"/>
      <c r="IBK59" s="626"/>
      <c r="IBL59" s="626"/>
      <c r="IBM59" s="626"/>
      <c r="IBN59" s="626"/>
      <c r="IBO59" s="626"/>
      <c r="IBP59" s="626"/>
      <c r="IBQ59" s="626"/>
      <c r="IBR59" s="626"/>
      <c r="IBS59" s="626"/>
      <c r="IBT59" s="626"/>
      <c r="IBU59" s="626"/>
      <c r="IBV59" s="626"/>
      <c r="IBW59" s="626"/>
      <c r="IBX59" s="626"/>
      <c r="IBY59" s="626"/>
      <c r="IBZ59" s="626"/>
      <c r="ICA59" s="626"/>
      <c r="ICB59" s="626"/>
      <c r="ICC59" s="626"/>
      <c r="ICD59" s="626"/>
      <c r="ICE59" s="626"/>
      <c r="ICF59" s="626"/>
      <c r="ICG59" s="626"/>
      <c r="ICH59" s="626"/>
      <c r="ICI59" s="626"/>
      <c r="ICJ59" s="626"/>
      <c r="ICK59" s="626"/>
      <c r="ICL59" s="626"/>
      <c r="ICM59" s="626"/>
      <c r="ICN59" s="626"/>
      <c r="ICO59" s="626"/>
      <c r="ICP59" s="626"/>
      <c r="ICQ59" s="626"/>
      <c r="ICR59" s="626"/>
      <c r="ICS59" s="626"/>
      <c r="ICT59" s="626"/>
      <c r="ICU59" s="626"/>
      <c r="ICV59" s="626"/>
      <c r="ICW59" s="626"/>
      <c r="ICX59" s="626"/>
      <c r="ICY59" s="626"/>
      <c r="ICZ59" s="626"/>
      <c r="IDA59" s="626"/>
      <c r="IDB59" s="626"/>
      <c r="IDC59" s="626"/>
      <c r="IDD59" s="626"/>
      <c r="IDE59" s="626"/>
      <c r="IDF59" s="626"/>
      <c r="IDG59" s="626"/>
      <c r="IDH59" s="626"/>
      <c r="IDI59" s="626"/>
      <c r="IDJ59" s="626"/>
      <c r="IDK59" s="626"/>
      <c r="IDL59" s="626"/>
      <c r="IDM59" s="626"/>
      <c r="IDN59" s="626"/>
      <c r="IDO59" s="626"/>
      <c r="IDP59" s="626"/>
      <c r="IDQ59" s="626"/>
      <c r="IDR59" s="626"/>
      <c r="IDS59" s="626"/>
      <c r="IDT59" s="626"/>
      <c r="IDU59" s="626"/>
      <c r="IDV59" s="626"/>
      <c r="IDW59" s="626"/>
      <c r="IDX59" s="626"/>
      <c r="IDY59" s="626"/>
      <c r="IDZ59" s="626"/>
      <c r="IEA59" s="626"/>
      <c r="IEB59" s="626"/>
      <c r="IEC59" s="626"/>
      <c r="IED59" s="626"/>
      <c r="IEE59" s="626"/>
      <c r="IEF59" s="626"/>
      <c r="IEG59" s="626"/>
      <c r="IEH59" s="626"/>
      <c r="IEI59" s="626"/>
      <c r="IEJ59" s="626"/>
      <c r="IEK59" s="626"/>
      <c r="IEL59" s="626"/>
      <c r="IEM59" s="626"/>
      <c r="IEN59" s="626"/>
      <c r="IEO59" s="626"/>
      <c r="IEP59" s="626"/>
      <c r="IEQ59" s="626"/>
      <c r="IER59" s="626"/>
      <c r="IES59" s="626"/>
      <c r="IET59" s="626"/>
      <c r="IEU59" s="626"/>
      <c r="IEV59" s="626"/>
      <c r="IEW59" s="626"/>
      <c r="IEX59" s="626"/>
      <c r="IEY59" s="626"/>
      <c r="IEZ59" s="626"/>
      <c r="IFA59" s="626"/>
      <c r="IFB59" s="626"/>
      <c r="IFC59" s="626"/>
      <c r="IFD59" s="626"/>
      <c r="IFE59" s="626"/>
      <c r="IFF59" s="626"/>
      <c r="IFG59" s="626"/>
      <c r="IFH59" s="626"/>
      <c r="IFI59" s="626"/>
      <c r="IFJ59" s="626"/>
      <c r="IFK59" s="626"/>
      <c r="IFL59" s="626"/>
      <c r="IFM59" s="626"/>
      <c r="IFN59" s="626"/>
      <c r="IFO59" s="626"/>
      <c r="IFP59" s="626"/>
      <c r="IFQ59" s="626"/>
      <c r="IFR59" s="626"/>
      <c r="IFS59" s="626"/>
      <c r="IFT59" s="626"/>
      <c r="IFU59" s="626"/>
      <c r="IFV59" s="626"/>
      <c r="IFW59" s="626"/>
      <c r="IFX59" s="626"/>
      <c r="IFY59" s="626"/>
      <c r="IFZ59" s="626"/>
      <c r="IGA59" s="626"/>
      <c r="IGB59" s="626"/>
      <c r="IGC59" s="626"/>
      <c r="IGD59" s="626"/>
      <c r="IGE59" s="626"/>
      <c r="IGF59" s="626"/>
      <c r="IGG59" s="626"/>
      <c r="IGH59" s="626"/>
      <c r="IGI59" s="626"/>
      <c r="IGJ59" s="626"/>
      <c r="IGK59" s="626"/>
      <c r="IGL59" s="626"/>
      <c r="IGM59" s="626"/>
      <c r="IGN59" s="626"/>
      <c r="IGO59" s="626"/>
      <c r="IGP59" s="626"/>
      <c r="IGQ59" s="626"/>
      <c r="IGR59" s="626"/>
      <c r="IGS59" s="626"/>
      <c r="IGT59" s="626"/>
      <c r="IGU59" s="626"/>
      <c r="IGV59" s="626"/>
      <c r="IGW59" s="626"/>
      <c r="IGX59" s="626"/>
      <c r="IGY59" s="626"/>
      <c r="IGZ59" s="626"/>
      <c r="IHA59" s="626"/>
      <c r="IHB59" s="626"/>
      <c r="IHC59" s="626"/>
      <c r="IHD59" s="626"/>
      <c r="IHE59" s="626"/>
      <c r="IHF59" s="626"/>
      <c r="IHG59" s="626"/>
      <c r="IHH59" s="626"/>
      <c r="IHI59" s="626"/>
      <c r="IHJ59" s="626"/>
      <c r="IHK59" s="626"/>
      <c r="IHL59" s="626"/>
      <c r="IHM59" s="626"/>
      <c r="IHN59" s="626"/>
      <c r="IHO59" s="626"/>
      <c r="IHP59" s="626"/>
      <c r="IHQ59" s="626"/>
      <c r="IHR59" s="626"/>
      <c r="IHS59" s="626"/>
      <c r="IHT59" s="626"/>
      <c r="IHU59" s="626"/>
      <c r="IHV59" s="626"/>
      <c r="IHW59" s="626"/>
      <c r="IHX59" s="626"/>
      <c r="IHY59" s="626"/>
      <c r="IHZ59" s="626"/>
      <c r="IIA59" s="626"/>
      <c r="IIB59" s="626"/>
      <c r="IIC59" s="626"/>
      <c r="IID59" s="626"/>
      <c r="IIE59" s="626"/>
      <c r="IIF59" s="626"/>
      <c r="IIG59" s="626"/>
      <c r="IIH59" s="626"/>
      <c r="III59" s="626"/>
      <c r="IIJ59" s="626"/>
      <c r="IIK59" s="626"/>
      <c r="IIL59" s="626"/>
      <c r="IIM59" s="626"/>
      <c r="IIN59" s="626"/>
      <c r="IIO59" s="626"/>
      <c r="IIP59" s="626"/>
      <c r="IIQ59" s="626"/>
      <c r="IIR59" s="626"/>
      <c r="IIS59" s="626"/>
      <c r="IIT59" s="626"/>
      <c r="IIU59" s="626"/>
      <c r="IIV59" s="626"/>
      <c r="IIW59" s="626"/>
      <c r="IIX59" s="626"/>
      <c r="IIY59" s="626"/>
      <c r="IIZ59" s="626"/>
      <c r="IJA59" s="626"/>
      <c r="IJB59" s="626"/>
      <c r="IJC59" s="626"/>
      <c r="IJD59" s="626"/>
      <c r="IJE59" s="626"/>
      <c r="IJF59" s="626"/>
      <c r="IJG59" s="626"/>
      <c r="IJH59" s="626"/>
      <c r="IJI59" s="626"/>
      <c r="IJJ59" s="626"/>
      <c r="IJK59" s="626"/>
      <c r="IJL59" s="626"/>
      <c r="IJM59" s="626"/>
      <c r="IJN59" s="626"/>
      <c r="IJO59" s="626"/>
      <c r="IJP59" s="626"/>
      <c r="IJQ59" s="626"/>
      <c r="IJR59" s="626"/>
      <c r="IJS59" s="626"/>
      <c r="IJT59" s="626"/>
      <c r="IJU59" s="626"/>
      <c r="IJV59" s="626"/>
      <c r="IJW59" s="626"/>
      <c r="IJX59" s="626"/>
      <c r="IJY59" s="626"/>
      <c r="IJZ59" s="626"/>
      <c r="IKA59" s="626"/>
      <c r="IKB59" s="626"/>
      <c r="IKC59" s="626"/>
      <c r="IKD59" s="626"/>
      <c r="IKE59" s="626"/>
      <c r="IKF59" s="626"/>
      <c r="IKG59" s="626"/>
      <c r="IKH59" s="626"/>
      <c r="IKI59" s="626"/>
      <c r="IKJ59" s="626"/>
      <c r="IKK59" s="626"/>
      <c r="IKL59" s="626"/>
      <c r="IKM59" s="626"/>
      <c r="IKN59" s="626"/>
      <c r="IKO59" s="626"/>
      <c r="IKP59" s="626"/>
      <c r="IKQ59" s="626"/>
      <c r="IKR59" s="626"/>
      <c r="IKS59" s="626"/>
      <c r="IKT59" s="626"/>
      <c r="IKU59" s="626"/>
      <c r="IKV59" s="626"/>
      <c r="IKW59" s="626"/>
      <c r="IKX59" s="626"/>
      <c r="IKY59" s="626"/>
      <c r="IKZ59" s="626"/>
      <c r="ILA59" s="626"/>
      <c r="ILB59" s="626"/>
      <c r="ILC59" s="626"/>
      <c r="ILD59" s="626"/>
      <c r="ILE59" s="626"/>
      <c r="ILF59" s="626"/>
      <c r="ILG59" s="626"/>
      <c r="ILH59" s="626"/>
      <c r="ILI59" s="626"/>
      <c r="ILJ59" s="626"/>
      <c r="ILK59" s="626"/>
      <c r="ILL59" s="626"/>
      <c r="ILM59" s="626"/>
      <c r="ILN59" s="626"/>
      <c r="ILO59" s="626"/>
      <c r="ILP59" s="626"/>
      <c r="ILQ59" s="626"/>
      <c r="ILR59" s="626"/>
      <c r="ILS59" s="626"/>
      <c r="ILT59" s="626"/>
      <c r="ILU59" s="626"/>
      <c r="ILV59" s="626"/>
      <c r="ILW59" s="626"/>
      <c r="ILX59" s="626"/>
      <c r="ILY59" s="626"/>
      <c r="ILZ59" s="626"/>
      <c r="IMA59" s="626"/>
      <c r="IMB59" s="626"/>
      <c r="IMC59" s="626"/>
      <c r="IMD59" s="626"/>
      <c r="IME59" s="626"/>
      <c r="IMF59" s="626"/>
      <c r="IMG59" s="626"/>
      <c r="IMH59" s="626"/>
      <c r="IMI59" s="626"/>
      <c r="IMJ59" s="626"/>
      <c r="IMK59" s="626"/>
      <c r="IML59" s="626"/>
      <c r="IMM59" s="626"/>
      <c r="IMN59" s="626"/>
      <c r="IMO59" s="626"/>
      <c r="IMP59" s="626"/>
      <c r="IMQ59" s="626"/>
      <c r="IMR59" s="626"/>
      <c r="IMS59" s="626"/>
      <c r="IMT59" s="626"/>
      <c r="IMU59" s="626"/>
      <c r="IMV59" s="626"/>
      <c r="IMW59" s="626"/>
      <c r="IMX59" s="626"/>
      <c r="IMY59" s="626"/>
      <c r="IMZ59" s="626"/>
      <c r="INA59" s="626"/>
      <c r="INB59" s="626"/>
      <c r="INC59" s="626"/>
      <c r="IND59" s="626"/>
      <c r="INE59" s="626"/>
      <c r="INF59" s="626"/>
      <c r="ING59" s="626"/>
      <c r="INH59" s="626"/>
      <c r="INI59" s="626"/>
      <c r="INJ59" s="626"/>
      <c r="INK59" s="626"/>
      <c r="INL59" s="626"/>
      <c r="INM59" s="626"/>
      <c r="INN59" s="626"/>
      <c r="INO59" s="626"/>
      <c r="INP59" s="626"/>
      <c r="INQ59" s="626"/>
      <c r="INR59" s="626"/>
      <c r="INS59" s="626"/>
      <c r="INT59" s="626"/>
      <c r="INU59" s="626"/>
      <c r="INV59" s="626"/>
      <c r="INW59" s="626"/>
      <c r="INX59" s="626"/>
      <c r="INY59" s="626"/>
      <c r="INZ59" s="626"/>
      <c r="IOA59" s="626"/>
      <c r="IOB59" s="626"/>
      <c r="IOC59" s="626"/>
      <c r="IOD59" s="626"/>
      <c r="IOE59" s="626"/>
      <c r="IOF59" s="626"/>
      <c r="IOG59" s="626"/>
      <c r="IOH59" s="626"/>
      <c r="IOI59" s="626"/>
      <c r="IOJ59" s="626"/>
      <c r="IOK59" s="626"/>
      <c r="IOL59" s="626"/>
      <c r="IOM59" s="626"/>
      <c r="ION59" s="626"/>
      <c r="IOO59" s="626"/>
      <c r="IOP59" s="626"/>
      <c r="IOQ59" s="626"/>
      <c r="IOR59" s="626"/>
      <c r="IOS59" s="626"/>
      <c r="IOT59" s="626"/>
      <c r="IOU59" s="626"/>
      <c r="IOV59" s="626"/>
      <c r="IOW59" s="626"/>
      <c r="IOX59" s="626"/>
      <c r="IOY59" s="626"/>
      <c r="IOZ59" s="626"/>
      <c r="IPA59" s="626"/>
      <c r="IPB59" s="626"/>
      <c r="IPC59" s="626"/>
      <c r="IPD59" s="626"/>
      <c r="IPE59" s="626"/>
      <c r="IPF59" s="626"/>
      <c r="IPG59" s="626"/>
      <c r="IPH59" s="626"/>
      <c r="IPI59" s="626"/>
      <c r="IPJ59" s="626"/>
      <c r="IPK59" s="626"/>
      <c r="IPL59" s="626"/>
      <c r="IPM59" s="626"/>
      <c r="IPN59" s="626"/>
      <c r="IPO59" s="626"/>
      <c r="IPP59" s="626"/>
      <c r="IPQ59" s="626"/>
      <c r="IPR59" s="626"/>
      <c r="IPS59" s="626"/>
      <c r="IPT59" s="626"/>
      <c r="IPU59" s="626"/>
      <c r="IPV59" s="626"/>
      <c r="IPW59" s="626"/>
      <c r="IPX59" s="626"/>
      <c r="IPY59" s="626"/>
      <c r="IPZ59" s="626"/>
      <c r="IQA59" s="626"/>
      <c r="IQB59" s="626"/>
      <c r="IQC59" s="626"/>
      <c r="IQD59" s="626"/>
      <c r="IQE59" s="626"/>
      <c r="IQF59" s="626"/>
      <c r="IQG59" s="626"/>
      <c r="IQH59" s="626"/>
      <c r="IQI59" s="626"/>
      <c r="IQJ59" s="626"/>
      <c r="IQK59" s="626"/>
      <c r="IQL59" s="626"/>
      <c r="IQM59" s="626"/>
      <c r="IQN59" s="626"/>
      <c r="IQO59" s="626"/>
      <c r="IQP59" s="626"/>
      <c r="IQQ59" s="626"/>
      <c r="IQR59" s="626"/>
      <c r="IQS59" s="626"/>
      <c r="IQT59" s="626"/>
      <c r="IQU59" s="626"/>
      <c r="IQV59" s="626"/>
      <c r="IQW59" s="626"/>
      <c r="IQX59" s="626"/>
      <c r="IQY59" s="626"/>
      <c r="IQZ59" s="626"/>
      <c r="IRA59" s="626"/>
      <c r="IRB59" s="626"/>
      <c r="IRC59" s="626"/>
      <c r="IRD59" s="626"/>
      <c r="IRE59" s="626"/>
      <c r="IRF59" s="626"/>
      <c r="IRG59" s="626"/>
      <c r="IRH59" s="626"/>
      <c r="IRI59" s="626"/>
      <c r="IRJ59" s="626"/>
      <c r="IRK59" s="626"/>
      <c r="IRL59" s="626"/>
      <c r="IRM59" s="626"/>
      <c r="IRN59" s="626"/>
      <c r="IRO59" s="626"/>
      <c r="IRP59" s="626"/>
      <c r="IRQ59" s="626"/>
      <c r="IRR59" s="626"/>
      <c r="IRS59" s="626"/>
      <c r="IRT59" s="626"/>
      <c r="IRU59" s="626"/>
      <c r="IRV59" s="626"/>
      <c r="IRW59" s="626"/>
      <c r="IRX59" s="626"/>
      <c r="IRY59" s="626"/>
      <c r="IRZ59" s="626"/>
      <c r="ISA59" s="626"/>
      <c r="ISB59" s="626"/>
      <c r="ISC59" s="626"/>
      <c r="ISD59" s="626"/>
      <c r="ISE59" s="626"/>
      <c r="ISF59" s="626"/>
      <c r="ISG59" s="626"/>
      <c r="ISH59" s="626"/>
      <c r="ISI59" s="626"/>
      <c r="ISJ59" s="626"/>
      <c r="ISK59" s="626"/>
      <c r="ISL59" s="626"/>
      <c r="ISM59" s="626"/>
      <c r="ISN59" s="626"/>
      <c r="ISO59" s="626"/>
      <c r="ISP59" s="626"/>
      <c r="ISQ59" s="626"/>
      <c r="ISR59" s="626"/>
      <c r="ISS59" s="626"/>
      <c r="IST59" s="626"/>
      <c r="ISU59" s="626"/>
      <c r="ISV59" s="626"/>
      <c r="ISW59" s="626"/>
      <c r="ISX59" s="626"/>
      <c r="ISY59" s="626"/>
      <c r="ISZ59" s="626"/>
      <c r="ITA59" s="626"/>
      <c r="ITB59" s="626"/>
      <c r="ITC59" s="626"/>
      <c r="ITD59" s="626"/>
      <c r="ITE59" s="626"/>
      <c r="ITF59" s="626"/>
      <c r="ITG59" s="626"/>
      <c r="ITH59" s="626"/>
      <c r="ITI59" s="626"/>
      <c r="ITJ59" s="626"/>
      <c r="ITK59" s="626"/>
      <c r="ITL59" s="626"/>
      <c r="ITM59" s="626"/>
      <c r="ITN59" s="626"/>
      <c r="ITO59" s="626"/>
      <c r="ITP59" s="626"/>
      <c r="ITQ59" s="626"/>
      <c r="ITR59" s="626"/>
      <c r="ITS59" s="626"/>
      <c r="ITT59" s="626"/>
      <c r="ITU59" s="626"/>
      <c r="ITV59" s="626"/>
      <c r="ITW59" s="626"/>
      <c r="ITX59" s="626"/>
      <c r="ITY59" s="626"/>
      <c r="ITZ59" s="626"/>
      <c r="IUA59" s="626"/>
      <c r="IUB59" s="626"/>
      <c r="IUC59" s="626"/>
      <c r="IUD59" s="626"/>
      <c r="IUE59" s="626"/>
      <c r="IUF59" s="626"/>
      <c r="IUG59" s="626"/>
      <c r="IUH59" s="626"/>
      <c r="IUI59" s="626"/>
      <c r="IUJ59" s="626"/>
      <c r="IUK59" s="626"/>
      <c r="IUL59" s="626"/>
      <c r="IUM59" s="626"/>
      <c r="IUN59" s="626"/>
      <c r="IUO59" s="626"/>
      <c r="IUP59" s="626"/>
      <c r="IUQ59" s="626"/>
      <c r="IUR59" s="626"/>
      <c r="IUS59" s="626"/>
      <c r="IUT59" s="626"/>
      <c r="IUU59" s="626"/>
      <c r="IUV59" s="626"/>
      <c r="IUW59" s="626"/>
      <c r="IUX59" s="626"/>
      <c r="IUY59" s="626"/>
      <c r="IUZ59" s="626"/>
      <c r="IVA59" s="626"/>
      <c r="IVB59" s="626"/>
      <c r="IVC59" s="626"/>
      <c r="IVD59" s="626"/>
      <c r="IVE59" s="626"/>
      <c r="IVF59" s="626"/>
      <c r="IVG59" s="626"/>
      <c r="IVH59" s="626"/>
      <c r="IVI59" s="626"/>
      <c r="IVJ59" s="626"/>
      <c r="IVK59" s="626"/>
      <c r="IVL59" s="626"/>
      <c r="IVM59" s="626"/>
      <c r="IVN59" s="626"/>
      <c r="IVO59" s="626"/>
      <c r="IVP59" s="626"/>
      <c r="IVQ59" s="626"/>
      <c r="IVR59" s="626"/>
      <c r="IVS59" s="626"/>
      <c r="IVT59" s="626"/>
      <c r="IVU59" s="626"/>
      <c r="IVV59" s="626"/>
      <c r="IVW59" s="626"/>
      <c r="IVX59" s="626"/>
      <c r="IVY59" s="626"/>
      <c r="IVZ59" s="626"/>
      <c r="IWA59" s="626"/>
      <c r="IWB59" s="626"/>
      <c r="IWC59" s="626"/>
      <c r="IWD59" s="626"/>
      <c r="IWE59" s="626"/>
      <c r="IWF59" s="626"/>
      <c r="IWG59" s="626"/>
      <c r="IWH59" s="626"/>
      <c r="IWI59" s="626"/>
      <c r="IWJ59" s="626"/>
      <c r="IWK59" s="626"/>
      <c r="IWL59" s="626"/>
      <c r="IWM59" s="626"/>
      <c r="IWN59" s="626"/>
      <c r="IWO59" s="626"/>
      <c r="IWP59" s="626"/>
      <c r="IWQ59" s="626"/>
      <c r="IWR59" s="626"/>
      <c r="IWS59" s="626"/>
      <c r="IWT59" s="626"/>
      <c r="IWU59" s="626"/>
      <c r="IWV59" s="626"/>
      <c r="IWW59" s="626"/>
      <c r="IWX59" s="626"/>
      <c r="IWY59" s="626"/>
      <c r="IWZ59" s="626"/>
      <c r="IXA59" s="626"/>
      <c r="IXB59" s="626"/>
      <c r="IXC59" s="626"/>
      <c r="IXD59" s="626"/>
      <c r="IXE59" s="626"/>
      <c r="IXF59" s="626"/>
      <c r="IXG59" s="626"/>
      <c r="IXH59" s="626"/>
      <c r="IXI59" s="626"/>
      <c r="IXJ59" s="626"/>
      <c r="IXK59" s="626"/>
      <c r="IXL59" s="626"/>
      <c r="IXM59" s="626"/>
      <c r="IXN59" s="626"/>
      <c r="IXO59" s="626"/>
      <c r="IXP59" s="626"/>
      <c r="IXQ59" s="626"/>
      <c r="IXR59" s="626"/>
      <c r="IXS59" s="626"/>
      <c r="IXT59" s="626"/>
      <c r="IXU59" s="626"/>
      <c r="IXV59" s="626"/>
      <c r="IXW59" s="626"/>
      <c r="IXX59" s="626"/>
      <c r="IXY59" s="626"/>
      <c r="IXZ59" s="626"/>
      <c r="IYA59" s="626"/>
      <c r="IYB59" s="626"/>
      <c r="IYC59" s="626"/>
      <c r="IYD59" s="626"/>
      <c r="IYE59" s="626"/>
      <c r="IYF59" s="626"/>
      <c r="IYG59" s="626"/>
      <c r="IYH59" s="626"/>
      <c r="IYI59" s="626"/>
      <c r="IYJ59" s="626"/>
      <c r="IYK59" s="626"/>
      <c r="IYL59" s="626"/>
      <c r="IYM59" s="626"/>
      <c r="IYN59" s="626"/>
      <c r="IYO59" s="626"/>
      <c r="IYP59" s="626"/>
      <c r="IYQ59" s="626"/>
      <c r="IYR59" s="626"/>
      <c r="IYS59" s="626"/>
      <c r="IYT59" s="626"/>
      <c r="IYU59" s="626"/>
      <c r="IYV59" s="626"/>
      <c r="IYW59" s="626"/>
      <c r="IYX59" s="626"/>
      <c r="IYY59" s="626"/>
      <c r="IYZ59" s="626"/>
      <c r="IZA59" s="626"/>
      <c r="IZB59" s="626"/>
      <c r="IZC59" s="626"/>
      <c r="IZD59" s="626"/>
      <c r="IZE59" s="626"/>
      <c r="IZF59" s="626"/>
      <c r="IZG59" s="626"/>
      <c r="IZH59" s="626"/>
      <c r="IZI59" s="626"/>
      <c r="IZJ59" s="626"/>
      <c r="IZK59" s="626"/>
      <c r="IZL59" s="626"/>
      <c r="IZM59" s="626"/>
      <c r="IZN59" s="626"/>
      <c r="IZO59" s="626"/>
      <c r="IZP59" s="626"/>
      <c r="IZQ59" s="626"/>
      <c r="IZR59" s="626"/>
      <c r="IZS59" s="626"/>
      <c r="IZT59" s="626"/>
      <c r="IZU59" s="626"/>
      <c r="IZV59" s="626"/>
      <c r="IZW59" s="626"/>
      <c r="IZX59" s="626"/>
      <c r="IZY59" s="626"/>
      <c r="IZZ59" s="626"/>
      <c r="JAA59" s="626"/>
      <c r="JAB59" s="626"/>
      <c r="JAC59" s="626"/>
      <c r="JAD59" s="626"/>
      <c r="JAE59" s="626"/>
      <c r="JAF59" s="626"/>
      <c r="JAG59" s="626"/>
      <c r="JAH59" s="626"/>
      <c r="JAI59" s="626"/>
      <c r="JAJ59" s="626"/>
      <c r="JAK59" s="626"/>
      <c r="JAL59" s="626"/>
      <c r="JAM59" s="626"/>
      <c r="JAN59" s="626"/>
      <c r="JAO59" s="626"/>
      <c r="JAP59" s="626"/>
      <c r="JAQ59" s="626"/>
      <c r="JAR59" s="626"/>
      <c r="JAS59" s="626"/>
      <c r="JAT59" s="626"/>
      <c r="JAU59" s="626"/>
      <c r="JAV59" s="626"/>
      <c r="JAW59" s="626"/>
      <c r="JAX59" s="626"/>
      <c r="JAY59" s="626"/>
      <c r="JAZ59" s="626"/>
      <c r="JBA59" s="626"/>
      <c r="JBB59" s="626"/>
      <c r="JBC59" s="626"/>
      <c r="JBD59" s="626"/>
      <c r="JBE59" s="626"/>
      <c r="JBF59" s="626"/>
      <c r="JBG59" s="626"/>
      <c r="JBH59" s="626"/>
      <c r="JBI59" s="626"/>
      <c r="JBJ59" s="626"/>
      <c r="JBK59" s="626"/>
      <c r="JBL59" s="626"/>
      <c r="JBM59" s="626"/>
      <c r="JBN59" s="626"/>
      <c r="JBO59" s="626"/>
      <c r="JBP59" s="626"/>
      <c r="JBQ59" s="626"/>
      <c r="JBR59" s="626"/>
      <c r="JBS59" s="626"/>
      <c r="JBT59" s="626"/>
      <c r="JBU59" s="626"/>
      <c r="JBV59" s="626"/>
      <c r="JBW59" s="626"/>
      <c r="JBX59" s="626"/>
      <c r="JBY59" s="626"/>
      <c r="JBZ59" s="626"/>
      <c r="JCA59" s="626"/>
      <c r="JCB59" s="626"/>
      <c r="JCC59" s="626"/>
      <c r="JCD59" s="626"/>
      <c r="JCE59" s="626"/>
      <c r="JCF59" s="626"/>
      <c r="JCG59" s="626"/>
      <c r="JCH59" s="626"/>
      <c r="JCI59" s="626"/>
      <c r="JCJ59" s="626"/>
      <c r="JCK59" s="626"/>
      <c r="JCL59" s="626"/>
      <c r="JCM59" s="626"/>
      <c r="JCN59" s="626"/>
      <c r="JCO59" s="626"/>
      <c r="JCP59" s="626"/>
      <c r="JCQ59" s="626"/>
      <c r="JCR59" s="626"/>
      <c r="JCS59" s="626"/>
      <c r="JCT59" s="626"/>
      <c r="JCU59" s="626"/>
      <c r="JCV59" s="626"/>
      <c r="JCW59" s="626"/>
      <c r="JCX59" s="626"/>
      <c r="JCY59" s="626"/>
      <c r="JCZ59" s="626"/>
      <c r="JDA59" s="626"/>
      <c r="JDB59" s="626"/>
      <c r="JDC59" s="626"/>
      <c r="JDD59" s="626"/>
      <c r="JDE59" s="626"/>
      <c r="JDF59" s="626"/>
      <c r="JDG59" s="626"/>
      <c r="JDH59" s="626"/>
      <c r="JDI59" s="626"/>
      <c r="JDJ59" s="626"/>
      <c r="JDK59" s="626"/>
      <c r="JDL59" s="626"/>
      <c r="JDM59" s="626"/>
      <c r="JDN59" s="626"/>
      <c r="JDO59" s="626"/>
      <c r="JDP59" s="626"/>
      <c r="JDQ59" s="626"/>
      <c r="JDR59" s="626"/>
      <c r="JDS59" s="626"/>
      <c r="JDT59" s="626"/>
      <c r="JDU59" s="626"/>
      <c r="JDV59" s="626"/>
      <c r="JDW59" s="626"/>
      <c r="JDX59" s="626"/>
      <c r="JDY59" s="626"/>
      <c r="JDZ59" s="626"/>
      <c r="JEA59" s="626"/>
      <c r="JEB59" s="626"/>
      <c r="JEC59" s="626"/>
      <c r="JED59" s="626"/>
      <c r="JEE59" s="626"/>
      <c r="JEF59" s="626"/>
      <c r="JEG59" s="626"/>
      <c r="JEH59" s="626"/>
      <c r="JEI59" s="626"/>
      <c r="JEJ59" s="626"/>
      <c r="JEK59" s="626"/>
      <c r="JEL59" s="626"/>
      <c r="JEM59" s="626"/>
      <c r="JEN59" s="626"/>
      <c r="JEO59" s="626"/>
      <c r="JEP59" s="626"/>
      <c r="JEQ59" s="626"/>
      <c r="JER59" s="626"/>
      <c r="JES59" s="626"/>
      <c r="JET59" s="626"/>
      <c r="JEU59" s="626"/>
      <c r="JEV59" s="626"/>
      <c r="JEW59" s="626"/>
      <c r="JEX59" s="626"/>
      <c r="JEY59" s="626"/>
      <c r="JEZ59" s="626"/>
      <c r="JFA59" s="626"/>
      <c r="JFB59" s="626"/>
      <c r="JFC59" s="626"/>
      <c r="JFD59" s="626"/>
      <c r="JFE59" s="626"/>
      <c r="JFF59" s="626"/>
      <c r="JFG59" s="626"/>
      <c r="JFH59" s="626"/>
      <c r="JFI59" s="626"/>
      <c r="JFJ59" s="626"/>
      <c r="JFK59" s="626"/>
      <c r="JFL59" s="626"/>
      <c r="JFM59" s="626"/>
      <c r="JFN59" s="626"/>
      <c r="JFO59" s="626"/>
      <c r="JFP59" s="626"/>
      <c r="JFQ59" s="626"/>
      <c r="JFR59" s="626"/>
      <c r="JFS59" s="626"/>
      <c r="JFT59" s="626"/>
      <c r="JFU59" s="626"/>
      <c r="JFV59" s="626"/>
      <c r="JFW59" s="626"/>
      <c r="JFX59" s="626"/>
      <c r="JFY59" s="626"/>
      <c r="JFZ59" s="626"/>
      <c r="JGA59" s="626"/>
      <c r="JGB59" s="626"/>
      <c r="JGC59" s="626"/>
      <c r="JGD59" s="626"/>
      <c r="JGE59" s="626"/>
      <c r="JGF59" s="626"/>
      <c r="JGG59" s="626"/>
      <c r="JGH59" s="626"/>
      <c r="JGI59" s="626"/>
      <c r="JGJ59" s="626"/>
      <c r="JGK59" s="626"/>
      <c r="JGL59" s="626"/>
      <c r="JGM59" s="626"/>
      <c r="JGN59" s="626"/>
      <c r="JGO59" s="626"/>
      <c r="JGP59" s="626"/>
      <c r="JGQ59" s="626"/>
      <c r="JGR59" s="626"/>
      <c r="JGS59" s="626"/>
      <c r="JGT59" s="626"/>
      <c r="JGU59" s="626"/>
      <c r="JGV59" s="626"/>
      <c r="JGW59" s="626"/>
      <c r="JGX59" s="626"/>
      <c r="JGY59" s="626"/>
      <c r="JGZ59" s="626"/>
      <c r="JHA59" s="626"/>
      <c r="JHB59" s="626"/>
      <c r="JHC59" s="626"/>
      <c r="JHD59" s="626"/>
      <c r="JHE59" s="626"/>
      <c r="JHF59" s="626"/>
      <c r="JHG59" s="626"/>
      <c r="JHH59" s="626"/>
      <c r="JHI59" s="626"/>
      <c r="JHJ59" s="626"/>
      <c r="JHK59" s="626"/>
      <c r="JHL59" s="626"/>
      <c r="JHM59" s="626"/>
      <c r="JHN59" s="626"/>
      <c r="JHO59" s="626"/>
      <c r="JHP59" s="626"/>
      <c r="JHQ59" s="626"/>
      <c r="JHR59" s="626"/>
      <c r="JHS59" s="626"/>
      <c r="JHT59" s="626"/>
      <c r="JHU59" s="626"/>
      <c r="JHV59" s="626"/>
      <c r="JHW59" s="626"/>
      <c r="JHX59" s="626"/>
      <c r="JHY59" s="626"/>
      <c r="JHZ59" s="626"/>
      <c r="JIA59" s="626"/>
      <c r="JIB59" s="626"/>
      <c r="JIC59" s="626"/>
      <c r="JID59" s="626"/>
      <c r="JIE59" s="626"/>
      <c r="JIF59" s="626"/>
      <c r="JIG59" s="626"/>
      <c r="JIH59" s="626"/>
      <c r="JII59" s="626"/>
      <c r="JIJ59" s="626"/>
      <c r="JIK59" s="626"/>
      <c r="JIL59" s="626"/>
      <c r="JIM59" s="626"/>
      <c r="JIN59" s="626"/>
      <c r="JIO59" s="626"/>
      <c r="JIP59" s="626"/>
      <c r="JIQ59" s="626"/>
      <c r="JIR59" s="626"/>
      <c r="JIS59" s="626"/>
      <c r="JIT59" s="626"/>
      <c r="JIU59" s="626"/>
      <c r="JIV59" s="626"/>
      <c r="JIW59" s="626"/>
      <c r="JIX59" s="626"/>
      <c r="JIY59" s="626"/>
      <c r="JIZ59" s="626"/>
      <c r="JJA59" s="626"/>
      <c r="JJB59" s="626"/>
      <c r="JJC59" s="626"/>
      <c r="JJD59" s="626"/>
      <c r="JJE59" s="626"/>
      <c r="JJF59" s="626"/>
      <c r="JJG59" s="626"/>
      <c r="JJH59" s="626"/>
      <c r="JJI59" s="626"/>
      <c r="JJJ59" s="626"/>
      <c r="JJK59" s="626"/>
      <c r="JJL59" s="626"/>
      <c r="JJM59" s="626"/>
      <c r="JJN59" s="626"/>
      <c r="JJO59" s="626"/>
      <c r="JJP59" s="626"/>
      <c r="JJQ59" s="626"/>
      <c r="JJR59" s="626"/>
      <c r="JJS59" s="626"/>
      <c r="JJT59" s="626"/>
      <c r="JJU59" s="626"/>
      <c r="JJV59" s="626"/>
      <c r="JJW59" s="626"/>
      <c r="JJX59" s="626"/>
      <c r="JJY59" s="626"/>
      <c r="JJZ59" s="626"/>
      <c r="JKA59" s="626"/>
      <c r="JKB59" s="626"/>
      <c r="JKC59" s="626"/>
      <c r="JKD59" s="626"/>
      <c r="JKE59" s="626"/>
      <c r="JKF59" s="626"/>
      <c r="JKG59" s="626"/>
      <c r="JKH59" s="626"/>
      <c r="JKI59" s="626"/>
      <c r="JKJ59" s="626"/>
      <c r="JKK59" s="626"/>
      <c r="JKL59" s="626"/>
      <c r="JKM59" s="626"/>
      <c r="JKN59" s="626"/>
      <c r="JKO59" s="626"/>
      <c r="JKP59" s="626"/>
      <c r="JKQ59" s="626"/>
      <c r="JKR59" s="626"/>
      <c r="JKS59" s="626"/>
      <c r="JKT59" s="626"/>
      <c r="JKU59" s="626"/>
      <c r="JKV59" s="626"/>
      <c r="JKW59" s="626"/>
      <c r="JKX59" s="626"/>
      <c r="JKY59" s="626"/>
      <c r="JKZ59" s="626"/>
      <c r="JLA59" s="626"/>
      <c r="JLB59" s="626"/>
      <c r="JLC59" s="626"/>
      <c r="JLD59" s="626"/>
      <c r="JLE59" s="626"/>
      <c r="JLF59" s="626"/>
      <c r="JLG59" s="626"/>
      <c r="JLH59" s="626"/>
      <c r="JLI59" s="626"/>
      <c r="JLJ59" s="626"/>
      <c r="JLK59" s="626"/>
      <c r="JLL59" s="626"/>
      <c r="JLM59" s="626"/>
      <c r="JLN59" s="626"/>
      <c r="JLO59" s="626"/>
      <c r="JLP59" s="626"/>
      <c r="JLQ59" s="626"/>
      <c r="JLR59" s="626"/>
      <c r="JLS59" s="626"/>
      <c r="JLT59" s="626"/>
      <c r="JLU59" s="626"/>
      <c r="JLV59" s="626"/>
      <c r="JLW59" s="626"/>
      <c r="JLX59" s="626"/>
      <c r="JLY59" s="626"/>
      <c r="JLZ59" s="626"/>
      <c r="JMA59" s="626"/>
      <c r="JMB59" s="626"/>
      <c r="JMC59" s="626"/>
      <c r="JMD59" s="626"/>
      <c r="JME59" s="626"/>
      <c r="JMF59" s="626"/>
      <c r="JMG59" s="626"/>
      <c r="JMH59" s="626"/>
      <c r="JMI59" s="626"/>
      <c r="JMJ59" s="626"/>
      <c r="JMK59" s="626"/>
      <c r="JML59" s="626"/>
      <c r="JMM59" s="626"/>
      <c r="JMN59" s="626"/>
      <c r="JMO59" s="626"/>
      <c r="JMP59" s="626"/>
      <c r="JMQ59" s="626"/>
      <c r="JMR59" s="626"/>
      <c r="JMS59" s="626"/>
      <c r="JMT59" s="626"/>
      <c r="JMU59" s="626"/>
      <c r="JMV59" s="626"/>
      <c r="JMW59" s="626"/>
      <c r="JMX59" s="626"/>
      <c r="JMY59" s="626"/>
      <c r="JMZ59" s="626"/>
      <c r="JNA59" s="626"/>
      <c r="JNB59" s="626"/>
      <c r="JNC59" s="626"/>
      <c r="JND59" s="626"/>
      <c r="JNE59" s="626"/>
      <c r="JNF59" s="626"/>
      <c r="JNG59" s="626"/>
      <c r="JNH59" s="626"/>
      <c r="JNI59" s="626"/>
      <c r="JNJ59" s="626"/>
      <c r="JNK59" s="626"/>
      <c r="JNL59" s="626"/>
      <c r="JNM59" s="626"/>
      <c r="JNN59" s="626"/>
      <c r="JNO59" s="626"/>
      <c r="JNP59" s="626"/>
      <c r="JNQ59" s="626"/>
      <c r="JNR59" s="626"/>
      <c r="JNS59" s="626"/>
      <c r="JNT59" s="626"/>
      <c r="JNU59" s="626"/>
      <c r="JNV59" s="626"/>
      <c r="JNW59" s="626"/>
      <c r="JNX59" s="626"/>
      <c r="JNY59" s="626"/>
      <c r="JNZ59" s="626"/>
      <c r="JOA59" s="626"/>
      <c r="JOB59" s="626"/>
      <c r="JOC59" s="626"/>
      <c r="JOD59" s="626"/>
      <c r="JOE59" s="626"/>
      <c r="JOF59" s="626"/>
      <c r="JOG59" s="626"/>
      <c r="JOH59" s="626"/>
      <c r="JOI59" s="626"/>
      <c r="JOJ59" s="626"/>
      <c r="JOK59" s="626"/>
      <c r="JOL59" s="626"/>
      <c r="JOM59" s="626"/>
      <c r="JON59" s="626"/>
      <c r="JOO59" s="626"/>
      <c r="JOP59" s="626"/>
      <c r="JOQ59" s="626"/>
      <c r="JOR59" s="626"/>
      <c r="JOS59" s="626"/>
      <c r="JOT59" s="626"/>
      <c r="JOU59" s="626"/>
      <c r="JOV59" s="626"/>
      <c r="JOW59" s="626"/>
      <c r="JOX59" s="626"/>
      <c r="JOY59" s="626"/>
      <c r="JOZ59" s="626"/>
      <c r="JPA59" s="626"/>
      <c r="JPB59" s="626"/>
      <c r="JPC59" s="626"/>
      <c r="JPD59" s="626"/>
      <c r="JPE59" s="626"/>
      <c r="JPF59" s="626"/>
      <c r="JPG59" s="626"/>
      <c r="JPH59" s="626"/>
      <c r="JPI59" s="626"/>
      <c r="JPJ59" s="626"/>
      <c r="JPK59" s="626"/>
      <c r="JPL59" s="626"/>
      <c r="JPM59" s="626"/>
      <c r="JPN59" s="626"/>
      <c r="JPO59" s="626"/>
      <c r="JPP59" s="626"/>
      <c r="JPQ59" s="626"/>
      <c r="JPR59" s="626"/>
      <c r="JPS59" s="626"/>
      <c r="JPT59" s="626"/>
      <c r="JPU59" s="626"/>
      <c r="JPV59" s="626"/>
      <c r="JPW59" s="626"/>
      <c r="JPX59" s="626"/>
      <c r="JPY59" s="626"/>
      <c r="JPZ59" s="626"/>
      <c r="JQA59" s="626"/>
      <c r="JQB59" s="626"/>
      <c r="JQC59" s="626"/>
      <c r="JQD59" s="626"/>
      <c r="JQE59" s="626"/>
      <c r="JQF59" s="626"/>
      <c r="JQG59" s="626"/>
      <c r="JQH59" s="626"/>
      <c r="JQI59" s="626"/>
      <c r="JQJ59" s="626"/>
      <c r="JQK59" s="626"/>
      <c r="JQL59" s="626"/>
      <c r="JQM59" s="626"/>
      <c r="JQN59" s="626"/>
      <c r="JQO59" s="626"/>
      <c r="JQP59" s="626"/>
      <c r="JQQ59" s="626"/>
      <c r="JQR59" s="626"/>
      <c r="JQS59" s="626"/>
      <c r="JQT59" s="626"/>
      <c r="JQU59" s="626"/>
      <c r="JQV59" s="626"/>
      <c r="JQW59" s="626"/>
      <c r="JQX59" s="626"/>
      <c r="JQY59" s="626"/>
      <c r="JQZ59" s="626"/>
      <c r="JRA59" s="626"/>
      <c r="JRB59" s="626"/>
      <c r="JRC59" s="626"/>
      <c r="JRD59" s="626"/>
      <c r="JRE59" s="626"/>
      <c r="JRF59" s="626"/>
      <c r="JRG59" s="626"/>
      <c r="JRH59" s="626"/>
      <c r="JRI59" s="626"/>
      <c r="JRJ59" s="626"/>
      <c r="JRK59" s="626"/>
      <c r="JRL59" s="626"/>
      <c r="JRM59" s="626"/>
      <c r="JRN59" s="626"/>
      <c r="JRO59" s="626"/>
      <c r="JRP59" s="626"/>
      <c r="JRQ59" s="626"/>
      <c r="JRR59" s="626"/>
      <c r="JRS59" s="626"/>
      <c r="JRT59" s="626"/>
      <c r="JRU59" s="626"/>
      <c r="JRV59" s="626"/>
      <c r="JRW59" s="626"/>
      <c r="JRX59" s="626"/>
      <c r="JRY59" s="626"/>
      <c r="JRZ59" s="626"/>
      <c r="JSA59" s="626"/>
      <c r="JSB59" s="626"/>
      <c r="JSC59" s="626"/>
      <c r="JSD59" s="626"/>
      <c r="JSE59" s="626"/>
      <c r="JSF59" s="626"/>
      <c r="JSG59" s="626"/>
      <c r="JSH59" s="626"/>
      <c r="JSI59" s="626"/>
      <c r="JSJ59" s="626"/>
      <c r="JSK59" s="626"/>
      <c r="JSL59" s="626"/>
      <c r="JSM59" s="626"/>
      <c r="JSN59" s="626"/>
      <c r="JSO59" s="626"/>
      <c r="JSP59" s="626"/>
      <c r="JSQ59" s="626"/>
      <c r="JSR59" s="626"/>
      <c r="JSS59" s="626"/>
      <c r="JST59" s="626"/>
      <c r="JSU59" s="626"/>
      <c r="JSV59" s="626"/>
      <c r="JSW59" s="626"/>
      <c r="JSX59" s="626"/>
      <c r="JSY59" s="626"/>
      <c r="JSZ59" s="626"/>
      <c r="JTA59" s="626"/>
      <c r="JTB59" s="626"/>
      <c r="JTC59" s="626"/>
      <c r="JTD59" s="626"/>
      <c r="JTE59" s="626"/>
      <c r="JTF59" s="626"/>
      <c r="JTG59" s="626"/>
      <c r="JTH59" s="626"/>
      <c r="JTI59" s="626"/>
      <c r="JTJ59" s="626"/>
      <c r="JTK59" s="626"/>
      <c r="JTL59" s="626"/>
      <c r="JTM59" s="626"/>
      <c r="JTN59" s="626"/>
      <c r="JTO59" s="626"/>
      <c r="JTP59" s="626"/>
      <c r="JTQ59" s="626"/>
      <c r="JTR59" s="626"/>
      <c r="JTS59" s="626"/>
      <c r="JTT59" s="626"/>
      <c r="JTU59" s="626"/>
      <c r="JTV59" s="626"/>
      <c r="JTW59" s="626"/>
      <c r="JTX59" s="626"/>
      <c r="JTY59" s="626"/>
      <c r="JTZ59" s="626"/>
      <c r="JUA59" s="626"/>
      <c r="JUB59" s="626"/>
      <c r="JUC59" s="626"/>
      <c r="JUD59" s="626"/>
      <c r="JUE59" s="626"/>
      <c r="JUF59" s="626"/>
      <c r="JUG59" s="626"/>
      <c r="JUH59" s="626"/>
      <c r="JUI59" s="626"/>
      <c r="JUJ59" s="626"/>
      <c r="JUK59" s="626"/>
      <c r="JUL59" s="626"/>
      <c r="JUM59" s="626"/>
      <c r="JUN59" s="626"/>
      <c r="JUO59" s="626"/>
      <c r="JUP59" s="626"/>
      <c r="JUQ59" s="626"/>
      <c r="JUR59" s="626"/>
      <c r="JUS59" s="626"/>
      <c r="JUT59" s="626"/>
      <c r="JUU59" s="626"/>
      <c r="JUV59" s="626"/>
      <c r="JUW59" s="626"/>
      <c r="JUX59" s="626"/>
      <c r="JUY59" s="626"/>
      <c r="JUZ59" s="626"/>
      <c r="JVA59" s="626"/>
      <c r="JVB59" s="626"/>
      <c r="JVC59" s="626"/>
      <c r="JVD59" s="626"/>
      <c r="JVE59" s="626"/>
      <c r="JVF59" s="626"/>
      <c r="JVG59" s="626"/>
      <c r="JVH59" s="626"/>
      <c r="JVI59" s="626"/>
      <c r="JVJ59" s="626"/>
      <c r="JVK59" s="626"/>
      <c r="JVL59" s="626"/>
      <c r="JVM59" s="626"/>
      <c r="JVN59" s="626"/>
      <c r="JVO59" s="626"/>
      <c r="JVP59" s="626"/>
      <c r="JVQ59" s="626"/>
      <c r="JVR59" s="626"/>
      <c r="JVS59" s="626"/>
      <c r="JVT59" s="626"/>
      <c r="JVU59" s="626"/>
      <c r="JVV59" s="626"/>
      <c r="JVW59" s="626"/>
      <c r="JVX59" s="626"/>
      <c r="JVY59" s="626"/>
      <c r="JVZ59" s="626"/>
      <c r="JWA59" s="626"/>
      <c r="JWB59" s="626"/>
      <c r="JWC59" s="626"/>
      <c r="JWD59" s="626"/>
      <c r="JWE59" s="626"/>
      <c r="JWF59" s="626"/>
      <c r="JWG59" s="626"/>
      <c r="JWH59" s="626"/>
      <c r="JWI59" s="626"/>
      <c r="JWJ59" s="626"/>
      <c r="JWK59" s="626"/>
      <c r="JWL59" s="626"/>
      <c r="JWM59" s="626"/>
      <c r="JWN59" s="626"/>
      <c r="JWO59" s="626"/>
      <c r="JWP59" s="626"/>
      <c r="JWQ59" s="626"/>
      <c r="JWR59" s="626"/>
      <c r="JWS59" s="626"/>
      <c r="JWT59" s="626"/>
      <c r="JWU59" s="626"/>
      <c r="JWV59" s="626"/>
      <c r="JWW59" s="626"/>
      <c r="JWX59" s="626"/>
      <c r="JWY59" s="626"/>
      <c r="JWZ59" s="626"/>
      <c r="JXA59" s="626"/>
      <c r="JXB59" s="626"/>
      <c r="JXC59" s="626"/>
      <c r="JXD59" s="626"/>
      <c r="JXE59" s="626"/>
      <c r="JXF59" s="626"/>
      <c r="JXG59" s="626"/>
      <c r="JXH59" s="626"/>
      <c r="JXI59" s="626"/>
      <c r="JXJ59" s="626"/>
      <c r="JXK59" s="626"/>
      <c r="JXL59" s="626"/>
      <c r="JXM59" s="626"/>
      <c r="JXN59" s="626"/>
      <c r="JXO59" s="626"/>
      <c r="JXP59" s="626"/>
      <c r="JXQ59" s="626"/>
      <c r="JXR59" s="626"/>
      <c r="JXS59" s="626"/>
      <c r="JXT59" s="626"/>
      <c r="JXU59" s="626"/>
      <c r="JXV59" s="626"/>
      <c r="JXW59" s="626"/>
      <c r="JXX59" s="626"/>
      <c r="JXY59" s="626"/>
      <c r="JXZ59" s="626"/>
      <c r="JYA59" s="626"/>
      <c r="JYB59" s="626"/>
      <c r="JYC59" s="626"/>
      <c r="JYD59" s="626"/>
      <c r="JYE59" s="626"/>
      <c r="JYF59" s="626"/>
      <c r="JYG59" s="626"/>
      <c r="JYH59" s="626"/>
      <c r="JYI59" s="626"/>
      <c r="JYJ59" s="626"/>
      <c r="JYK59" s="626"/>
      <c r="JYL59" s="626"/>
      <c r="JYM59" s="626"/>
      <c r="JYN59" s="626"/>
      <c r="JYO59" s="626"/>
      <c r="JYP59" s="626"/>
      <c r="JYQ59" s="626"/>
      <c r="JYR59" s="626"/>
      <c r="JYS59" s="626"/>
      <c r="JYT59" s="626"/>
      <c r="JYU59" s="626"/>
      <c r="JYV59" s="626"/>
      <c r="JYW59" s="626"/>
      <c r="JYX59" s="626"/>
      <c r="JYY59" s="626"/>
      <c r="JYZ59" s="626"/>
      <c r="JZA59" s="626"/>
      <c r="JZB59" s="626"/>
      <c r="JZC59" s="626"/>
      <c r="JZD59" s="626"/>
      <c r="JZE59" s="626"/>
      <c r="JZF59" s="626"/>
      <c r="JZG59" s="626"/>
      <c r="JZH59" s="626"/>
      <c r="JZI59" s="626"/>
      <c r="JZJ59" s="626"/>
      <c r="JZK59" s="626"/>
      <c r="JZL59" s="626"/>
      <c r="JZM59" s="626"/>
      <c r="JZN59" s="626"/>
      <c r="JZO59" s="626"/>
      <c r="JZP59" s="626"/>
      <c r="JZQ59" s="626"/>
      <c r="JZR59" s="626"/>
      <c r="JZS59" s="626"/>
      <c r="JZT59" s="626"/>
      <c r="JZU59" s="626"/>
      <c r="JZV59" s="626"/>
      <c r="JZW59" s="626"/>
      <c r="JZX59" s="626"/>
      <c r="JZY59" s="626"/>
      <c r="JZZ59" s="626"/>
      <c r="KAA59" s="626"/>
      <c r="KAB59" s="626"/>
      <c r="KAC59" s="626"/>
      <c r="KAD59" s="626"/>
      <c r="KAE59" s="626"/>
      <c r="KAF59" s="626"/>
      <c r="KAG59" s="626"/>
      <c r="KAH59" s="626"/>
      <c r="KAI59" s="626"/>
      <c r="KAJ59" s="626"/>
      <c r="KAK59" s="626"/>
      <c r="KAL59" s="626"/>
      <c r="KAM59" s="626"/>
      <c r="KAN59" s="626"/>
      <c r="KAO59" s="626"/>
      <c r="KAP59" s="626"/>
      <c r="KAQ59" s="626"/>
      <c r="KAR59" s="626"/>
      <c r="KAS59" s="626"/>
      <c r="KAT59" s="626"/>
      <c r="KAU59" s="626"/>
      <c r="KAV59" s="626"/>
      <c r="KAW59" s="626"/>
      <c r="KAX59" s="626"/>
      <c r="KAY59" s="626"/>
      <c r="KAZ59" s="626"/>
      <c r="KBA59" s="626"/>
      <c r="KBB59" s="626"/>
      <c r="KBC59" s="626"/>
      <c r="KBD59" s="626"/>
      <c r="KBE59" s="626"/>
      <c r="KBF59" s="626"/>
      <c r="KBG59" s="626"/>
      <c r="KBH59" s="626"/>
      <c r="KBI59" s="626"/>
      <c r="KBJ59" s="626"/>
      <c r="KBK59" s="626"/>
      <c r="KBL59" s="626"/>
      <c r="KBM59" s="626"/>
      <c r="KBN59" s="626"/>
      <c r="KBO59" s="626"/>
      <c r="KBP59" s="626"/>
      <c r="KBQ59" s="626"/>
      <c r="KBR59" s="626"/>
      <c r="KBS59" s="626"/>
      <c r="KBT59" s="626"/>
      <c r="KBU59" s="626"/>
      <c r="KBV59" s="626"/>
      <c r="KBW59" s="626"/>
      <c r="KBX59" s="626"/>
      <c r="KBY59" s="626"/>
      <c r="KBZ59" s="626"/>
      <c r="KCA59" s="626"/>
      <c r="KCB59" s="626"/>
      <c r="KCC59" s="626"/>
      <c r="KCD59" s="626"/>
      <c r="KCE59" s="626"/>
      <c r="KCF59" s="626"/>
      <c r="KCG59" s="626"/>
      <c r="KCH59" s="626"/>
      <c r="KCI59" s="626"/>
      <c r="KCJ59" s="626"/>
      <c r="KCK59" s="626"/>
      <c r="KCL59" s="626"/>
      <c r="KCM59" s="626"/>
      <c r="KCN59" s="626"/>
      <c r="KCO59" s="626"/>
      <c r="KCP59" s="626"/>
      <c r="KCQ59" s="626"/>
      <c r="KCR59" s="626"/>
      <c r="KCS59" s="626"/>
      <c r="KCT59" s="626"/>
      <c r="KCU59" s="626"/>
      <c r="KCV59" s="626"/>
      <c r="KCW59" s="626"/>
      <c r="KCX59" s="626"/>
      <c r="KCY59" s="626"/>
      <c r="KCZ59" s="626"/>
      <c r="KDA59" s="626"/>
      <c r="KDB59" s="626"/>
      <c r="KDC59" s="626"/>
      <c r="KDD59" s="626"/>
      <c r="KDE59" s="626"/>
      <c r="KDF59" s="626"/>
      <c r="KDG59" s="626"/>
      <c r="KDH59" s="626"/>
      <c r="KDI59" s="626"/>
      <c r="KDJ59" s="626"/>
      <c r="KDK59" s="626"/>
      <c r="KDL59" s="626"/>
      <c r="KDM59" s="626"/>
      <c r="KDN59" s="626"/>
      <c r="KDO59" s="626"/>
      <c r="KDP59" s="626"/>
      <c r="KDQ59" s="626"/>
      <c r="KDR59" s="626"/>
      <c r="KDS59" s="626"/>
      <c r="KDT59" s="626"/>
      <c r="KDU59" s="626"/>
      <c r="KDV59" s="626"/>
      <c r="KDW59" s="626"/>
      <c r="KDX59" s="626"/>
      <c r="KDY59" s="626"/>
      <c r="KDZ59" s="626"/>
      <c r="KEA59" s="626"/>
      <c r="KEB59" s="626"/>
      <c r="KEC59" s="626"/>
      <c r="KED59" s="626"/>
      <c r="KEE59" s="626"/>
      <c r="KEF59" s="626"/>
      <c r="KEG59" s="626"/>
      <c r="KEH59" s="626"/>
      <c r="KEI59" s="626"/>
      <c r="KEJ59" s="626"/>
      <c r="KEK59" s="626"/>
      <c r="KEL59" s="626"/>
      <c r="KEM59" s="626"/>
      <c r="KEN59" s="626"/>
      <c r="KEO59" s="626"/>
      <c r="KEP59" s="626"/>
      <c r="KEQ59" s="626"/>
      <c r="KER59" s="626"/>
      <c r="KES59" s="626"/>
      <c r="KET59" s="626"/>
      <c r="KEU59" s="626"/>
      <c r="KEV59" s="626"/>
      <c r="KEW59" s="626"/>
      <c r="KEX59" s="626"/>
      <c r="KEY59" s="626"/>
      <c r="KEZ59" s="626"/>
      <c r="KFA59" s="626"/>
      <c r="KFB59" s="626"/>
      <c r="KFC59" s="626"/>
      <c r="KFD59" s="626"/>
      <c r="KFE59" s="626"/>
      <c r="KFF59" s="626"/>
      <c r="KFG59" s="626"/>
      <c r="KFH59" s="626"/>
      <c r="KFI59" s="626"/>
      <c r="KFJ59" s="626"/>
      <c r="KFK59" s="626"/>
      <c r="KFL59" s="626"/>
      <c r="KFM59" s="626"/>
      <c r="KFN59" s="626"/>
      <c r="KFO59" s="626"/>
      <c r="KFP59" s="626"/>
      <c r="KFQ59" s="626"/>
      <c r="KFR59" s="626"/>
      <c r="KFS59" s="626"/>
      <c r="KFT59" s="626"/>
      <c r="KFU59" s="626"/>
      <c r="KFV59" s="626"/>
      <c r="KFW59" s="626"/>
      <c r="KFX59" s="626"/>
      <c r="KFY59" s="626"/>
      <c r="KFZ59" s="626"/>
      <c r="KGA59" s="626"/>
      <c r="KGB59" s="626"/>
      <c r="KGC59" s="626"/>
      <c r="KGD59" s="626"/>
      <c r="KGE59" s="626"/>
      <c r="KGF59" s="626"/>
      <c r="KGG59" s="626"/>
      <c r="KGH59" s="626"/>
      <c r="KGI59" s="626"/>
      <c r="KGJ59" s="626"/>
      <c r="KGK59" s="626"/>
      <c r="KGL59" s="626"/>
      <c r="KGM59" s="626"/>
      <c r="KGN59" s="626"/>
      <c r="KGO59" s="626"/>
      <c r="KGP59" s="626"/>
      <c r="KGQ59" s="626"/>
      <c r="KGR59" s="626"/>
      <c r="KGS59" s="626"/>
      <c r="KGT59" s="626"/>
      <c r="KGU59" s="626"/>
      <c r="KGV59" s="626"/>
      <c r="KGW59" s="626"/>
      <c r="KGX59" s="626"/>
      <c r="KGY59" s="626"/>
      <c r="KGZ59" s="626"/>
      <c r="KHA59" s="626"/>
      <c r="KHB59" s="626"/>
      <c r="KHC59" s="626"/>
      <c r="KHD59" s="626"/>
      <c r="KHE59" s="626"/>
      <c r="KHF59" s="626"/>
      <c r="KHG59" s="626"/>
      <c r="KHH59" s="626"/>
      <c r="KHI59" s="626"/>
      <c r="KHJ59" s="626"/>
      <c r="KHK59" s="626"/>
      <c r="KHL59" s="626"/>
      <c r="KHM59" s="626"/>
      <c r="KHN59" s="626"/>
      <c r="KHO59" s="626"/>
      <c r="KHP59" s="626"/>
      <c r="KHQ59" s="626"/>
      <c r="KHR59" s="626"/>
      <c r="KHS59" s="626"/>
      <c r="KHT59" s="626"/>
      <c r="KHU59" s="626"/>
      <c r="KHV59" s="626"/>
      <c r="KHW59" s="626"/>
      <c r="KHX59" s="626"/>
      <c r="KHY59" s="626"/>
      <c r="KHZ59" s="626"/>
      <c r="KIA59" s="626"/>
      <c r="KIB59" s="626"/>
      <c r="KIC59" s="626"/>
      <c r="KID59" s="626"/>
      <c r="KIE59" s="626"/>
      <c r="KIF59" s="626"/>
      <c r="KIG59" s="626"/>
      <c r="KIH59" s="626"/>
      <c r="KII59" s="626"/>
      <c r="KIJ59" s="626"/>
      <c r="KIK59" s="626"/>
      <c r="KIL59" s="626"/>
      <c r="KIM59" s="626"/>
      <c r="KIN59" s="626"/>
      <c r="KIO59" s="626"/>
      <c r="KIP59" s="626"/>
      <c r="KIQ59" s="626"/>
      <c r="KIR59" s="626"/>
      <c r="KIS59" s="626"/>
      <c r="KIT59" s="626"/>
      <c r="KIU59" s="626"/>
      <c r="KIV59" s="626"/>
      <c r="KIW59" s="626"/>
      <c r="KIX59" s="626"/>
      <c r="KIY59" s="626"/>
      <c r="KIZ59" s="626"/>
      <c r="KJA59" s="626"/>
      <c r="KJB59" s="626"/>
      <c r="KJC59" s="626"/>
      <c r="KJD59" s="626"/>
      <c r="KJE59" s="626"/>
      <c r="KJF59" s="626"/>
      <c r="KJG59" s="626"/>
      <c r="KJH59" s="626"/>
      <c r="KJI59" s="626"/>
      <c r="KJJ59" s="626"/>
      <c r="KJK59" s="626"/>
      <c r="KJL59" s="626"/>
      <c r="KJM59" s="626"/>
      <c r="KJN59" s="626"/>
      <c r="KJO59" s="626"/>
      <c r="KJP59" s="626"/>
      <c r="KJQ59" s="626"/>
      <c r="KJR59" s="626"/>
      <c r="KJS59" s="626"/>
      <c r="KJT59" s="626"/>
      <c r="KJU59" s="626"/>
      <c r="KJV59" s="626"/>
      <c r="KJW59" s="626"/>
      <c r="KJX59" s="626"/>
      <c r="KJY59" s="626"/>
      <c r="KJZ59" s="626"/>
      <c r="KKA59" s="626"/>
      <c r="KKB59" s="626"/>
      <c r="KKC59" s="626"/>
      <c r="KKD59" s="626"/>
      <c r="KKE59" s="626"/>
      <c r="KKF59" s="626"/>
      <c r="KKG59" s="626"/>
      <c r="KKH59" s="626"/>
      <c r="KKI59" s="626"/>
      <c r="KKJ59" s="626"/>
      <c r="KKK59" s="626"/>
      <c r="KKL59" s="626"/>
      <c r="KKM59" s="626"/>
      <c r="KKN59" s="626"/>
      <c r="KKO59" s="626"/>
      <c r="KKP59" s="626"/>
      <c r="KKQ59" s="626"/>
      <c r="KKR59" s="626"/>
      <c r="KKS59" s="626"/>
      <c r="KKT59" s="626"/>
      <c r="KKU59" s="626"/>
      <c r="KKV59" s="626"/>
      <c r="KKW59" s="626"/>
      <c r="KKX59" s="626"/>
      <c r="KKY59" s="626"/>
      <c r="KKZ59" s="626"/>
      <c r="KLA59" s="626"/>
      <c r="KLB59" s="626"/>
      <c r="KLC59" s="626"/>
      <c r="KLD59" s="626"/>
      <c r="KLE59" s="626"/>
      <c r="KLF59" s="626"/>
      <c r="KLG59" s="626"/>
      <c r="KLH59" s="626"/>
      <c r="KLI59" s="626"/>
      <c r="KLJ59" s="626"/>
      <c r="KLK59" s="626"/>
      <c r="KLL59" s="626"/>
      <c r="KLM59" s="626"/>
      <c r="KLN59" s="626"/>
      <c r="KLO59" s="626"/>
      <c r="KLP59" s="626"/>
      <c r="KLQ59" s="626"/>
      <c r="KLR59" s="626"/>
      <c r="KLS59" s="626"/>
      <c r="KLT59" s="626"/>
      <c r="KLU59" s="626"/>
      <c r="KLV59" s="626"/>
      <c r="KLW59" s="626"/>
      <c r="KLX59" s="626"/>
      <c r="KLY59" s="626"/>
      <c r="KLZ59" s="626"/>
      <c r="KMA59" s="626"/>
      <c r="KMB59" s="626"/>
      <c r="KMC59" s="626"/>
      <c r="KMD59" s="626"/>
      <c r="KME59" s="626"/>
      <c r="KMF59" s="626"/>
      <c r="KMG59" s="626"/>
      <c r="KMH59" s="626"/>
      <c r="KMI59" s="626"/>
      <c r="KMJ59" s="626"/>
      <c r="KMK59" s="626"/>
      <c r="KML59" s="626"/>
      <c r="KMM59" s="626"/>
      <c r="KMN59" s="626"/>
      <c r="KMO59" s="626"/>
      <c r="KMP59" s="626"/>
      <c r="KMQ59" s="626"/>
      <c r="KMR59" s="626"/>
      <c r="KMS59" s="626"/>
      <c r="KMT59" s="626"/>
      <c r="KMU59" s="626"/>
      <c r="KMV59" s="626"/>
      <c r="KMW59" s="626"/>
      <c r="KMX59" s="626"/>
      <c r="KMY59" s="626"/>
      <c r="KMZ59" s="626"/>
      <c r="KNA59" s="626"/>
      <c r="KNB59" s="626"/>
      <c r="KNC59" s="626"/>
      <c r="KND59" s="626"/>
      <c r="KNE59" s="626"/>
      <c r="KNF59" s="626"/>
      <c r="KNG59" s="626"/>
      <c r="KNH59" s="626"/>
      <c r="KNI59" s="626"/>
      <c r="KNJ59" s="626"/>
      <c r="KNK59" s="626"/>
      <c r="KNL59" s="626"/>
      <c r="KNM59" s="626"/>
      <c r="KNN59" s="626"/>
      <c r="KNO59" s="626"/>
      <c r="KNP59" s="626"/>
      <c r="KNQ59" s="626"/>
      <c r="KNR59" s="626"/>
      <c r="KNS59" s="626"/>
      <c r="KNT59" s="626"/>
      <c r="KNU59" s="626"/>
      <c r="KNV59" s="626"/>
      <c r="KNW59" s="626"/>
      <c r="KNX59" s="626"/>
      <c r="KNY59" s="626"/>
      <c r="KNZ59" s="626"/>
      <c r="KOA59" s="626"/>
      <c r="KOB59" s="626"/>
      <c r="KOC59" s="626"/>
      <c r="KOD59" s="626"/>
      <c r="KOE59" s="626"/>
      <c r="KOF59" s="626"/>
      <c r="KOG59" s="626"/>
      <c r="KOH59" s="626"/>
      <c r="KOI59" s="626"/>
      <c r="KOJ59" s="626"/>
      <c r="KOK59" s="626"/>
      <c r="KOL59" s="626"/>
      <c r="KOM59" s="626"/>
      <c r="KON59" s="626"/>
      <c r="KOO59" s="626"/>
      <c r="KOP59" s="626"/>
      <c r="KOQ59" s="626"/>
      <c r="KOR59" s="626"/>
      <c r="KOS59" s="626"/>
      <c r="KOT59" s="626"/>
      <c r="KOU59" s="626"/>
      <c r="KOV59" s="626"/>
      <c r="KOW59" s="626"/>
      <c r="KOX59" s="626"/>
      <c r="KOY59" s="626"/>
      <c r="KOZ59" s="626"/>
      <c r="KPA59" s="626"/>
      <c r="KPB59" s="626"/>
      <c r="KPC59" s="626"/>
      <c r="KPD59" s="626"/>
      <c r="KPE59" s="626"/>
      <c r="KPF59" s="626"/>
      <c r="KPG59" s="626"/>
      <c r="KPH59" s="626"/>
      <c r="KPI59" s="626"/>
      <c r="KPJ59" s="626"/>
      <c r="KPK59" s="626"/>
      <c r="KPL59" s="626"/>
      <c r="KPM59" s="626"/>
      <c r="KPN59" s="626"/>
      <c r="KPO59" s="626"/>
      <c r="KPP59" s="626"/>
      <c r="KPQ59" s="626"/>
      <c r="KPR59" s="626"/>
      <c r="KPS59" s="626"/>
      <c r="KPT59" s="626"/>
      <c r="KPU59" s="626"/>
      <c r="KPV59" s="626"/>
      <c r="KPW59" s="626"/>
      <c r="KPX59" s="626"/>
      <c r="KPY59" s="626"/>
      <c r="KPZ59" s="626"/>
      <c r="KQA59" s="626"/>
      <c r="KQB59" s="626"/>
      <c r="KQC59" s="626"/>
      <c r="KQD59" s="626"/>
      <c r="KQE59" s="626"/>
      <c r="KQF59" s="626"/>
      <c r="KQG59" s="626"/>
      <c r="KQH59" s="626"/>
      <c r="KQI59" s="626"/>
      <c r="KQJ59" s="626"/>
      <c r="KQK59" s="626"/>
      <c r="KQL59" s="626"/>
      <c r="KQM59" s="626"/>
      <c r="KQN59" s="626"/>
      <c r="KQO59" s="626"/>
      <c r="KQP59" s="626"/>
      <c r="KQQ59" s="626"/>
      <c r="KQR59" s="626"/>
      <c r="KQS59" s="626"/>
      <c r="KQT59" s="626"/>
      <c r="KQU59" s="626"/>
      <c r="KQV59" s="626"/>
      <c r="KQW59" s="626"/>
      <c r="KQX59" s="626"/>
      <c r="KQY59" s="626"/>
      <c r="KQZ59" s="626"/>
      <c r="KRA59" s="626"/>
      <c r="KRB59" s="626"/>
      <c r="KRC59" s="626"/>
      <c r="KRD59" s="626"/>
      <c r="KRE59" s="626"/>
      <c r="KRF59" s="626"/>
      <c r="KRG59" s="626"/>
      <c r="KRH59" s="626"/>
      <c r="KRI59" s="626"/>
      <c r="KRJ59" s="626"/>
      <c r="KRK59" s="626"/>
      <c r="KRL59" s="626"/>
      <c r="KRM59" s="626"/>
      <c r="KRN59" s="626"/>
      <c r="KRO59" s="626"/>
      <c r="KRP59" s="626"/>
      <c r="KRQ59" s="626"/>
      <c r="KRR59" s="626"/>
      <c r="KRS59" s="626"/>
      <c r="KRT59" s="626"/>
      <c r="KRU59" s="626"/>
      <c r="KRV59" s="626"/>
      <c r="KRW59" s="626"/>
      <c r="KRX59" s="626"/>
      <c r="KRY59" s="626"/>
      <c r="KRZ59" s="626"/>
      <c r="KSA59" s="626"/>
      <c r="KSB59" s="626"/>
      <c r="KSC59" s="626"/>
      <c r="KSD59" s="626"/>
      <c r="KSE59" s="626"/>
      <c r="KSF59" s="626"/>
      <c r="KSG59" s="626"/>
      <c r="KSH59" s="626"/>
      <c r="KSI59" s="626"/>
      <c r="KSJ59" s="626"/>
      <c r="KSK59" s="626"/>
      <c r="KSL59" s="626"/>
      <c r="KSM59" s="626"/>
      <c r="KSN59" s="626"/>
      <c r="KSO59" s="626"/>
      <c r="KSP59" s="626"/>
      <c r="KSQ59" s="626"/>
      <c r="KSR59" s="626"/>
      <c r="KSS59" s="626"/>
      <c r="KST59" s="626"/>
      <c r="KSU59" s="626"/>
      <c r="KSV59" s="626"/>
      <c r="KSW59" s="626"/>
      <c r="KSX59" s="626"/>
      <c r="KSY59" s="626"/>
      <c r="KSZ59" s="626"/>
      <c r="KTA59" s="626"/>
      <c r="KTB59" s="626"/>
      <c r="KTC59" s="626"/>
      <c r="KTD59" s="626"/>
      <c r="KTE59" s="626"/>
      <c r="KTF59" s="626"/>
      <c r="KTG59" s="626"/>
      <c r="KTH59" s="626"/>
      <c r="KTI59" s="626"/>
      <c r="KTJ59" s="626"/>
      <c r="KTK59" s="626"/>
      <c r="KTL59" s="626"/>
      <c r="KTM59" s="626"/>
      <c r="KTN59" s="626"/>
      <c r="KTO59" s="626"/>
      <c r="KTP59" s="626"/>
      <c r="KTQ59" s="626"/>
      <c r="KTR59" s="626"/>
      <c r="KTS59" s="626"/>
      <c r="KTT59" s="626"/>
      <c r="KTU59" s="626"/>
      <c r="KTV59" s="626"/>
      <c r="KTW59" s="626"/>
      <c r="KTX59" s="626"/>
      <c r="KTY59" s="626"/>
      <c r="KTZ59" s="626"/>
      <c r="KUA59" s="626"/>
      <c r="KUB59" s="626"/>
      <c r="KUC59" s="626"/>
      <c r="KUD59" s="626"/>
      <c r="KUE59" s="626"/>
      <c r="KUF59" s="626"/>
      <c r="KUG59" s="626"/>
      <c r="KUH59" s="626"/>
      <c r="KUI59" s="626"/>
      <c r="KUJ59" s="626"/>
      <c r="KUK59" s="626"/>
      <c r="KUL59" s="626"/>
      <c r="KUM59" s="626"/>
      <c r="KUN59" s="626"/>
      <c r="KUO59" s="626"/>
      <c r="KUP59" s="626"/>
      <c r="KUQ59" s="626"/>
      <c r="KUR59" s="626"/>
      <c r="KUS59" s="626"/>
      <c r="KUT59" s="626"/>
      <c r="KUU59" s="626"/>
      <c r="KUV59" s="626"/>
      <c r="KUW59" s="626"/>
      <c r="KUX59" s="626"/>
      <c r="KUY59" s="626"/>
      <c r="KUZ59" s="626"/>
      <c r="KVA59" s="626"/>
      <c r="KVB59" s="626"/>
      <c r="KVC59" s="626"/>
      <c r="KVD59" s="626"/>
      <c r="KVE59" s="626"/>
      <c r="KVF59" s="626"/>
      <c r="KVG59" s="626"/>
      <c r="KVH59" s="626"/>
      <c r="KVI59" s="626"/>
      <c r="KVJ59" s="626"/>
      <c r="KVK59" s="626"/>
      <c r="KVL59" s="626"/>
      <c r="KVM59" s="626"/>
      <c r="KVN59" s="626"/>
      <c r="KVO59" s="626"/>
      <c r="KVP59" s="626"/>
      <c r="KVQ59" s="626"/>
      <c r="KVR59" s="626"/>
      <c r="KVS59" s="626"/>
      <c r="KVT59" s="626"/>
      <c r="KVU59" s="626"/>
      <c r="KVV59" s="626"/>
      <c r="KVW59" s="626"/>
      <c r="KVX59" s="626"/>
      <c r="KVY59" s="626"/>
      <c r="KVZ59" s="626"/>
      <c r="KWA59" s="626"/>
      <c r="KWB59" s="626"/>
      <c r="KWC59" s="626"/>
      <c r="KWD59" s="626"/>
      <c r="KWE59" s="626"/>
      <c r="KWF59" s="626"/>
      <c r="KWG59" s="626"/>
      <c r="KWH59" s="626"/>
      <c r="KWI59" s="626"/>
      <c r="KWJ59" s="626"/>
      <c r="KWK59" s="626"/>
      <c r="KWL59" s="626"/>
      <c r="KWM59" s="626"/>
      <c r="KWN59" s="626"/>
      <c r="KWO59" s="626"/>
      <c r="KWP59" s="626"/>
      <c r="KWQ59" s="626"/>
      <c r="KWR59" s="626"/>
      <c r="KWS59" s="626"/>
      <c r="KWT59" s="626"/>
      <c r="KWU59" s="626"/>
      <c r="KWV59" s="626"/>
      <c r="KWW59" s="626"/>
      <c r="KWX59" s="626"/>
      <c r="KWY59" s="626"/>
      <c r="KWZ59" s="626"/>
      <c r="KXA59" s="626"/>
      <c r="KXB59" s="626"/>
      <c r="KXC59" s="626"/>
      <c r="KXD59" s="626"/>
      <c r="KXE59" s="626"/>
      <c r="KXF59" s="626"/>
      <c r="KXG59" s="626"/>
      <c r="KXH59" s="626"/>
      <c r="KXI59" s="626"/>
      <c r="KXJ59" s="626"/>
      <c r="KXK59" s="626"/>
      <c r="KXL59" s="626"/>
      <c r="KXM59" s="626"/>
      <c r="KXN59" s="626"/>
      <c r="KXO59" s="626"/>
      <c r="KXP59" s="626"/>
      <c r="KXQ59" s="626"/>
      <c r="KXR59" s="626"/>
      <c r="KXS59" s="626"/>
      <c r="KXT59" s="626"/>
      <c r="KXU59" s="626"/>
      <c r="KXV59" s="626"/>
      <c r="KXW59" s="626"/>
      <c r="KXX59" s="626"/>
      <c r="KXY59" s="626"/>
      <c r="KXZ59" s="626"/>
      <c r="KYA59" s="626"/>
      <c r="KYB59" s="626"/>
      <c r="KYC59" s="626"/>
      <c r="KYD59" s="626"/>
      <c r="KYE59" s="626"/>
      <c r="KYF59" s="626"/>
      <c r="KYG59" s="626"/>
      <c r="KYH59" s="626"/>
      <c r="KYI59" s="626"/>
      <c r="KYJ59" s="626"/>
      <c r="KYK59" s="626"/>
      <c r="KYL59" s="626"/>
      <c r="KYM59" s="626"/>
      <c r="KYN59" s="626"/>
      <c r="KYO59" s="626"/>
      <c r="KYP59" s="626"/>
      <c r="KYQ59" s="626"/>
      <c r="KYR59" s="626"/>
      <c r="KYS59" s="626"/>
      <c r="KYT59" s="626"/>
      <c r="KYU59" s="626"/>
      <c r="KYV59" s="626"/>
      <c r="KYW59" s="626"/>
      <c r="KYX59" s="626"/>
      <c r="KYY59" s="626"/>
      <c r="KYZ59" s="626"/>
      <c r="KZA59" s="626"/>
      <c r="KZB59" s="626"/>
      <c r="KZC59" s="626"/>
      <c r="KZD59" s="626"/>
      <c r="KZE59" s="626"/>
      <c r="KZF59" s="626"/>
      <c r="KZG59" s="626"/>
      <c r="KZH59" s="626"/>
      <c r="KZI59" s="626"/>
      <c r="KZJ59" s="626"/>
      <c r="KZK59" s="626"/>
      <c r="KZL59" s="626"/>
      <c r="KZM59" s="626"/>
      <c r="KZN59" s="626"/>
      <c r="KZO59" s="626"/>
      <c r="KZP59" s="626"/>
      <c r="KZQ59" s="626"/>
      <c r="KZR59" s="626"/>
      <c r="KZS59" s="626"/>
      <c r="KZT59" s="626"/>
      <c r="KZU59" s="626"/>
      <c r="KZV59" s="626"/>
      <c r="KZW59" s="626"/>
      <c r="KZX59" s="626"/>
      <c r="KZY59" s="626"/>
      <c r="KZZ59" s="626"/>
      <c r="LAA59" s="626"/>
      <c r="LAB59" s="626"/>
      <c r="LAC59" s="626"/>
      <c r="LAD59" s="626"/>
      <c r="LAE59" s="626"/>
      <c r="LAF59" s="626"/>
      <c r="LAG59" s="626"/>
      <c r="LAH59" s="626"/>
      <c r="LAI59" s="626"/>
      <c r="LAJ59" s="626"/>
      <c r="LAK59" s="626"/>
      <c r="LAL59" s="626"/>
      <c r="LAM59" s="626"/>
      <c r="LAN59" s="626"/>
      <c r="LAO59" s="626"/>
      <c r="LAP59" s="626"/>
      <c r="LAQ59" s="626"/>
      <c r="LAR59" s="626"/>
      <c r="LAS59" s="626"/>
      <c r="LAT59" s="626"/>
      <c r="LAU59" s="626"/>
      <c r="LAV59" s="626"/>
      <c r="LAW59" s="626"/>
      <c r="LAX59" s="626"/>
      <c r="LAY59" s="626"/>
      <c r="LAZ59" s="626"/>
      <c r="LBA59" s="626"/>
      <c r="LBB59" s="626"/>
      <c r="LBC59" s="626"/>
      <c r="LBD59" s="626"/>
      <c r="LBE59" s="626"/>
      <c r="LBF59" s="626"/>
      <c r="LBG59" s="626"/>
      <c r="LBH59" s="626"/>
      <c r="LBI59" s="626"/>
      <c r="LBJ59" s="626"/>
      <c r="LBK59" s="626"/>
      <c r="LBL59" s="626"/>
      <c r="LBM59" s="626"/>
      <c r="LBN59" s="626"/>
      <c r="LBO59" s="626"/>
      <c r="LBP59" s="626"/>
      <c r="LBQ59" s="626"/>
      <c r="LBR59" s="626"/>
      <c r="LBS59" s="626"/>
      <c r="LBT59" s="626"/>
      <c r="LBU59" s="626"/>
      <c r="LBV59" s="626"/>
      <c r="LBW59" s="626"/>
      <c r="LBX59" s="626"/>
      <c r="LBY59" s="626"/>
      <c r="LBZ59" s="626"/>
      <c r="LCA59" s="626"/>
      <c r="LCB59" s="626"/>
      <c r="LCC59" s="626"/>
      <c r="LCD59" s="626"/>
      <c r="LCE59" s="626"/>
      <c r="LCF59" s="626"/>
      <c r="LCG59" s="626"/>
      <c r="LCH59" s="626"/>
      <c r="LCI59" s="626"/>
      <c r="LCJ59" s="626"/>
      <c r="LCK59" s="626"/>
      <c r="LCL59" s="626"/>
      <c r="LCM59" s="626"/>
      <c r="LCN59" s="626"/>
      <c r="LCO59" s="626"/>
      <c r="LCP59" s="626"/>
      <c r="LCQ59" s="626"/>
      <c r="LCR59" s="626"/>
      <c r="LCS59" s="626"/>
      <c r="LCT59" s="626"/>
      <c r="LCU59" s="626"/>
      <c r="LCV59" s="626"/>
      <c r="LCW59" s="626"/>
      <c r="LCX59" s="626"/>
      <c r="LCY59" s="626"/>
      <c r="LCZ59" s="626"/>
      <c r="LDA59" s="626"/>
      <c r="LDB59" s="626"/>
      <c r="LDC59" s="626"/>
      <c r="LDD59" s="626"/>
      <c r="LDE59" s="626"/>
      <c r="LDF59" s="626"/>
      <c r="LDG59" s="626"/>
      <c r="LDH59" s="626"/>
      <c r="LDI59" s="626"/>
      <c r="LDJ59" s="626"/>
      <c r="LDK59" s="626"/>
      <c r="LDL59" s="626"/>
      <c r="LDM59" s="626"/>
      <c r="LDN59" s="626"/>
      <c r="LDO59" s="626"/>
      <c r="LDP59" s="626"/>
      <c r="LDQ59" s="626"/>
      <c r="LDR59" s="626"/>
      <c r="LDS59" s="626"/>
      <c r="LDT59" s="626"/>
      <c r="LDU59" s="626"/>
      <c r="LDV59" s="626"/>
      <c r="LDW59" s="626"/>
      <c r="LDX59" s="626"/>
      <c r="LDY59" s="626"/>
      <c r="LDZ59" s="626"/>
      <c r="LEA59" s="626"/>
      <c r="LEB59" s="626"/>
      <c r="LEC59" s="626"/>
      <c r="LED59" s="626"/>
      <c r="LEE59" s="626"/>
      <c r="LEF59" s="626"/>
      <c r="LEG59" s="626"/>
      <c r="LEH59" s="626"/>
      <c r="LEI59" s="626"/>
      <c r="LEJ59" s="626"/>
      <c r="LEK59" s="626"/>
      <c r="LEL59" s="626"/>
      <c r="LEM59" s="626"/>
      <c r="LEN59" s="626"/>
      <c r="LEO59" s="626"/>
      <c r="LEP59" s="626"/>
      <c r="LEQ59" s="626"/>
      <c r="LER59" s="626"/>
      <c r="LES59" s="626"/>
      <c r="LET59" s="626"/>
      <c r="LEU59" s="626"/>
      <c r="LEV59" s="626"/>
      <c r="LEW59" s="626"/>
      <c r="LEX59" s="626"/>
      <c r="LEY59" s="626"/>
      <c r="LEZ59" s="626"/>
      <c r="LFA59" s="626"/>
      <c r="LFB59" s="626"/>
      <c r="LFC59" s="626"/>
      <c r="LFD59" s="626"/>
      <c r="LFE59" s="626"/>
      <c r="LFF59" s="626"/>
      <c r="LFG59" s="626"/>
      <c r="LFH59" s="626"/>
      <c r="LFI59" s="626"/>
      <c r="LFJ59" s="626"/>
      <c r="LFK59" s="626"/>
      <c r="LFL59" s="626"/>
      <c r="LFM59" s="626"/>
      <c r="LFN59" s="626"/>
      <c r="LFO59" s="626"/>
      <c r="LFP59" s="626"/>
      <c r="LFQ59" s="626"/>
      <c r="LFR59" s="626"/>
      <c r="LFS59" s="626"/>
      <c r="LFT59" s="626"/>
      <c r="LFU59" s="626"/>
      <c r="LFV59" s="626"/>
      <c r="LFW59" s="626"/>
      <c r="LFX59" s="626"/>
      <c r="LFY59" s="626"/>
      <c r="LFZ59" s="626"/>
      <c r="LGA59" s="626"/>
      <c r="LGB59" s="626"/>
      <c r="LGC59" s="626"/>
      <c r="LGD59" s="626"/>
      <c r="LGE59" s="626"/>
      <c r="LGF59" s="626"/>
      <c r="LGG59" s="626"/>
      <c r="LGH59" s="626"/>
      <c r="LGI59" s="626"/>
      <c r="LGJ59" s="626"/>
      <c r="LGK59" s="626"/>
      <c r="LGL59" s="626"/>
      <c r="LGM59" s="626"/>
      <c r="LGN59" s="626"/>
      <c r="LGO59" s="626"/>
      <c r="LGP59" s="626"/>
      <c r="LGQ59" s="626"/>
      <c r="LGR59" s="626"/>
      <c r="LGS59" s="626"/>
      <c r="LGT59" s="626"/>
      <c r="LGU59" s="626"/>
      <c r="LGV59" s="626"/>
      <c r="LGW59" s="626"/>
      <c r="LGX59" s="626"/>
      <c r="LGY59" s="626"/>
      <c r="LGZ59" s="626"/>
      <c r="LHA59" s="626"/>
      <c r="LHB59" s="626"/>
      <c r="LHC59" s="626"/>
      <c r="LHD59" s="626"/>
      <c r="LHE59" s="626"/>
      <c r="LHF59" s="626"/>
      <c r="LHG59" s="626"/>
      <c r="LHH59" s="626"/>
      <c r="LHI59" s="626"/>
      <c r="LHJ59" s="626"/>
      <c r="LHK59" s="626"/>
      <c r="LHL59" s="626"/>
      <c r="LHM59" s="626"/>
      <c r="LHN59" s="626"/>
      <c r="LHO59" s="626"/>
      <c r="LHP59" s="626"/>
      <c r="LHQ59" s="626"/>
      <c r="LHR59" s="626"/>
      <c r="LHS59" s="626"/>
      <c r="LHT59" s="626"/>
      <c r="LHU59" s="626"/>
      <c r="LHV59" s="626"/>
      <c r="LHW59" s="626"/>
      <c r="LHX59" s="626"/>
      <c r="LHY59" s="626"/>
      <c r="LHZ59" s="626"/>
      <c r="LIA59" s="626"/>
      <c r="LIB59" s="626"/>
      <c r="LIC59" s="626"/>
      <c r="LID59" s="626"/>
      <c r="LIE59" s="626"/>
      <c r="LIF59" s="626"/>
      <c r="LIG59" s="626"/>
      <c r="LIH59" s="626"/>
      <c r="LII59" s="626"/>
      <c r="LIJ59" s="626"/>
      <c r="LIK59" s="626"/>
      <c r="LIL59" s="626"/>
      <c r="LIM59" s="626"/>
      <c r="LIN59" s="626"/>
      <c r="LIO59" s="626"/>
      <c r="LIP59" s="626"/>
      <c r="LIQ59" s="626"/>
      <c r="LIR59" s="626"/>
      <c r="LIS59" s="626"/>
      <c r="LIT59" s="626"/>
      <c r="LIU59" s="626"/>
      <c r="LIV59" s="626"/>
      <c r="LIW59" s="626"/>
      <c r="LIX59" s="626"/>
      <c r="LIY59" s="626"/>
      <c r="LIZ59" s="626"/>
      <c r="LJA59" s="626"/>
      <c r="LJB59" s="626"/>
      <c r="LJC59" s="626"/>
      <c r="LJD59" s="626"/>
      <c r="LJE59" s="626"/>
      <c r="LJF59" s="626"/>
      <c r="LJG59" s="626"/>
      <c r="LJH59" s="626"/>
      <c r="LJI59" s="626"/>
      <c r="LJJ59" s="626"/>
      <c r="LJK59" s="626"/>
      <c r="LJL59" s="626"/>
      <c r="LJM59" s="626"/>
      <c r="LJN59" s="626"/>
      <c r="LJO59" s="626"/>
      <c r="LJP59" s="626"/>
      <c r="LJQ59" s="626"/>
      <c r="LJR59" s="626"/>
      <c r="LJS59" s="626"/>
      <c r="LJT59" s="626"/>
      <c r="LJU59" s="626"/>
      <c r="LJV59" s="626"/>
      <c r="LJW59" s="626"/>
      <c r="LJX59" s="626"/>
      <c r="LJY59" s="626"/>
      <c r="LJZ59" s="626"/>
      <c r="LKA59" s="626"/>
      <c r="LKB59" s="626"/>
      <c r="LKC59" s="626"/>
      <c r="LKD59" s="626"/>
      <c r="LKE59" s="626"/>
      <c r="LKF59" s="626"/>
      <c r="LKG59" s="626"/>
      <c r="LKH59" s="626"/>
      <c r="LKI59" s="626"/>
      <c r="LKJ59" s="626"/>
      <c r="LKK59" s="626"/>
      <c r="LKL59" s="626"/>
      <c r="LKM59" s="626"/>
      <c r="LKN59" s="626"/>
      <c r="LKO59" s="626"/>
      <c r="LKP59" s="626"/>
      <c r="LKQ59" s="626"/>
      <c r="LKR59" s="626"/>
      <c r="LKS59" s="626"/>
      <c r="LKT59" s="626"/>
      <c r="LKU59" s="626"/>
      <c r="LKV59" s="626"/>
      <c r="LKW59" s="626"/>
      <c r="LKX59" s="626"/>
      <c r="LKY59" s="626"/>
      <c r="LKZ59" s="626"/>
      <c r="LLA59" s="626"/>
      <c r="LLB59" s="626"/>
      <c r="LLC59" s="626"/>
      <c r="LLD59" s="626"/>
      <c r="LLE59" s="626"/>
      <c r="LLF59" s="626"/>
      <c r="LLG59" s="626"/>
      <c r="LLH59" s="626"/>
      <c r="LLI59" s="626"/>
      <c r="LLJ59" s="626"/>
      <c r="LLK59" s="626"/>
      <c r="LLL59" s="626"/>
      <c r="LLM59" s="626"/>
      <c r="LLN59" s="626"/>
      <c r="LLO59" s="626"/>
      <c r="LLP59" s="626"/>
      <c r="LLQ59" s="626"/>
      <c r="LLR59" s="626"/>
      <c r="LLS59" s="626"/>
      <c r="LLT59" s="626"/>
      <c r="LLU59" s="626"/>
      <c r="LLV59" s="626"/>
      <c r="LLW59" s="626"/>
      <c r="LLX59" s="626"/>
      <c r="LLY59" s="626"/>
      <c r="LLZ59" s="626"/>
      <c r="LMA59" s="626"/>
      <c r="LMB59" s="626"/>
      <c r="LMC59" s="626"/>
      <c r="LMD59" s="626"/>
      <c r="LME59" s="626"/>
      <c r="LMF59" s="626"/>
      <c r="LMG59" s="626"/>
      <c r="LMH59" s="626"/>
      <c r="LMI59" s="626"/>
      <c r="LMJ59" s="626"/>
      <c r="LMK59" s="626"/>
      <c r="LML59" s="626"/>
      <c r="LMM59" s="626"/>
      <c r="LMN59" s="626"/>
      <c r="LMO59" s="626"/>
      <c r="LMP59" s="626"/>
      <c r="LMQ59" s="626"/>
      <c r="LMR59" s="626"/>
      <c r="LMS59" s="626"/>
      <c r="LMT59" s="626"/>
      <c r="LMU59" s="626"/>
      <c r="LMV59" s="626"/>
      <c r="LMW59" s="626"/>
      <c r="LMX59" s="626"/>
      <c r="LMY59" s="626"/>
      <c r="LMZ59" s="626"/>
      <c r="LNA59" s="626"/>
      <c r="LNB59" s="626"/>
      <c r="LNC59" s="626"/>
      <c r="LND59" s="626"/>
      <c r="LNE59" s="626"/>
      <c r="LNF59" s="626"/>
      <c r="LNG59" s="626"/>
      <c r="LNH59" s="626"/>
      <c r="LNI59" s="626"/>
      <c r="LNJ59" s="626"/>
      <c r="LNK59" s="626"/>
      <c r="LNL59" s="626"/>
      <c r="LNM59" s="626"/>
      <c r="LNN59" s="626"/>
      <c r="LNO59" s="626"/>
      <c r="LNP59" s="626"/>
      <c r="LNQ59" s="626"/>
      <c r="LNR59" s="626"/>
      <c r="LNS59" s="626"/>
      <c r="LNT59" s="626"/>
      <c r="LNU59" s="626"/>
      <c r="LNV59" s="626"/>
      <c r="LNW59" s="626"/>
      <c r="LNX59" s="626"/>
      <c r="LNY59" s="626"/>
      <c r="LNZ59" s="626"/>
      <c r="LOA59" s="626"/>
      <c r="LOB59" s="626"/>
      <c r="LOC59" s="626"/>
      <c r="LOD59" s="626"/>
      <c r="LOE59" s="626"/>
      <c r="LOF59" s="626"/>
      <c r="LOG59" s="626"/>
      <c r="LOH59" s="626"/>
      <c r="LOI59" s="626"/>
      <c r="LOJ59" s="626"/>
      <c r="LOK59" s="626"/>
      <c r="LOL59" s="626"/>
      <c r="LOM59" s="626"/>
      <c r="LON59" s="626"/>
      <c r="LOO59" s="626"/>
      <c r="LOP59" s="626"/>
      <c r="LOQ59" s="626"/>
      <c r="LOR59" s="626"/>
      <c r="LOS59" s="626"/>
      <c r="LOT59" s="626"/>
      <c r="LOU59" s="626"/>
      <c r="LOV59" s="626"/>
      <c r="LOW59" s="626"/>
      <c r="LOX59" s="626"/>
      <c r="LOY59" s="626"/>
      <c r="LOZ59" s="626"/>
      <c r="LPA59" s="626"/>
      <c r="LPB59" s="626"/>
      <c r="LPC59" s="626"/>
      <c r="LPD59" s="626"/>
      <c r="LPE59" s="626"/>
      <c r="LPF59" s="626"/>
      <c r="LPG59" s="626"/>
      <c r="LPH59" s="626"/>
      <c r="LPI59" s="626"/>
      <c r="LPJ59" s="626"/>
      <c r="LPK59" s="626"/>
      <c r="LPL59" s="626"/>
      <c r="LPM59" s="626"/>
      <c r="LPN59" s="626"/>
      <c r="LPO59" s="626"/>
      <c r="LPP59" s="626"/>
      <c r="LPQ59" s="626"/>
      <c r="LPR59" s="626"/>
      <c r="LPS59" s="626"/>
      <c r="LPT59" s="626"/>
      <c r="LPU59" s="626"/>
      <c r="LPV59" s="626"/>
      <c r="LPW59" s="626"/>
      <c r="LPX59" s="626"/>
      <c r="LPY59" s="626"/>
      <c r="LPZ59" s="626"/>
      <c r="LQA59" s="626"/>
      <c r="LQB59" s="626"/>
      <c r="LQC59" s="626"/>
      <c r="LQD59" s="626"/>
      <c r="LQE59" s="626"/>
      <c r="LQF59" s="626"/>
      <c r="LQG59" s="626"/>
      <c r="LQH59" s="626"/>
      <c r="LQI59" s="626"/>
      <c r="LQJ59" s="626"/>
      <c r="LQK59" s="626"/>
      <c r="LQL59" s="626"/>
      <c r="LQM59" s="626"/>
      <c r="LQN59" s="626"/>
      <c r="LQO59" s="626"/>
      <c r="LQP59" s="626"/>
      <c r="LQQ59" s="626"/>
      <c r="LQR59" s="626"/>
      <c r="LQS59" s="626"/>
      <c r="LQT59" s="626"/>
      <c r="LQU59" s="626"/>
      <c r="LQV59" s="626"/>
      <c r="LQW59" s="626"/>
      <c r="LQX59" s="626"/>
      <c r="LQY59" s="626"/>
      <c r="LQZ59" s="626"/>
      <c r="LRA59" s="626"/>
      <c r="LRB59" s="626"/>
      <c r="LRC59" s="626"/>
      <c r="LRD59" s="626"/>
      <c r="LRE59" s="626"/>
      <c r="LRF59" s="626"/>
      <c r="LRG59" s="626"/>
      <c r="LRH59" s="626"/>
      <c r="LRI59" s="626"/>
      <c r="LRJ59" s="626"/>
      <c r="LRK59" s="626"/>
      <c r="LRL59" s="626"/>
      <c r="LRM59" s="626"/>
      <c r="LRN59" s="626"/>
      <c r="LRO59" s="626"/>
      <c r="LRP59" s="626"/>
      <c r="LRQ59" s="626"/>
      <c r="LRR59" s="626"/>
      <c r="LRS59" s="626"/>
      <c r="LRT59" s="626"/>
      <c r="LRU59" s="626"/>
      <c r="LRV59" s="626"/>
      <c r="LRW59" s="626"/>
      <c r="LRX59" s="626"/>
      <c r="LRY59" s="626"/>
      <c r="LRZ59" s="626"/>
      <c r="LSA59" s="626"/>
      <c r="LSB59" s="626"/>
      <c r="LSC59" s="626"/>
      <c r="LSD59" s="626"/>
      <c r="LSE59" s="626"/>
      <c r="LSF59" s="626"/>
      <c r="LSG59" s="626"/>
      <c r="LSH59" s="626"/>
      <c r="LSI59" s="626"/>
      <c r="LSJ59" s="626"/>
      <c r="LSK59" s="626"/>
      <c r="LSL59" s="626"/>
      <c r="LSM59" s="626"/>
      <c r="LSN59" s="626"/>
      <c r="LSO59" s="626"/>
      <c r="LSP59" s="626"/>
      <c r="LSQ59" s="626"/>
      <c r="LSR59" s="626"/>
      <c r="LSS59" s="626"/>
      <c r="LST59" s="626"/>
      <c r="LSU59" s="626"/>
      <c r="LSV59" s="626"/>
      <c r="LSW59" s="626"/>
      <c r="LSX59" s="626"/>
      <c r="LSY59" s="626"/>
      <c r="LSZ59" s="626"/>
      <c r="LTA59" s="626"/>
      <c r="LTB59" s="626"/>
      <c r="LTC59" s="626"/>
      <c r="LTD59" s="626"/>
      <c r="LTE59" s="626"/>
      <c r="LTF59" s="626"/>
      <c r="LTG59" s="626"/>
      <c r="LTH59" s="626"/>
      <c r="LTI59" s="626"/>
      <c r="LTJ59" s="626"/>
      <c r="LTK59" s="626"/>
      <c r="LTL59" s="626"/>
      <c r="LTM59" s="626"/>
      <c r="LTN59" s="626"/>
      <c r="LTO59" s="626"/>
      <c r="LTP59" s="626"/>
      <c r="LTQ59" s="626"/>
      <c r="LTR59" s="626"/>
      <c r="LTS59" s="626"/>
      <c r="LTT59" s="626"/>
      <c r="LTU59" s="626"/>
      <c r="LTV59" s="626"/>
      <c r="LTW59" s="626"/>
      <c r="LTX59" s="626"/>
      <c r="LTY59" s="626"/>
      <c r="LTZ59" s="626"/>
      <c r="LUA59" s="626"/>
      <c r="LUB59" s="626"/>
      <c r="LUC59" s="626"/>
      <c r="LUD59" s="626"/>
      <c r="LUE59" s="626"/>
      <c r="LUF59" s="626"/>
      <c r="LUG59" s="626"/>
      <c r="LUH59" s="626"/>
      <c r="LUI59" s="626"/>
      <c r="LUJ59" s="626"/>
      <c r="LUK59" s="626"/>
      <c r="LUL59" s="626"/>
      <c r="LUM59" s="626"/>
      <c r="LUN59" s="626"/>
      <c r="LUO59" s="626"/>
      <c r="LUP59" s="626"/>
      <c r="LUQ59" s="626"/>
      <c r="LUR59" s="626"/>
      <c r="LUS59" s="626"/>
      <c r="LUT59" s="626"/>
      <c r="LUU59" s="626"/>
      <c r="LUV59" s="626"/>
      <c r="LUW59" s="626"/>
      <c r="LUX59" s="626"/>
      <c r="LUY59" s="626"/>
      <c r="LUZ59" s="626"/>
      <c r="LVA59" s="626"/>
      <c r="LVB59" s="626"/>
      <c r="LVC59" s="626"/>
      <c r="LVD59" s="626"/>
      <c r="LVE59" s="626"/>
      <c r="LVF59" s="626"/>
      <c r="LVG59" s="626"/>
      <c r="LVH59" s="626"/>
      <c r="LVI59" s="626"/>
      <c r="LVJ59" s="626"/>
      <c r="LVK59" s="626"/>
      <c r="LVL59" s="626"/>
      <c r="LVM59" s="626"/>
      <c r="LVN59" s="626"/>
      <c r="LVO59" s="626"/>
      <c r="LVP59" s="626"/>
      <c r="LVQ59" s="626"/>
      <c r="LVR59" s="626"/>
      <c r="LVS59" s="626"/>
      <c r="LVT59" s="626"/>
      <c r="LVU59" s="626"/>
      <c r="LVV59" s="626"/>
      <c r="LVW59" s="626"/>
      <c r="LVX59" s="626"/>
      <c r="LVY59" s="626"/>
      <c r="LVZ59" s="626"/>
      <c r="LWA59" s="626"/>
      <c r="LWB59" s="626"/>
      <c r="LWC59" s="626"/>
      <c r="LWD59" s="626"/>
      <c r="LWE59" s="626"/>
      <c r="LWF59" s="626"/>
      <c r="LWG59" s="626"/>
      <c r="LWH59" s="626"/>
      <c r="LWI59" s="626"/>
      <c r="LWJ59" s="626"/>
      <c r="LWK59" s="626"/>
      <c r="LWL59" s="626"/>
      <c r="LWM59" s="626"/>
      <c r="LWN59" s="626"/>
      <c r="LWO59" s="626"/>
      <c r="LWP59" s="626"/>
      <c r="LWQ59" s="626"/>
      <c r="LWR59" s="626"/>
      <c r="LWS59" s="626"/>
      <c r="LWT59" s="626"/>
      <c r="LWU59" s="626"/>
      <c r="LWV59" s="626"/>
      <c r="LWW59" s="626"/>
      <c r="LWX59" s="626"/>
      <c r="LWY59" s="626"/>
      <c r="LWZ59" s="626"/>
      <c r="LXA59" s="626"/>
      <c r="LXB59" s="626"/>
      <c r="LXC59" s="626"/>
      <c r="LXD59" s="626"/>
      <c r="LXE59" s="626"/>
      <c r="LXF59" s="626"/>
      <c r="LXG59" s="626"/>
      <c r="LXH59" s="626"/>
      <c r="LXI59" s="626"/>
      <c r="LXJ59" s="626"/>
      <c r="LXK59" s="626"/>
      <c r="LXL59" s="626"/>
      <c r="LXM59" s="626"/>
      <c r="LXN59" s="626"/>
      <c r="LXO59" s="626"/>
      <c r="LXP59" s="626"/>
      <c r="LXQ59" s="626"/>
      <c r="LXR59" s="626"/>
      <c r="LXS59" s="626"/>
      <c r="LXT59" s="626"/>
      <c r="LXU59" s="626"/>
      <c r="LXV59" s="626"/>
      <c r="LXW59" s="626"/>
      <c r="LXX59" s="626"/>
      <c r="LXY59" s="626"/>
      <c r="LXZ59" s="626"/>
      <c r="LYA59" s="626"/>
      <c r="LYB59" s="626"/>
      <c r="LYC59" s="626"/>
      <c r="LYD59" s="626"/>
      <c r="LYE59" s="626"/>
      <c r="LYF59" s="626"/>
      <c r="LYG59" s="626"/>
      <c r="LYH59" s="626"/>
      <c r="LYI59" s="626"/>
      <c r="LYJ59" s="626"/>
      <c r="LYK59" s="626"/>
      <c r="LYL59" s="626"/>
      <c r="LYM59" s="626"/>
      <c r="LYN59" s="626"/>
      <c r="LYO59" s="626"/>
      <c r="LYP59" s="626"/>
      <c r="LYQ59" s="626"/>
      <c r="LYR59" s="626"/>
      <c r="LYS59" s="626"/>
      <c r="LYT59" s="626"/>
      <c r="LYU59" s="626"/>
      <c r="LYV59" s="626"/>
      <c r="LYW59" s="626"/>
      <c r="LYX59" s="626"/>
      <c r="LYY59" s="626"/>
      <c r="LYZ59" s="626"/>
      <c r="LZA59" s="626"/>
      <c r="LZB59" s="626"/>
      <c r="LZC59" s="626"/>
      <c r="LZD59" s="626"/>
      <c r="LZE59" s="626"/>
      <c r="LZF59" s="626"/>
      <c r="LZG59" s="626"/>
      <c r="LZH59" s="626"/>
      <c r="LZI59" s="626"/>
      <c r="LZJ59" s="626"/>
      <c r="LZK59" s="626"/>
      <c r="LZL59" s="626"/>
      <c r="LZM59" s="626"/>
      <c r="LZN59" s="626"/>
      <c r="LZO59" s="626"/>
      <c r="LZP59" s="626"/>
      <c r="LZQ59" s="626"/>
      <c r="LZR59" s="626"/>
      <c r="LZS59" s="626"/>
      <c r="LZT59" s="626"/>
      <c r="LZU59" s="626"/>
      <c r="LZV59" s="626"/>
      <c r="LZW59" s="626"/>
      <c r="LZX59" s="626"/>
      <c r="LZY59" s="626"/>
      <c r="LZZ59" s="626"/>
      <c r="MAA59" s="626"/>
      <c r="MAB59" s="626"/>
      <c r="MAC59" s="626"/>
      <c r="MAD59" s="626"/>
      <c r="MAE59" s="626"/>
      <c r="MAF59" s="626"/>
      <c r="MAG59" s="626"/>
      <c r="MAH59" s="626"/>
      <c r="MAI59" s="626"/>
      <c r="MAJ59" s="626"/>
      <c r="MAK59" s="626"/>
      <c r="MAL59" s="626"/>
      <c r="MAM59" s="626"/>
      <c r="MAN59" s="626"/>
      <c r="MAO59" s="626"/>
      <c r="MAP59" s="626"/>
      <c r="MAQ59" s="626"/>
      <c r="MAR59" s="626"/>
      <c r="MAS59" s="626"/>
      <c r="MAT59" s="626"/>
      <c r="MAU59" s="626"/>
      <c r="MAV59" s="626"/>
      <c r="MAW59" s="626"/>
      <c r="MAX59" s="626"/>
      <c r="MAY59" s="626"/>
      <c r="MAZ59" s="626"/>
      <c r="MBA59" s="626"/>
      <c r="MBB59" s="626"/>
      <c r="MBC59" s="626"/>
      <c r="MBD59" s="626"/>
      <c r="MBE59" s="626"/>
      <c r="MBF59" s="626"/>
      <c r="MBG59" s="626"/>
      <c r="MBH59" s="626"/>
      <c r="MBI59" s="626"/>
      <c r="MBJ59" s="626"/>
      <c r="MBK59" s="626"/>
      <c r="MBL59" s="626"/>
      <c r="MBM59" s="626"/>
      <c r="MBN59" s="626"/>
      <c r="MBO59" s="626"/>
      <c r="MBP59" s="626"/>
      <c r="MBQ59" s="626"/>
      <c r="MBR59" s="626"/>
      <c r="MBS59" s="626"/>
      <c r="MBT59" s="626"/>
      <c r="MBU59" s="626"/>
      <c r="MBV59" s="626"/>
      <c r="MBW59" s="626"/>
      <c r="MBX59" s="626"/>
      <c r="MBY59" s="626"/>
      <c r="MBZ59" s="626"/>
      <c r="MCA59" s="626"/>
      <c r="MCB59" s="626"/>
      <c r="MCC59" s="626"/>
      <c r="MCD59" s="626"/>
      <c r="MCE59" s="626"/>
      <c r="MCF59" s="626"/>
      <c r="MCG59" s="626"/>
      <c r="MCH59" s="626"/>
      <c r="MCI59" s="626"/>
      <c r="MCJ59" s="626"/>
      <c r="MCK59" s="626"/>
      <c r="MCL59" s="626"/>
      <c r="MCM59" s="626"/>
      <c r="MCN59" s="626"/>
      <c r="MCO59" s="626"/>
      <c r="MCP59" s="626"/>
      <c r="MCQ59" s="626"/>
      <c r="MCR59" s="626"/>
      <c r="MCS59" s="626"/>
      <c r="MCT59" s="626"/>
      <c r="MCU59" s="626"/>
      <c r="MCV59" s="626"/>
      <c r="MCW59" s="626"/>
      <c r="MCX59" s="626"/>
      <c r="MCY59" s="626"/>
      <c r="MCZ59" s="626"/>
      <c r="MDA59" s="626"/>
      <c r="MDB59" s="626"/>
      <c r="MDC59" s="626"/>
      <c r="MDD59" s="626"/>
      <c r="MDE59" s="626"/>
      <c r="MDF59" s="626"/>
      <c r="MDG59" s="626"/>
      <c r="MDH59" s="626"/>
      <c r="MDI59" s="626"/>
      <c r="MDJ59" s="626"/>
      <c r="MDK59" s="626"/>
      <c r="MDL59" s="626"/>
      <c r="MDM59" s="626"/>
      <c r="MDN59" s="626"/>
      <c r="MDO59" s="626"/>
      <c r="MDP59" s="626"/>
      <c r="MDQ59" s="626"/>
      <c r="MDR59" s="626"/>
      <c r="MDS59" s="626"/>
      <c r="MDT59" s="626"/>
      <c r="MDU59" s="626"/>
      <c r="MDV59" s="626"/>
      <c r="MDW59" s="626"/>
      <c r="MDX59" s="626"/>
      <c r="MDY59" s="626"/>
      <c r="MDZ59" s="626"/>
      <c r="MEA59" s="626"/>
      <c r="MEB59" s="626"/>
      <c r="MEC59" s="626"/>
      <c r="MED59" s="626"/>
      <c r="MEE59" s="626"/>
      <c r="MEF59" s="626"/>
      <c r="MEG59" s="626"/>
      <c r="MEH59" s="626"/>
      <c r="MEI59" s="626"/>
      <c r="MEJ59" s="626"/>
      <c r="MEK59" s="626"/>
      <c r="MEL59" s="626"/>
      <c r="MEM59" s="626"/>
      <c r="MEN59" s="626"/>
      <c r="MEO59" s="626"/>
      <c r="MEP59" s="626"/>
      <c r="MEQ59" s="626"/>
      <c r="MER59" s="626"/>
      <c r="MES59" s="626"/>
      <c r="MET59" s="626"/>
      <c r="MEU59" s="626"/>
      <c r="MEV59" s="626"/>
      <c r="MEW59" s="626"/>
      <c r="MEX59" s="626"/>
      <c r="MEY59" s="626"/>
      <c r="MEZ59" s="626"/>
      <c r="MFA59" s="626"/>
      <c r="MFB59" s="626"/>
      <c r="MFC59" s="626"/>
      <c r="MFD59" s="626"/>
      <c r="MFE59" s="626"/>
      <c r="MFF59" s="626"/>
      <c r="MFG59" s="626"/>
      <c r="MFH59" s="626"/>
      <c r="MFI59" s="626"/>
      <c r="MFJ59" s="626"/>
      <c r="MFK59" s="626"/>
      <c r="MFL59" s="626"/>
      <c r="MFM59" s="626"/>
      <c r="MFN59" s="626"/>
      <c r="MFO59" s="626"/>
      <c r="MFP59" s="626"/>
      <c r="MFQ59" s="626"/>
      <c r="MFR59" s="626"/>
      <c r="MFS59" s="626"/>
      <c r="MFT59" s="626"/>
      <c r="MFU59" s="626"/>
      <c r="MFV59" s="626"/>
      <c r="MFW59" s="626"/>
      <c r="MFX59" s="626"/>
      <c r="MFY59" s="626"/>
      <c r="MFZ59" s="626"/>
      <c r="MGA59" s="626"/>
      <c r="MGB59" s="626"/>
      <c r="MGC59" s="626"/>
      <c r="MGD59" s="626"/>
      <c r="MGE59" s="626"/>
      <c r="MGF59" s="626"/>
      <c r="MGG59" s="626"/>
      <c r="MGH59" s="626"/>
      <c r="MGI59" s="626"/>
      <c r="MGJ59" s="626"/>
      <c r="MGK59" s="626"/>
      <c r="MGL59" s="626"/>
      <c r="MGM59" s="626"/>
      <c r="MGN59" s="626"/>
      <c r="MGO59" s="626"/>
      <c r="MGP59" s="626"/>
      <c r="MGQ59" s="626"/>
      <c r="MGR59" s="626"/>
      <c r="MGS59" s="626"/>
      <c r="MGT59" s="626"/>
      <c r="MGU59" s="626"/>
      <c r="MGV59" s="626"/>
      <c r="MGW59" s="626"/>
      <c r="MGX59" s="626"/>
      <c r="MGY59" s="626"/>
      <c r="MGZ59" s="626"/>
      <c r="MHA59" s="626"/>
      <c r="MHB59" s="626"/>
      <c r="MHC59" s="626"/>
      <c r="MHD59" s="626"/>
      <c r="MHE59" s="626"/>
      <c r="MHF59" s="626"/>
      <c r="MHG59" s="626"/>
      <c r="MHH59" s="626"/>
      <c r="MHI59" s="626"/>
      <c r="MHJ59" s="626"/>
      <c r="MHK59" s="626"/>
      <c r="MHL59" s="626"/>
      <c r="MHM59" s="626"/>
      <c r="MHN59" s="626"/>
      <c r="MHO59" s="626"/>
      <c r="MHP59" s="626"/>
      <c r="MHQ59" s="626"/>
      <c r="MHR59" s="626"/>
      <c r="MHS59" s="626"/>
      <c r="MHT59" s="626"/>
      <c r="MHU59" s="626"/>
      <c r="MHV59" s="626"/>
      <c r="MHW59" s="626"/>
      <c r="MHX59" s="626"/>
      <c r="MHY59" s="626"/>
      <c r="MHZ59" s="626"/>
      <c r="MIA59" s="626"/>
      <c r="MIB59" s="626"/>
      <c r="MIC59" s="626"/>
      <c r="MID59" s="626"/>
      <c r="MIE59" s="626"/>
      <c r="MIF59" s="626"/>
      <c r="MIG59" s="626"/>
      <c r="MIH59" s="626"/>
      <c r="MII59" s="626"/>
      <c r="MIJ59" s="626"/>
      <c r="MIK59" s="626"/>
      <c r="MIL59" s="626"/>
      <c r="MIM59" s="626"/>
      <c r="MIN59" s="626"/>
      <c r="MIO59" s="626"/>
      <c r="MIP59" s="626"/>
      <c r="MIQ59" s="626"/>
      <c r="MIR59" s="626"/>
      <c r="MIS59" s="626"/>
      <c r="MIT59" s="626"/>
      <c r="MIU59" s="626"/>
      <c r="MIV59" s="626"/>
      <c r="MIW59" s="626"/>
      <c r="MIX59" s="626"/>
      <c r="MIY59" s="626"/>
      <c r="MIZ59" s="626"/>
      <c r="MJA59" s="626"/>
      <c r="MJB59" s="626"/>
      <c r="MJC59" s="626"/>
      <c r="MJD59" s="626"/>
      <c r="MJE59" s="626"/>
      <c r="MJF59" s="626"/>
      <c r="MJG59" s="626"/>
      <c r="MJH59" s="626"/>
      <c r="MJI59" s="626"/>
      <c r="MJJ59" s="626"/>
      <c r="MJK59" s="626"/>
      <c r="MJL59" s="626"/>
      <c r="MJM59" s="626"/>
      <c r="MJN59" s="626"/>
      <c r="MJO59" s="626"/>
      <c r="MJP59" s="626"/>
      <c r="MJQ59" s="626"/>
      <c r="MJR59" s="626"/>
      <c r="MJS59" s="626"/>
      <c r="MJT59" s="626"/>
      <c r="MJU59" s="626"/>
      <c r="MJV59" s="626"/>
      <c r="MJW59" s="626"/>
      <c r="MJX59" s="626"/>
      <c r="MJY59" s="626"/>
      <c r="MJZ59" s="626"/>
      <c r="MKA59" s="626"/>
      <c r="MKB59" s="626"/>
      <c r="MKC59" s="626"/>
      <c r="MKD59" s="626"/>
      <c r="MKE59" s="626"/>
      <c r="MKF59" s="626"/>
      <c r="MKG59" s="626"/>
      <c r="MKH59" s="626"/>
      <c r="MKI59" s="626"/>
      <c r="MKJ59" s="626"/>
      <c r="MKK59" s="626"/>
      <c r="MKL59" s="626"/>
      <c r="MKM59" s="626"/>
      <c r="MKN59" s="626"/>
      <c r="MKO59" s="626"/>
      <c r="MKP59" s="626"/>
      <c r="MKQ59" s="626"/>
      <c r="MKR59" s="626"/>
      <c r="MKS59" s="626"/>
      <c r="MKT59" s="626"/>
      <c r="MKU59" s="626"/>
      <c r="MKV59" s="626"/>
      <c r="MKW59" s="626"/>
      <c r="MKX59" s="626"/>
      <c r="MKY59" s="626"/>
      <c r="MKZ59" s="626"/>
      <c r="MLA59" s="626"/>
      <c r="MLB59" s="626"/>
      <c r="MLC59" s="626"/>
      <c r="MLD59" s="626"/>
      <c r="MLE59" s="626"/>
      <c r="MLF59" s="626"/>
      <c r="MLG59" s="626"/>
      <c r="MLH59" s="626"/>
      <c r="MLI59" s="626"/>
      <c r="MLJ59" s="626"/>
      <c r="MLK59" s="626"/>
      <c r="MLL59" s="626"/>
      <c r="MLM59" s="626"/>
      <c r="MLN59" s="626"/>
      <c r="MLO59" s="626"/>
      <c r="MLP59" s="626"/>
      <c r="MLQ59" s="626"/>
      <c r="MLR59" s="626"/>
      <c r="MLS59" s="626"/>
      <c r="MLT59" s="626"/>
      <c r="MLU59" s="626"/>
      <c r="MLV59" s="626"/>
      <c r="MLW59" s="626"/>
      <c r="MLX59" s="626"/>
      <c r="MLY59" s="626"/>
      <c r="MLZ59" s="626"/>
      <c r="MMA59" s="626"/>
      <c r="MMB59" s="626"/>
      <c r="MMC59" s="626"/>
      <c r="MMD59" s="626"/>
      <c r="MME59" s="626"/>
      <c r="MMF59" s="626"/>
      <c r="MMG59" s="626"/>
      <c r="MMH59" s="626"/>
      <c r="MMI59" s="626"/>
      <c r="MMJ59" s="626"/>
      <c r="MMK59" s="626"/>
      <c r="MML59" s="626"/>
      <c r="MMM59" s="626"/>
      <c r="MMN59" s="626"/>
      <c r="MMO59" s="626"/>
      <c r="MMP59" s="626"/>
      <c r="MMQ59" s="626"/>
      <c r="MMR59" s="626"/>
      <c r="MMS59" s="626"/>
      <c r="MMT59" s="626"/>
      <c r="MMU59" s="626"/>
      <c r="MMV59" s="626"/>
      <c r="MMW59" s="626"/>
      <c r="MMX59" s="626"/>
      <c r="MMY59" s="626"/>
      <c r="MMZ59" s="626"/>
      <c r="MNA59" s="626"/>
      <c r="MNB59" s="626"/>
      <c r="MNC59" s="626"/>
      <c r="MND59" s="626"/>
      <c r="MNE59" s="626"/>
      <c r="MNF59" s="626"/>
      <c r="MNG59" s="626"/>
      <c r="MNH59" s="626"/>
      <c r="MNI59" s="626"/>
      <c r="MNJ59" s="626"/>
      <c r="MNK59" s="626"/>
      <c r="MNL59" s="626"/>
      <c r="MNM59" s="626"/>
      <c r="MNN59" s="626"/>
      <c r="MNO59" s="626"/>
      <c r="MNP59" s="626"/>
      <c r="MNQ59" s="626"/>
      <c r="MNR59" s="626"/>
      <c r="MNS59" s="626"/>
      <c r="MNT59" s="626"/>
      <c r="MNU59" s="626"/>
      <c r="MNV59" s="626"/>
      <c r="MNW59" s="626"/>
      <c r="MNX59" s="626"/>
      <c r="MNY59" s="626"/>
      <c r="MNZ59" s="626"/>
      <c r="MOA59" s="626"/>
      <c r="MOB59" s="626"/>
      <c r="MOC59" s="626"/>
      <c r="MOD59" s="626"/>
      <c r="MOE59" s="626"/>
      <c r="MOF59" s="626"/>
      <c r="MOG59" s="626"/>
      <c r="MOH59" s="626"/>
      <c r="MOI59" s="626"/>
      <c r="MOJ59" s="626"/>
      <c r="MOK59" s="626"/>
      <c r="MOL59" s="626"/>
      <c r="MOM59" s="626"/>
      <c r="MON59" s="626"/>
      <c r="MOO59" s="626"/>
      <c r="MOP59" s="626"/>
      <c r="MOQ59" s="626"/>
      <c r="MOR59" s="626"/>
      <c r="MOS59" s="626"/>
      <c r="MOT59" s="626"/>
      <c r="MOU59" s="626"/>
      <c r="MOV59" s="626"/>
      <c r="MOW59" s="626"/>
      <c r="MOX59" s="626"/>
      <c r="MOY59" s="626"/>
      <c r="MOZ59" s="626"/>
      <c r="MPA59" s="626"/>
      <c r="MPB59" s="626"/>
      <c r="MPC59" s="626"/>
      <c r="MPD59" s="626"/>
      <c r="MPE59" s="626"/>
      <c r="MPF59" s="626"/>
      <c r="MPG59" s="626"/>
      <c r="MPH59" s="626"/>
      <c r="MPI59" s="626"/>
      <c r="MPJ59" s="626"/>
      <c r="MPK59" s="626"/>
      <c r="MPL59" s="626"/>
      <c r="MPM59" s="626"/>
      <c r="MPN59" s="626"/>
      <c r="MPO59" s="626"/>
      <c r="MPP59" s="626"/>
      <c r="MPQ59" s="626"/>
      <c r="MPR59" s="626"/>
      <c r="MPS59" s="626"/>
      <c r="MPT59" s="626"/>
      <c r="MPU59" s="626"/>
      <c r="MPV59" s="626"/>
      <c r="MPW59" s="626"/>
      <c r="MPX59" s="626"/>
      <c r="MPY59" s="626"/>
      <c r="MPZ59" s="626"/>
      <c r="MQA59" s="626"/>
      <c r="MQB59" s="626"/>
      <c r="MQC59" s="626"/>
      <c r="MQD59" s="626"/>
      <c r="MQE59" s="626"/>
      <c r="MQF59" s="626"/>
      <c r="MQG59" s="626"/>
      <c r="MQH59" s="626"/>
      <c r="MQI59" s="626"/>
      <c r="MQJ59" s="626"/>
      <c r="MQK59" s="626"/>
      <c r="MQL59" s="626"/>
      <c r="MQM59" s="626"/>
      <c r="MQN59" s="626"/>
      <c r="MQO59" s="626"/>
      <c r="MQP59" s="626"/>
      <c r="MQQ59" s="626"/>
      <c r="MQR59" s="626"/>
      <c r="MQS59" s="626"/>
      <c r="MQT59" s="626"/>
      <c r="MQU59" s="626"/>
      <c r="MQV59" s="626"/>
      <c r="MQW59" s="626"/>
      <c r="MQX59" s="626"/>
      <c r="MQY59" s="626"/>
      <c r="MQZ59" s="626"/>
      <c r="MRA59" s="626"/>
      <c r="MRB59" s="626"/>
      <c r="MRC59" s="626"/>
      <c r="MRD59" s="626"/>
      <c r="MRE59" s="626"/>
      <c r="MRF59" s="626"/>
      <c r="MRG59" s="626"/>
      <c r="MRH59" s="626"/>
      <c r="MRI59" s="626"/>
      <c r="MRJ59" s="626"/>
      <c r="MRK59" s="626"/>
      <c r="MRL59" s="626"/>
      <c r="MRM59" s="626"/>
      <c r="MRN59" s="626"/>
      <c r="MRO59" s="626"/>
      <c r="MRP59" s="626"/>
      <c r="MRQ59" s="626"/>
      <c r="MRR59" s="626"/>
      <c r="MRS59" s="626"/>
      <c r="MRT59" s="626"/>
      <c r="MRU59" s="626"/>
      <c r="MRV59" s="626"/>
      <c r="MRW59" s="626"/>
      <c r="MRX59" s="626"/>
      <c r="MRY59" s="626"/>
      <c r="MRZ59" s="626"/>
      <c r="MSA59" s="626"/>
      <c r="MSB59" s="626"/>
      <c r="MSC59" s="626"/>
      <c r="MSD59" s="626"/>
      <c r="MSE59" s="626"/>
      <c r="MSF59" s="626"/>
      <c r="MSG59" s="626"/>
      <c r="MSH59" s="626"/>
      <c r="MSI59" s="626"/>
      <c r="MSJ59" s="626"/>
      <c r="MSK59" s="626"/>
      <c r="MSL59" s="626"/>
      <c r="MSM59" s="626"/>
      <c r="MSN59" s="626"/>
      <c r="MSO59" s="626"/>
      <c r="MSP59" s="626"/>
      <c r="MSQ59" s="626"/>
      <c r="MSR59" s="626"/>
      <c r="MSS59" s="626"/>
      <c r="MST59" s="626"/>
      <c r="MSU59" s="626"/>
      <c r="MSV59" s="626"/>
      <c r="MSW59" s="626"/>
      <c r="MSX59" s="626"/>
      <c r="MSY59" s="626"/>
      <c r="MSZ59" s="626"/>
      <c r="MTA59" s="626"/>
      <c r="MTB59" s="626"/>
      <c r="MTC59" s="626"/>
      <c r="MTD59" s="626"/>
      <c r="MTE59" s="626"/>
      <c r="MTF59" s="626"/>
      <c r="MTG59" s="626"/>
      <c r="MTH59" s="626"/>
      <c r="MTI59" s="626"/>
      <c r="MTJ59" s="626"/>
      <c r="MTK59" s="626"/>
      <c r="MTL59" s="626"/>
      <c r="MTM59" s="626"/>
      <c r="MTN59" s="626"/>
      <c r="MTO59" s="626"/>
      <c r="MTP59" s="626"/>
      <c r="MTQ59" s="626"/>
      <c r="MTR59" s="626"/>
      <c r="MTS59" s="626"/>
      <c r="MTT59" s="626"/>
      <c r="MTU59" s="626"/>
      <c r="MTV59" s="626"/>
      <c r="MTW59" s="626"/>
      <c r="MTX59" s="626"/>
      <c r="MTY59" s="626"/>
      <c r="MTZ59" s="626"/>
      <c r="MUA59" s="626"/>
      <c r="MUB59" s="626"/>
      <c r="MUC59" s="626"/>
      <c r="MUD59" s="626"/>
      <c r="MUE59" s="626"/>
      <c r="MUF59" s="626"/>
      <c r="MUG59" s="626"/>
      <c r="MUH59" s="626"/>
      <c r="MUI59" s="626"/>
      <c r="MUJ59" s="626"/>
      <c r="MUK59" s="626"/>
      <c r="MUL59" s="626"/>
      <c r="MUM59" s="626"/>
      <c r="MUN59" s="626"/>
      <c r="MUO59" s="626"/>
      <c r="MUP59" s="626"/>
      <c r="MUQ59" s="626"/>
      <c r="MUR59" s="626"/>
      <c r="MUS59" s="626"/>
      <c r="MUT59" s="626"/>
      <c r="MUU59" s="626"/>
      <c r="MUV59" s="626"/>
      <c r="MUW59" s="626"/>
      <c r="MUX59" s="626"/>
      <c r="MUY59" s="626"/>
      <c r="MUZ59" s="626"/>
      <c r="MVA59" s="626"/>
      <c r="MVB59" s="626"/>
      <c r="MVC59" s="626"/>
      <c r="MVD59" s="626"/>
      <c r="MVE59" s="626"/>
      <c r="MVF59" s="626"/>
      <c r="MVG59" s="626"/>
      <c r="MVH59" s="626"/>
      <c r="MVI59" s="626"/>
      <c r="MVJ59" s="626"/>
      <c r="MVK59" s="626"/>
      <c r="MVL59" s="626"/>
      <c r="MVM59" s="626"/>
      <c r="MVN59" s="626"/>
      <c r="MVO59" s="626"/>
      <c r="MVP59" s="626"/>
      <c r="MVQ59" s="626"/>
      <c r="MVR59" s="626"/>
      <c r="MVS59" s="626"/>
      <c r="MVT59" s="626"/>
      <c r="MVU59" s="626"/>
      <c r="MVV59" s="626"/>
      <c r="MVW59" s="626"/>
      <c r="MVX59" s="626"/>
      <c r="MVY59" s="626"/>
      <c r="MVZ59" s="626"/>
      <c r="MWA59" s="626"/>
      <c r="MWB59" s="626"/>
      <c r="MWC59" s="626"/>
      <c r="MWD59" s="626"/>
      <c r="MWE59" s="626"/>
      <c r="MWF59" s="626"/>
      <c r="MWG59" s="626"/>
      <c r="MWH59" s="626"/>
      <c r="MWI59" s="626"/>
      <c r="MWJ59" s="626"/>
      <c r="MWK59" s="626"/>
      <c r="MWL59" s="626"/>
      <c r="MWM59" s="626"/>
      <c r="MWN59" s="626"/>
      <c r="MWO59" s="626"/>
      <c r="MWP59" s="626"/>
      <c r="MWQ59" s="626"/>
      <c r="MWR59" s="626"/>
      <c r="MWS59" s="626"/>
      <c r="MWT59" s="626"/>
      <c r="MWU59" s="626"/>
      <c r="MWV59" s="626"/>
      <c r="MWW59" s="626"/>
      <c r="MWX59" s="626"/>
      <c r="MWY59" s="626"/>
      <c r="MWZ59" s="626"/>
      <c r="MXA59" s="626"/>
      <c r="MXB59" s="626"/>
      <c r="MXC59" s="626"/>
      <c r="MXD59" s="626"/>
      <c r="MXE59" s="626"/>
      <c r="MXF59" s="626"/>
      <c r="MXG59" s="626"/>
      <c r="MXH59" s="626"/>
      <c r="MXI59" s="626"/>
      <c r="MXJ59" s="626"/>
      <c r="MXK59" s="626"/>
      <c r="MXL59" s="626"/>
      <c r="MXM59" s="626"/>
      <c r="MXN59" s="626"/>
      <c r="MXO59" s="626"/>
      <c r="MXP59" s="626"/>
      <c r="MXQ59" s="626"/>
      <c r="MXR59" s="626"/>
      <c r="MXS59" s="626"/>
      <c r="MXT59" s="626"/>
      <c r="MXU59" s="626"/>
      <c r="MXV59" s="626"/>
      <c r="MXW59" s="626"/>
      <c r="MXX59" s="626"/>
      <c r="MXY59" s="626"/>
      <c r="MXZ59" s="626"/>
      <c r="MYA59" s="626"/>
      <c r="MYB59" s="626"/>
      <c r="MYC59" s="626"/>
      <c r="MYD59" s="626"/>
      <c r="MYE59" s="626"/>
      <c r="MYF59" s="626"/>
      <c r="MYG59" s="626"/>
      <c r="MYH59" s="626"/>
      <c r="MYI59" s="626"/>
      <c r="MYJ59" s="626"/>
      <c r="MYK59" s="626"/>
      <c r="MYL59" s="626"/>
      <c r="MYM59" s="626"/>
      <c r="MYN59" s="626"/>
      <c r="MYO59" s="626"/>
      <c r="MYP59" s="626"/>
      <c r="MYQ59" s="626"/>
      <c r="MYR59" s="626"/>
      <c r="MYS59" s="626"/>
      <c r="MYT59" s="626"/>
      <c r="MYU59" s="626"/>
      <c r="MYV59" s="626"/>
      <c r="MYW59" s="626"/>
      <c r="MYX59" s="626"/>
      <c r="MYY59" s="626"/>
      <c r="MYZ59" s="626"/>
      <c r="MZA59" s="626"/>
      <c r="MZB59" s="626"/>
      <c r="MZC59" s="626"/>
      <c r="MZD59" s="626"/>
      <c r="MZE59" s="626"/>
      <c r="MZF59" s="626"/>
      <c r="MZG59" s="626"/>
      <c r="MZH59" s="626"/>
      <c r="MZI59" s="626"/>
      <c r="MZJ59" s="626"/>
      <c r="MZK59" s="626"/>
      <c r="MZL59" s="626"/>
      <c r="MZM59" s="626"/>
      <c r="MZN59" s="626"/>
      <c r="MZO59" s="626"/>
      <c r="MZP59" s="626"/>
      <c r="MZQ59" s="626"/>
      <c r="MZR59" s="626"/>
      <c r="MZS59" s="626"/>
      <c r="MZT59" s="626"/>
      <c r="MZU59" s="626"/>
      <c r="MZV59" s="626"/>
      <c r="MZW59" s="626"/>
      <c r="MZX59" s="626"/>
      <c r="MZY59" s="626"/>
      <c r="MZZ59" s="626"/>
      <c r="NAA59" s="626"/>
      <c r="NAB59" s="626"/>
      <c r="NAC59" s="626"/>
      <c r="NAD59" s="626"/>
      <c r="NAE59" s="626"/>
      <c r="NAF59" s="626"/>
      <c r="NAG59" s="626"/>
      <c r="NAH59" s="626"/>
      <c r="NAI59" s="626"/>
      <c r="NAJ59" s="626"/>
      <c r="NAK59" s="626"/>
      <c r="NAL59" s="626"/>
      <c r="NAM59" s="626"/>
      <c r="NAN59" s="626"/>
      <c r="NAO59" s="626"/>
      <c r="NAP59" s="626"/>
      <c r="NAQ59" s="626"/>
      <c r="NAR59" s="626"/>
      <c r="NAS59" s="626"/>
      <c r="NAT59" s="626"/>
      <c r="NAU59" s="626"/>
      <c r="NAV59" s="626"/>
      <c r="NAW59" s="626"/>
      <c r="NAX59" s="626"/>
      <c r="NAY59" s="626"/>
      <c r="NAZ59" s="626"/>
      <c r="NBA59" s="626"/>
      <c r="NBB59" s="626"/>
      <c r="NBC59" s="626"/>
      <c r="NBD59" s="626"/>
      <c r="NBE59" s="626"/>
      <c r="NBF59" s="626"/>
      <c r="NBG59" s="626"/>
      <c r="NBH59" s="626"/>
      <c r="NBI59" s="626"/>
      <c r="NBJ59" s="626"/>
      <c r="NBK59" s="626"/>
      <c r="NBL59" s="626"/>
      <c r="NBM59" s="626"/>
      <c r="NBN59" s="626"/>
      <c r="NBO59" s="626"/>
      <c r="NBP59" s="626"/>
      <c r="NBQ59" s="626"/>
      <c r="NBR59" s="626"/>
      <c r="NBS59" s="626"/>
      <c r="NBT59" s="626"/>
      <c r="NBU59" s="626"/>
      <c r="NBV59" s="626"/>
      <c r="NBW59" s="626"/>
      <c r="NBX59" s="626"/>
      <c r="NBY59" s="626"/>
      <c r="NBZ59" s="626"/>
      <c r="NCA59" s="626"/>
      <c r="NCB59" s="626"/>
      <c r="NCC59" s="626"/>
      <c r="NCD59" s="626"/>
      <c r="NCE59" s="626"/>
      <c r="NCF59" s="626"/>
      <c r="NCG59" s="626"/>
      <c r="NCH59" s="626"/>
      <c r="NCI59" s="626"/>
      <c r="NCJ59" s="626"/>
      <c r="NCK59" s="626"/>
      <c r="NCL59" s="626"/>
      <c r="NCM59" s="626"/>
      <c r="NCN59" s="626"/>
      <c r="NCO59" s="626"/>
      <c r="NCP59" s="626"/>
      <c r="NCQ59" s="626"/>
      <c r="NCR59" s="626"/>
      <c r="NCS59" s="626"/>
      <c r="NCT59" s="626"/>
      <c r="NCU59" s="626"/>
      <c r="NCV59" s="626"/>
      <c r="NCW59" s="626"/>
      <c r="NCX59" s="626"/>
      <c r="NCY59" s="626"/>
      <c r="NCZ59" s="626"/>
      <c r="NDA59" s="626"/>
      <c r="NDB59" s="626"/>
      <c r="NDC59" s="626"/>
      <c r="NDD59" s="626"/>
      <c r="NDE59" s="626"/>
      <c r="NDF59" s="626"/>
      <c r="NDG59" s="626"/>
      <c r="NDH59" s="626"/>
      <c r="NDI59" s="626"/>
      <c r="NDJ59" s="626"/>
      <c r="NDK59" s="626"/>
      <c r="NDL59" s="626"/>
      <c r="NDM59" s="626"/>
      <c r="NDN59" s="626"/>
      <c r="NDO59" s="626"/>
      <c r="NDP59" s="626"/>
      <c r="NDQ59" s="626"/>
      <c r="NDR59" s="626"/>
      <c r="NDS59" s="626"/>
      <c r="NDT59" s="626"/>
      <c r="NDU59" s="626"/>
      <c r="NDV59" s="626"/>
      <c r="NDW59" s="626"/>
      <c r="NDX59" s="626"/>
      <c r="NDY59" s="626"/>
      <c r="NDZ59" s="626"/>
      <c r="NEA59" s="626"/>
      <c r="NEB59" s="626"/>
      <c r="NEC59" s="626"/>
      <c r="NED59" s="626"/>
      <c r="NEE59" s="626"/>
      <c r="NEF59" s="626"/>
      <c r="NEG59" s="626"/>
      <c r="NEH59" s="626"/>
      <c r="NEI59" s="626"/>
      <c r="NEJ59" s="626"/>
      <c r="NEK59" s="626"/>
      <c r="NEL59" s="626"/>
      <c r="NEM59" s="626"/>
      <c r="NEN59" s="626"/>
      <c r="NEO59" s="626"/>
      <c r="NEP59" s="626"/>
      <c r="NEQ59" s="626"/>
      <c r="NER59" s="626"/>
      <c r="NES59" s="626"/>
      <c r="NET59" s="626"/>
      <c r="NEU59" s="626"/>
      <c r="NEV59" s="626"/>
      <c r="NEW59" s="626"/>
      <c r="NEX59" s="626"/>
      <c r="NEY59" s="626"/>
      <c r="NEZ59" s="626"/>
      <c r="NFA59" s="626"/>
      <c r="NFB59" s="626"/>
      <c r="NFC59" s="626"/>
      <c r="NFD59" s="626"/>
      <c r="NFE59" s="626"/>
      <c r="NFF59" s="626"/>
      <c r="NFG59" s="626"/>
      <c r="NFH59" s="626"/>
      <c r="NFI59" s="626"/>
      <c r="NFJ59" s="626"/>
      <c r="NFK59" s="626"/>
      <c r="NFL59" s="626"/>
      <c r="NFM59" s="626"/>
      <c r="NFN59" s="626"/>
      <c r="NFO59" s="626"/>
      <c r="NFP59" s="626"/>
      <c r="NFQ59" s="626"/>
      <c r="NFR59" s="626"/>
      <c r="NFS59" s="626"/>
      <c r="NFT59" s="626"/>
      <c r="NFU59" s="626"/>
      <c r="NFV59" s="626"/>
      <c r="NFW59" s="626"/>
      <c r="NFX59" s="626"/>
      <c r="NFY59" s="626"/>
      <c r="NFZ59" s="626"/>
      <c r="NGA59" s="626"/>
      <c r="NGB59" s="626"/>
      <c r="NGC59" s="626"/>
      <c r="NGD59" s="626"/>
      <c r="NGE59" s="626"/>
      <c r="NGF59" s="626"/>
      <c r="NGG59" s="626"/>
      <c r="NGH59" s="626"/>
      <c r="NGI59" s="626"/>
      <c r="NGJ59" s="626"/>
      <c r="NGK59" s="626"/>
      <c r="NGL59" s="626"/>
      <c r="NGM59" s="626"/>
      <c r="NGN59" s="626"/>
      <c r="NGO59" s="626"/>
      <c r="NGP59" s="626"/>
      <c r="NGQ59" s="626"/>
      <c r="NGR59" s="626"/>
      <c r="NGS59" s="626"/>
      <c r="NGT59" s="626"/>
      <c r="NGU59" s="626"/>
      <c r="NGV59" s="626"/>
      <c r="NGW59" s="626"/>
      <c r="NGX59" s="626"/>
      <c r="NGY59" s="626"/>
      <c r="NGZ59" s="626"/>
      <c r="NHA59" s="626"/>
      <c r="NHB59" s="626"/>
      <c r="NHC59" s="626"/>
      <c r="NHD59" s="626"/>
      <c r="NHE59" s="626"/>
      <c r="NHF59" s="626"/>
      <c r="NHG59" s="626"/>
      <c r="NHH59" s="626"/>
      <c r="NHI59" s="626"/>
      <c r="NHJ59" s="626"/>
      <c r="NHK59" s="626"/>
      <c r="NHL59" s="626"/>
      <c r="NHM59" s="626"/>
      <c r="NHN59" s="626"/>
      <c r="NHO59" s="626"/>
      <c r="NHP59" s="626"/>
      <c r="NHQ59" s="626"/>
      <c r="NHR59" s="626"/>
      <c r="NHS59" s="626"/>
      <c r="NHT59" s="626"/>
      <c r="NHU59" s="626"/>
      <c r="NHV59" s="626"/>
      <c r="NHW59" s="626"/>
      <c r="NHX59" s="626"/>
      <c r="NHY59" s="626"/>
      <c r="NHZ59" s="626"/>
      <c r="NIA59" s="626"/>
      <c r="NIB59" s="626"/>
      <c r="NIC59" s="626"/>
      <c r="NID59" s="626"/>
      <c r="NIE59" s="626"/>
      <c r="NIF59" s="626"/>
      <c r="NIG59" s="626"/>
      <c r="NIH59" s="626"/>
      <c r="NII59" s="626"/>
      <c r="NIJ59" s="626"/>
      <c r="NIK59" s="626"/>
      <c r="NIL59" s="626"/>
      <c r="NIM59" s="626"/>
      <c r="NIN59" s="626"/>
      <c r="NIO59" s="626"/>
      <c r="NIP59" s="626"/>
      <c r="NIQ59" s="626"/>
      <c r="NIR59" s="626"/>
      <c r="NIS59" s="626"/>
      <c r="NIT59" s="626"/>
      <c r="NIU59" s="626"/>
      <c r="NIV59" s="626"/>
      <c r="NIW59" s="626"/>
      <c r="NIX59" s="626"/>
      <c r="NIY59" s="626"/>
      <c r="NIZ59" s="626"/>
      <c r="NJA59" s="626"/>
      <c r="NJB59" s="626"/>
      <c r="NJC59" s="626"/>
      <c r="NJD59" s="626"/>
      <c r="NJE59" s="626"/>
      <c r="NJF59" s="626"/>
      <c r="NJG59" s="626"/>
      <c r="NJH59" s="626"/>
      <c r="NJI59" s="626"/>
      <c r="NJJ59" s="626"/>
      <c r="NJK59" s="626"/>
      <c r="NJL59" s="626"/>
      <c r="NJM59" s="626"/>
      <c r="NJN59" s="626"/>
      <c r="NJO59" s="626"/>
      <c r="NJP59" s="626"/>
      <c r="NJQ59" s="626"/>
      <c r="NJR59" s="626"/>
      <c r="NJS59" s="626"/>
      <c r="NJT59" s="626"/>
      <c r="NJU59" s="626"/>
      <c r="NJV59" s="626"/>
      <c r="NJW59" s="626"/>
      <c r="NJX59" s="626"/>
      <c r="NJY59" s="626"/>
      <c r="NJZ59" s="626"/>
      <c r="NKA59" s="626"/>
      <c r="NKB59" s="626"/>
      <c r="NKC59" s="626"/>
      <c r="NKD59" s="626"/>
      <c r="NKE59" s="626"/>
      <c r="NKF59" s="626"/>
      <c r="NKG59" s="626"/>
      <c r="NKH59" s="626"/>
      <c r="NKI59" s="626"/>
      <c r="NKJ59" s="626"/>
      <c r="NKK59" s="626"/>
      <c r="NKL59" s="626"/>
      <c r="NKM59" s="626"/>
      <c r="NKN59" s="626"/>
      <c r="NKO59" s="626"/>
      <c r="NKP59" s="626"/>
      <c r="NKQ59" s="626"/>
      <c r="NKR59" s="626"/>
      <c r="NKS59" s="626"/>
      <c r="NKT59" s="626"/>
      <c r="NKU59" s="626"/>
      <c r="NKV59" s="626"/>
      <c r="NKW59" s="626"/>
      <c r="NKX59" s="626"/>
      <c r="NKY59" s="626"/>
      <c r="NKZ59" s="626"/>
      <c r="NLA59" s="626"/>
      <c r="NLB59" s="626"/>
      <c r="NLC59" s="626"/>
      <c r="NLD59" s="626"/>
      <c r="NLE59" s="626"/>
      <c r="NLF59" s="626"/>
      <c r="NLG59" s="626"/>
      <c r="NLH59" s="626"/>
      <c r="NLI59" s="626"/>
      <c r="NLJ59" s="626"/>
      <c r="NLK59" s="626"/>
      <c r="NLL59" s="626"/>
      <c r="NLM59" s="626"/>
      <c r="NLN59" s="626"/>
      <c r="NLO59" s="626"/>
      <c r="NLP59" s="626"/>
      <c r="NLQ59" s="626"/>
      <c r="NLR59" s="626"/>
      <c r="NLS59" s="626"/>
      <c r="NLT59" s="626"/>
      <c r="NLU59" s="626"/>
      <c r="NLV59" s="626"/>
      <c r="NLW59" s="626"/>
      <c r="NLX59" s="626"/>
      <c r="NLY59" s="626"/>
      <c r="NLZ59" s="626"/>
      <c r="NMA59" s="626"/>
      <c r="NMB59" s="626"/>
      <c r="NMC59" s="626"/>
      <c r="NMD59" s="626"/>
      <c r="NME59" s="626"/>
      <c r="NMF59" s="626"/>
      <c r="NMG59" s="626"/>
      <c r="NMH59" s="626"/>
      <c r="NMI59" s="626"/>
      <c r="NMJ59" s="626"/>
      <c r="NMK59" s="626"/>
      <c r="NML59" s="626"/>
      <c r="NMM59" s="626"/>
      <c r="NMN59" s="626"/>
      <c r="NMO59" s="626"/>
      <c r="NMP59" s="626"/>
      <c r="NMQ59" s="626"/>
      <c r="NMR59" s="626"/>
      <c r="NMS59" s="626"/>
      <c r="NMT59" s="626"/>
      <c r="NMU59" s="626"/>
      <c r="NMV59" s="626"/>
      <c r="NMW59" s="626"/>
      <c r="NMX59" s="626"/>
      <c r="NMY59" s="626"/>
      <c r="NMZ59" s="626"/>
      <c r="NNA59" s="626"/>
      <c r="NNB59" s="626"/>
      <c r="NNC59" s="626"/>
      <c r="NND59" s="626"/>
      <c r="NNE59" s="626"/>
      <c r="NNF59" s="626"/>
      <c r="NNG59" s="626"/>
      <c r="NNH59" s="626"/>
      <c r="NNI59" s="626"/>
      <c r="NNJ59" s="626"/>
      <c r="NNK59" s="626"/>
      <c r="NNL59" s="626"/>
      <c r="NNM59" s="626"/>
      <c r="NNN59" s="626"/>
      <c r="NNO59" s="626"/>
      <c r="NNP59" s="626"/>
      <c r="NNQ59" s="626"/>
      <c r="NNR59" s="626"/>
      <c r="NNS59" s="626"/>
      <c r="NNT59" s="626"/>
      <c r="NNU59" s="626"/>
      <c r="NNV59" s="626"/>
      <c r="NNW59" s="626"/>
      <c r="NNX59" s="626"/>
      <c r="NNY59" s="626"/>
      <c r="NNZ59" s="626"/>
      <c r="NOA59" s="626"/>
      <c r="NOB59" s="626"/>
      <c r="NOC59" s="626"/>
      <c r="NOD59" s="626"/>
      <c r="NOE59" s="626"/>
      <c r="NOF59" s="626"/>
      <c r="NOG59" s="626"/>
      <c r="NOH59" s="626"/>
      <c r="NOI59" s="626"/>
      <c r="NOJ59" s="626"/>
      <c r="NOK59" s="626"/>
      <c r="NOL59" s="626"/>
      <c r="NOM59" s="626"/>
      <c r="NON59" s="626"/>
      <c r="NOO59" s="626"/>
      <c r="NOP59" s="626"/>
      <c r="NOQ59" s="626"/>
      <c r="NOR59" s="626"/>
      <c r="NOS59" s="626"/>
      <c r="NOT59" s="626"/>
      <c r="NOU59" s="626"/>
      <c r="NOV59" s="626"/>
      <c r="NOW59" s="626"/>
      <c r="NOX59" s="626"/>
      <c r="NOY59" s="626"/>
      <c r="NOZ59" s="626"/>
      <c r="NPA59" s="626"/>
      <c r="NPB59" s="626"/>
      <c r="NPC59" s="626"/>
      <c r="NPD59" s="626"/>
      <c r="NPE59" s="626"/>
      <c r="NPF59" s="626"/>
      <c r="NPG59" s="626"/>
      <c r="NPH59" s="626"/>
      <c r="NPI59" s="626"/>
      <c r="NPJ59" s="626"/>
      <c r="NPK59" s="626"/>
      <c r="NPL59" s="626"/>
      <c r="NPM59" s="626"/>
      <c r="NPN59" s="626"/>
      <c r="NPO59" s="626"/>
      <c r="NPP59" s="626"/>
      <c r="NPQ59" s="626"/>
      <c r="NPR59" s="626"/>
      <c r="NPS59" s="626"/>
      <c r="NPT59" s="626"/>
      <c r="NPU59" s="626"/>
      <c r="NPV59" s="626"/>
      <c r="NPW59" s="626"/>
      <c r="NPX59" s="626"/>
      <c r="NPY59" s="626"/>
      <c r="NPZ59" s="626"/>
      <c r="NQA59" s="626"/>
      <c r="NQB59" s="626"/>
      <c r="NQC59" s="626"/>
      <c r="NQD59" s="626"/>
      <c r="NQE59" s="626"/>
      <c r="NQF59" s="626"/>
      <c r="NQG59" s="626"/>
      <c r="NQH59" s="626"/>
      <c r="NQI59" s="626"/>
      <c r="NQJ59" s="626"/>
      <c r="NQK59" s="626"/>
      <c r="NQL59" s="626"/>
      <c r="NQM59" s="626"/>
      <c r="NQN59" s="626"/>
      <c r="NQO59" s="626"/>
      <c r="NQP59" s="626"/>
      <c r="NQQ59" s="626"/>
      <c r="NQR59" s="626"/>
      <c r="NQS59" s="626"/>
      <c r="NQT59" s="626"/>
      <c r="NQU59" s="626"/>
      <c r="NQV59" s="626"/>
      <c r="NQW59" s="626"/>
      <c r="NQX59" s="626"/>
      <c r="NQY59" s="626"/>
      <c r="NQZ59" s="626"/>
      <c r="NRA59" s="626"/>
      <c r="NRB59" s="626"/>
      <c r="NRC59" s="626"/>
      <c r="NRD59" s="626"/>
      <c r="NRE59" s="626"/>
      <c r="NRF59" s="626"/>
      <c r="NRG59" s="626"/>
      <c r="NRH59" s="626"/>
      <c r="NRI59" s="626"/>
      <c r="NRJ59" s="626"/>
      <c r="NRK59" s="626"/>
      <c r="NRL59" s="626"/>
      <c r="NRM59" s="626"/>
      <c r="NRN59" s="626"/>
      <c r="NRO59" s="626"/>
      <c r="NRP59" s="626"/>
      <c r="NRQ59" s="626"/>
      <c r="NRR59" s="626"/>
      <c r="NRS59" s="626"/>
      <c r="NRT59" s="626"/>
      <c r="NRU59" s="626"/>
      <c r="NRV59" s="626"/>
      <c r="NRW59" s="626"/>
      <c r="NRX59" s="626"/>
      <c r="NRY59" s="626"/>
      <c r="NRZ59" s="626"/>
      <c r="NSA59" s="626"/>
      <c r="NSB59" s="626"/>
      <c r="NSC59" s="626"/>
      <c r="NSD59" s="626"/>
      <c r="NSE59" s="626"/>
      <c r="NSF59" s="626"/>
      <c r="NSG59" s="626"/>
      <c r="NSH59" s="626"/>
      <c r="NSI59" s="626"/>
      <c r="NSJ59" s="626"/>
      <c r="NSK59" s="626"/>
      <c r="NSL59" s="626"/>
      <c r="NSM59" s="626"/>
      <c r="NSN59" s="626"/>
      <c r="NSO59" s="626"/>
      <c r="NSP59" s="626"/>
      <c r="NSQ59" s="626"/>
      <c r="NSR59" s="626"/>
      <c r="NSS59" s="626"/>
      <c r="NST59" s="626"/>
      <c r="NSU59" s="626"/>
      <c r="NSV59" s="626"/>
      <c r="NSW59" s="626"/>
      <c r="NSX59" s="626"/>
      <c r="NSY59" s="626"/>
      <c r="NSZ59" s="626"/>
      <c r="NTA59" s="626"/>
      <c r="NTB59" s="626"/>
      <c r="NTC59" s="626"/>
      <c r="NTD59" s="626"/>
      <c r="NTE59" s="626"/>
      <c r="NTF59" s="626"/>
      <c r="NTG59" s="626"/>
      <c r="NTH59" s="626"/>
      <c r="NTI59" s="626"/>
      <c r="NTJ59" s="626"/>
      <c r="NTK59" s="626"/>
      <c r="NTL59" s="626"/>
      <c r="NTM59" s="626"/>
      <c r="NTN59" s="626"/>
      <c r="NTO59" s="626"/>
      <c r="NTP59" s="626"/>
      <c r="NTQ59" s="626"/>
      <c r="NTR59" s="626"/>
      <c r="NTS59" s="626"/>
      <c r="NTT59" s="626"/>
      <c r="NTU59" s="626"/>
      <c r="NTV59" s="626"/>
      <c r="NTW59" s="626"/>
      <c r="NTX59" s="626"/>
      <c r="NTY59" s="626"/>
      <c r="NTZ59" s="626"/>
      <c r="NUA59" s="626"/>
      <c r="NUB59" s="626"/>
      <c r="NUC59" s="626"/>
      <c r="NUD59" s="626"/>
      <c r="NUE59" s="626"/>
      <c r="NUF59" s="626"/>
      <c r="NUG59" s="626"/>
      <c r="NUH59" s="626"/>
      <c r="NUI59" s="626"/>
      <c r="NUJ59" s="626"/>
      <c r="NUK59" s="626"/>
      <c r="NUL59" s="626"/>
      <c r="NUM59" s="626"/>
      <c r="NUN59" s="626"/>
      <c r="NUO59" s="626"/>
      <c r="NUP59" s="626"/>
      <c r="NUQ59" s="626"/>
      <c r="NUR59" s="626"/>
      <c r="NUS59" s="626"/>
      <c r="NUT59" s="626"/>
      <c r="NUU59" s="626"/>
      <c r="NUV59" s="626"/>
      <c r="NUW59" s="626"/>
      <c r="NUX59" s="626"/>
      <c r="NUY59" s="626"/>
      <c r="NUZ59" s="626"/>
      <c r="NVA59" s="626"/>
      <c r="NVB59" s="626"/>
      <c r="NVC59" s="626"/>
      <c r="NVD59" s="626"/>
      <c r="NVE59" s="626"/>
      <c r="NVF59" s="626"/>
      <c r="NVG59" s="626"/>
      <c r="NVH59" s="626"/>
      <c r="NVI59" s="626"/>
      <c r="NVJ59" s="626"/>
      <c r="NVK59" s="626"/>
      <c r="NVL59" s="626"/>
      <c r="NVM59" s="626"/>
      <c r="NVN59" s="626"/>
      <c r="NVO59" s="626"/>
      <c r="NVP59" s="626"/>
      <c r="NVQ59" s="626"/>
      <c r="NVR59" s="626"/>
      <c r="NVS59" s="626"/>
      <c r="NVT59" s="626"/>
      <c r="NVU59" s="626"/>
      <c r="NVV59" s="626"/>
      <c r="NVW59" s="626"/>
      <c r="NVX59" s="626"/>
      <c r="NVY59" s="626"/>
      <c r="NVZ59" s="626"/>
      <c r="NWA59" s="626"/>
      <c r="NWB59" s="626"/>
      <c r="NWC59" s="626"/>
      <c r="NWD59" s="626"/>
      <c r="NWE59" s="626"/>
      <c r="NWF59" s="626"/>
      <c r="NWG59" s="626"/>
      <c r="NWH59" s="626"/>
      <c r="NWI59" s="626"/>
      <c r="NWJ59" s="626"/>
      <c r="NWK59" s="626"/>
      <c r="NWL59" s="626"/>
      <c r="NWM59" s="626"/>
      <c r="NWN59" s="626"/>
      <c r="NWO59" s="626"/>
      <c r="NWP59" s="626"/>
      <c r="NWQ59" s="626"/>
      <c r="NWR59" s="626"/>
      <c r="NWS59" s="626"/>
      <c r="NWT59" s="626"/>
      <c r="NWU59" s="626"/>
      <c r="NWV59" s="626"/>
      <c r="NWW59" s="626"/>
      <c r="NWX59" s="626"/>
      <c r="NWY59" s="626"/>
      <c r="NWZ59" s="626"/>
      <c r="NXA59" s="626"/>
      <c r="NXB59" s="626"/>
      <c r="NXC59" s="626"/>
      <c r="NXD59" s="626"/>
      <c r="NXE59" s="626"/>
      <c r="NXF59" s="626"/>
      <c r="NXG59" s="626"/>
      <c r="NXH59" s="626"/>
      <c r="NXI59" s="626"/>
      <c r="NXJ59" s="626"/>
      <c r="NXK59" s="626"/>
      <c r="NXL59" s="626"/>
      <c r="NXM59" s="626"/>
      <c r="NXN59" s="626"/>
      <c r="NXO59" s="626"/>
      <c r="NXP59" s="626"/>
      <c r="NXQ59" s="626"/>
      <c r="NXR59" s="626"/>
      <c r="NXS59" s="626"/>
      <c r="NXT59" s="626"/>
      <c r="NXU59" s="626"/>
      <c r="NXV59" s="626"/>
      <c r="NXW59" s="626"/>
      <c r="NXX59" s="626"/>
      <c r="NXY59" s="626"/>
      <c r="NXZ59" s="626"/>
      <c r="NYA59" s="626"/>
      <c r="NYB59" s="626"/>
      <c r="NYC59" s="626"/>
      <c r="NYD59" s="626"/>
      <c r="NYE59" s="626"/>
      <c r="NYF59" s="626"/>
      <c r="NYG59" s="626"/>
      <c r="NYH59" s="626"/>
      <c r="NYI59" s="626"/>
      <c r="NYJ59" s="626"/>
      <c r="NYK59" s="626"/>
      <c r="NYL59" s="626"/>
      <c r="NYM59" s="626"/>
      <c r="NYN59" s="626"/>
      <c r="NYO59" s="626"/>
      <c r="NYP59" s="626"/>
      <c r="NYQ59" s="626"/>
      <c r="NYR59" s="626"/>
      <c r="NYS59" s="626"/>
      <c r="NYT59" s="626"/>
      <c r="NYU59" s="626"/>
      <c r="NYV59" s="626"/>
      <c r="NYW59" s="626"/>
      <c r="NYX59" s="626"/>
      <c r="NYY59" s="626"/>
      <c r="NYZ59" s="626"/>
      <c r="NZA59" s="626"/>
      <c r="NZB59" s="626"/>
      <c r="NZC59" s="626"/>
      <c r="NZD59" s="626"/>
      <c r="NZE59" s="626"/>
      <c r="NZF59" s="626"/>
      <c r="NZG59" s="626"/>
      <c r="NZH59" s="626"/>
      <c r="NZI59" s="626"/>
      <c r="NZJ59" s="626"/>
      <c r="NZK59" s="626"/>
      <c r="NZL59" s="626"/>
      <c r="NZM59" s="626"/>
      <c r="NZN59" s="626"/>
      <c r="NZO59" s="626"/>
      <c r="NZP59" s="626"/>
      <c r="NZQ59" s="626"/>
      <c r="NZR59" s="626"/>
      <c r="NZS59" s="626"/>
      <c r="NZT59" s="626"/>
      <c r="NZU59" s="626"/>
      <c r="NZV59" s="626"/>
      <c r="NZW59" s="626"/>
      <c r="NZX59" s="626"/>
      <c r="NZY59" s="626"/>
      <c r="NZZ59" s="626"/>
      <c r="OAA59" s="626"/>
      <c r="OAB59" s="626"/>
      <c r="OAC59" s="626"/>
      <c r="OAD59" s="626"/>
      <c r="OAE59" s="626"/>
      <c r="OAF59" s="626"/>
      <c r="OAG59" s="626"/>
      <c r="OAH59" s="626"/>
      <c r="OAI59" s="626"/>
      <c r="OAJ59" s="626"/>
      <c r="OAK59" s="626"/>
      <c r="OAL59" s="626"/>
      <c r="OAM59" s="626"/>
      <c r="OAN59" s="626"/>
      <c r="OAO59" s="626"/>
      <c r="OAP59" s="626"/>
      <c r="OAQ59" s="626"/>
      <c r="OAR59" s="626"/>
      <c r="OAS59" s="626"/>
      <c r="OAT59" s="626"/>
      <c r="OAU59" s="626"/>
      <c r="OAV59" s="626"/>
      <c r="OAW59" s="626"/>
      <c r="OAX59" s="626"/>
      <c r="OAY59" s="626"/>
      <c r="OAZ59" s="626"/>
      <c r="OBA59" s="626"/>
      <c r="OBB59" s="626"/>
      <c r="OBC59" s="626"/>
      <c r="OBD59" s="626"/>
      <c r="OBE59" s="626"/>
      <c r="OBF59" s="626"/>
      <c r="OBG59" s="626"/>
      <c r="OBH59" s="626"/>
      <c r="OBI59" s="626"/>
      <c r="OBJ59" s="626"/>
      <c r="OBK59" s="626"/>
      <c r="OBL59" s="626"/>
      <c r="OBM59" s="626"/>
      <c r="OBN59" s="626"/>
      <c r="OBO59" s="626"/>
      <c r="OBP59" s="626"/>
      <c r="OBQ59" s="626"/>
      <c r="OBR59" s="626"/>
      <c r="OBS59" s="626"/>
      <c r="OBT59" s="626"/>
      <c r="OBU59" s="626"/>
      <c r="OBV59" s="626"/>
      <c r="OBW59" s="626"/>
      <c r="OBX59" s="626"/>
      <c r="OBY59" s="626"/>
      <c r="OBZ59" s="626"/>
      <c r="OCA59" s="626"/>
      <c r="OCB59" s="626"/>
      <c r="OCC59" s="626"/>
      <c r="OCD59" s="626"/>
      <c r="OCE59" s="626"/>
      <c r="OCF59" s="626"/>
      <c r="OCG59" s="626"/>
      <c r="OCH59" s="626"/>
      <c r="OCI59" s="626"/>
      <c r="OCJ59" s="626"/>
      <c r="OCK59" s="626"/>
      <c r="OCL59" s="626"/>
      <c r="OCM59" s="626"/>
      <c r="OCN59" s="626"/>
      <c r="OCO59" s="626"/>
      <c r="OCP59" s="626"/>
      <c r="OCQ59" s="626"/>
      <c r="OCR59" s="626"/>
      <c r="OCS59" s="626"/>
      <c r="OCT59" s="626"/>
      <c r="OCU59" s="626"/>
      <c r="OCV59" s="626"/>
      <c r="OCW59" s="626"/>
      <c r="OCX59" s="626"/>
      <c r="OCY59" s="626"/>
      <c r="OCZ59" s="626"/>
      <c r="ODA59" s="626"/>
      <c r="ODB59" s="626"/>
      <c r="ODC59" s="626"/>
      <c r="ODD59" s="626"/>
      <c r="ODE59" s="626"/>
      <c r="ODF59" s="626"/>
      <c r="ODG59" s="626"/>
      <c r="ODH59" s="626"/>
      <c r="ODI59" s="626"/>
      <c r="ODJ59" s="626"/>
      <c r="ODK59" s="626"/>
      <c r="ODL59" s="626"/>
      <c r="ODM59" s="626"/>
      <c r="ODN59" s="626"/>
      <c r="ODO59" s="626"/>
      <c r="ODP59" s="626"/>
      <c r="ODQ59" s="626"/>
      <c r="ODR59" s="626"/>
      <c r="ODS59" s="626"/>
      <c r="ODT59" s="626"/>
      <c r="ODU59" s="626"/>
      <c r="ODV59" s="626"/>
      <c r="ODW59" s="626"/>
      <c r="ODX59" s="626"/>
      <c r="ODY59" s="626"/>
      <c r="ODZ59" s="626"/>
      <c r="OEA59" s="626"/>
      <c r="OEB59" s="626"/>
      <c r="OEC59" s="626"/>
      <c r="OED59" s="626"/>
      <c r="OEE59" s="626"/>
      <c r="OEF59" s="626"/>
      <c r="OEG59" s="626"/>
      <c r="OEH59" s="626"/>
      <c r="OEI59" s="626"/>
      <c r="OEJ59" s="626"/>
      <c r="OEK59" s="626"/>
      <c r="OEL59" s="626"/>
      <c r="OEM59" s="626"/>
      <c r="OEN59" s="626"/>
      <c r="OEO59" s="626"/>
      <c r="OEP59" s="626"/>
      <c r="OEQ59" s="626"/>
      <c r="OER59" s="626"/>
      <c r="OES59" s="626"/>
      <c r="OET59" s="626"/>
      <c r="OEU59" s="626"/>
      <c r="OEV59" s="626"/>
      <c r="OEW59" s="626"/>
      <c r="OEX59" s="626"/>
      <c r="OEY59" s="626"/>
      <c r="OEZ59" s="626"/>
      <c r="OFA59" s="626"/>
      <c r="OFB59" s="626"/>
      <c r="OFC59" s="626"/>
      <c r="OFD59" s="626"/>
      <c r="OFE59" s="626"/>
      <c r="OFF59" s="626"/>
      <c r="OFG59" s="626"/>
      <c r="OFH59" s="626"/>
      <c r="OFI59" s="626"/>
      <c r="OFJ59" s="626"/>
      <c r="OFK59" s="626"/>
      <c r="OFL59" s="626"/>
      <c r="OFM59" s="626"/>
      <c r="OFN59" s="626"/>
      <c r="OFO59" s="626"/>
      <c r="OFP59" s="626"/>
      <c r="OFQ59" s="626"/>
      <c r="OFR59" s="626"/>
      <c r="OFS59" s="626"/>
      <c r="OFT59" s="626"/>
      <c r="OFU59" s="626"/>
      <c r="OFV59" s="626"/>
      <c r="OFW59" s="626"/>
      <c r="OFX59" s="626"/>
      <c r="OFY59" s="626"/>
      <c r="OFZ59" s="626"/>
      <c r="OGA59" s="626"/>
      <c r="OGB59" s="626"/>
      <c r="OGC59" s="626"/>
      <c r="OGD59" s="626"/>
      <c r="OGE59" s="626"/>
      <c r="OGF59" s="626"/>
      <c r="OGG59" s="626"/>
      <c r="OGH59" s="626"/>
      <c r="OGI59" s="626"/>
      <c r="OGJ59" s="626"/>
      <c r="OGK59" s="626"/>
      <c r="OGL59" s="626"/>
      <c r="OGM59" s="626"/>
      <c r="OGN59" s="626"/>
      <c r="OGO59" s="626"/>
      <c r="OGP59" s="626"/>
      <c r="OGQ59" s="626"/>
      <c r="OGR59" s="626"/>
      <c r="OGS59" s="626"/>
      <c r="OGT59" s="626"/>
      <c r="OGU59" s="626"/>
      <c r="OGV59" s="626"/>
      <c r="OGW59" s="626"/>
      <c r="OGX59" s="626"/>
      <c r="OGY59" s="626"/>
      <c r="OGZ59" s="626"/>
      <c r="OHA59" s="626"/>
      <c r="OHB59" s="626"/>
      <c r="OHC59" s="626"/>
      <c r="OHD59" s="626"/>
      <c r="OHE59" s="626"/>
      <c r="OHF59" s="626"/>
      <c r="OHG59" s="626"/>
      <c r="OHH59" s="626"/>
      <c r="OHI59" s="626"/>
      <c r="OHJ59" s="626"/>
      <c r="OHK59" s="626"/>
      <c r="OHL59" s="626"/>
      <c r="OHM59" s="626"/>
      <c r="OHN59" s="626"/>
      <c r="OHO59" s="626"/>
      <c r="OHP59" s="626"/>
      <c r="OHQ59" s="626"/>
      <c r="OHR59" s="626"/>
      <c r="OHS59" s="626"/>
      <c r="OHT59" s="626"/>
      <c r="OHU59" s="626"/>
      <c r="OHV59" s="626"/>
      <c r="OHW59" s="626"/>
      <c r="OHX59" s="626"/>
      <c r="OHY59" s="626"/>
      <c r="OHZ59" s="626"/>
      <c r="OIA59" s="626"/>
      <c r="OIB59" s="626"/>
      <c r="OIC59" s="626"/>
      <c r="OID59" s="626"/>
      <c r="OIE59" s="626"/>
      <c r="OIF59" s="626"/>
      <c r="OIG59" s="626"/>
      <c r="OIH59" s="626"/>
      <c r="OII59" s="626"/>
      <c r="OIJ59" s="626"/>
      <c r="OIK59" s="626"/>
      <c r="OIL59" s="626"/>
      <c r="OIM59" s="626"/>
      <c r="OIN59" s="626"/>
      <c r="OIO59" s="626"/>
      <c r="OIP59" s="626"/>
      <c r="OIQ59" s="626"/>
      <c r="OIR59" s="626"/>
      <c r="OIS59" s="626"/>
      <c r="OIT59" s="626"/>
      <c r="OIU59" s="626"/>
      <c r="OIV59" s="626"/>
      <c r="OIW59" s="626"/>
      <c r="OIX59" s="626"/>
      <c r="OIY59" s="626"/>
      <c r="OIZ59" s="626"/>
      <c r="OJA59" s="626"/>
      <c r="OJB59" s="626"/>
      <c r="OJC59" s="626"/>
      <c r="OJD59" s="626"/>
      <c r="OJE59" s="626"/>
      <c r="OJF59" s="626"/>
      <c r="OJG59" s="626"/>
      <c r="OJH59" s="626"/>
      <c r="OJI59" s="626"/>
      <c r="OJJ59" s="626"/>
      <c r="OJK59" s="626"/>
      <c r="OJL59" s="626"/>
      <c r="OJM59" s="626"/>
      <c r="OJN59" s="626"/>
      <c r="OJO59" s="626"/>
      <c r="OJP59" s="626"/>
      <c r="OJQ59" s="626"/>
      <c r="OJR59" s="626"/>
      <c r="OJS59" s="626"/>
      <c r="OJT59" s="626"/>
      <c r="OJU59" s="626"/>
      <c r="OJV59" s="626"/>
      <c r="OJW59" s="626"/>
      <c r="OJX59" s="626"/>
      <c r="OJY59" s="626"/>
      <c r="OJZ59" s="626"/>
      <c r="OKA59" s="626"/>
      <c r="OKB59" s="626"/>
      <c r="OKC59" s="626"/>
      <c r="OKD59" s="626"/>
      <c r="OKE59" s="626"/>
      <c r="OKF59" s="626"/>
      <c r="OKG59" s="626"/>
      <c r="OKH59" s="626"/>
      <c r="OKI59" s="626"/>
      <c r="OKJ59" s="626"/>
      <c r="OKK59" s="626"/>
      <c r="OKL59" s="626"/>
      <c r="OKM59" s="626"/>
      <c r="OKN59" s="626"/>
      <c r="OKO59" s="626"/>
      <c r="OKP59" s="626"/>
      <c r="OKQ59" s="626"/>
      <c r="OKR59" s="626"/>
      <c r="OKS59" s="626"/>
      <c r="OKT59" s="626"/>
      <c r="OKU59" s="626"/>
      <c r="OKV59" s="626"/>
      <c r="OKW59" s="626"/>
      <c r="OKX59" s="626"/>
      <c r="OKY59" s="626"/>
      <c r="OKZ59" s="626"/>
      <c r="OLA59" s="626"/>
      <c r="OLB59" s="626"/>
      <c r="OLC59" s="626"/>
      <c r="OLD59" s="626"/>
      <c r="OLE59" s="626"/>
      <c r="OLF59" s="626"/>
      <c r="OLG59" s="626"/>
      <c r="OLH59" s="626"/>
      <c r="OLI59" s="626"/>
      <c r="OLJ59" s="626"/>
      <c r="OLK59" s="626"/>
      <c r="OLL59" s="626"/>
      <c r="OLM59" s="626"/>
      <c r="OLN59" s="626"/>
      <c r="OLO59" s="626"/>
      <c r="OLP59" s="626"/>
      <c r="OLQ59" s="626"/>
      <c r="OLR59" s="626"/>
      <c r="OLS59" s="626"/>
      <c r="OLT59" s="626"/>
      <c r="OLU59" s="626"/>
      <c r="OLV59" s="626"/>
      <c r="OLW59" s="626"/>
      <c r="OLX59" s="626"/>
      <c r="OLY59" s="626"/>
      <c r="OLZ59" s="626"/>
      <c r="OMA59" s="626"/>
      <c r="OMB59" s="626"/>
      <c r="OMC59" s="626"/>
      <c r="OMD59" s="626"/>
      <c r="OME59" s="626"/>
      <c r="OMF59" s="626"/>
      <c r="OMG59" s="626"/>
      <c r="OMH59" s="626"/>
      <c r="OMI59" s="626"/>
      <c r="OMJ59" s="626"/>
      <c r="OMK59" s="626"/>
      <c r="OML59" s="626"/>
      <c r="OMM59" s="626"/>
      <c r="OMN59" s="626"/>
      <c r="OMO59" s="626"/>
      <c r="OMP59" s="626"/>
      <c r="OMQ59" s="626"/>
      <c r="OMR59" s="626"/>
      <c r="OMS59" s="626"/>
      <c r="OMT59" s="626"/>
      <c r="OMU59" s="626"/>
      <c r="OMV59" s="626"/>
      <c r="OMW59" s="626"/>
      <c r="OMX59" s="626"/>
      <c r="OMY59" s="626"/>
      <c r="OMZ59" s="626"/>
      <c r="ONA59" s="626"/>
      <c r="ONB59" s="626"/>
      <c r="ONC59" s="626"/>
      <c r="OND59" s="626"/>
      <c r="ONE59" s="626"/>
      <c r="ONF59" s="626"/>
      <c r="ONG59" s="626"/>
      <c r="ONH59" s="626"/>
      <c r="ONI59" s="626"/>
      <c r="ONJ59" s="626"/>
      <c r="ONK59" s="626"/>
      <c r="ONL59" s="626"/>
      <c r="ONM59" s="626"/>
      <c r="ONN59" s="626"/>
      <c r="ONO59" s="626"/>
      <c r="ONP59" s="626"/>
      <c r="ONQ59" s="626"/>
      <c r="ONR59" s="626"/>
      <c r="ONS59" s="626"/>
      <c r="ONT59" s="626"/>
      <c r="ONU59" s="626"/>
      <c r="ONV59" s="626"/>
      <c r="ONW59" s="626"/>
      <c r="ONX59" s="626"/>
      <c r="ONY59" s="626"/>
      <c r="ONZ59" s="626"/>
      <c r="OOA59" s="626"/>
      <c r="OOB59" s="626"/>
      <c r="OOC59" s="626"/>
      <c r="OOD59" s="626"/>
      <c r="OOE59" s="626"/>
      <c r="OOF59" s="626"/>
      <c r="OOG59" s="626"/>
      <c r="OOH59" s="626"/>
      <c r="OOI59" s="626"/>
      <c r="OOJ59" s="626"/>
      <c r="OOK59" s="626"/>
      <c r="OOL59" s="626"/>
      <c r="OOM59" s="626"/>
      <c r="OON59" s="626"/>
      <c r="OOO59" s="626"/>
      <c r="OOP59" s="626"/>
      <c r="OOQ59" s="626"/>
      <c r="OOR59" s="626"/>
      <c r="OOS59" s="626"/>
      <c r="OOT59" s="626"/>
      <c r="OOU59" s="626"/>
      <c r="OOV59" s="626"/>
      <c r="OOW59" s="626"/>
      <c r="OOX59" s="626"/>
      <c r="OOY59" s="626"/>
      <c r="OOZ59" s="626"/>
      <c r="OPA59" s="626"/>
      <c r="OPB59" s="626"/>
      <c r="OPC59" s="626"/>
      <c r="OPD59" s="626"/>
      <c r="OPE59" s="626"/>
      <c r="OPF59" s="626"/>
      <c r="OPG59" s="626"/>
      <c r="OPH59" s="626"/>
      <c r="OPI59" s="626"/>
      <c r="OPJ59" s="626"/>
      <c r="OPK59" s="626"/>
      <c r="OPL59" s="626"/>
      <c r="OPM59" s="626"/>
      <c r="OPN59" s="626"/>
      <c r="OPO59" s="626"/>
      <c r="OPP59" s="626"/>
      <c r="OPQ59" s="626"/>
      <c r="OPR59" s="626"/>
      <c r="OPS59" s="626"/>
      <c r="OPT59" s="626"/>
      <c r="OPU59" s="626"/>
      <c r="OPV59" s="626"/>
      <c r="OPW59" s="626"/>
      <c r="OPX59" s="626"/>
      <c r="OPY59" s="626"/>
      <c r="OPZ59" s="626"/>
      <c r="OQA59" s="626"/>
      <c r="OQB59" s="626"/>
      <c r="OQC59" s="626"/>
      <c r="OQD59" s="626"/>
      <c r="OQE59" s="626"/>
      <c r="OQF59" s="626"/>
      <c r="OQG59" s="626"/>
      <c r="OQH59" s="626"/>
      <c r="OQI59" s="626"/>
      <c r="OQJ59" s="626"/>
      <c r="OQK59" s="626"/>
      <c r="OQL59" s="626"/>
      <c r="OQM59" s="626"/>
      <c r="OQN59" s="626"/>
      <c r="OQO59" s="626"/>
      <c r="OQP59" s="626"/>
      <c r="OQQ59" s="626"/>
      <c r="OQR59" s="626"/>
      <c r="OQS59" s="626"/>
      <c r="OQT59" s="626"/>
      <c r="OQU59" s="626"/>
      <c r="OQV59" s="626"/>
      <c r="OQW59" s="626"/>
      <c r="OQX59" s="626"/>
      <c r="OQY59" s="626"/>
      <c r="OQZ59" s="626"/>
      <c r="ORA59" s="626"/>
      <c r="ORB59" s="626"/>
      <c r="ORC59" s="626"/>
      <c r="ORD59" s="626"/>
      <c r="ORE59" s="626"/>
      <c r="ORF59" s="626"/>
      <c r="ORG59" s="626"/>
      <c r="ORH59" s="626"/>
      <c r="ORI59" s="626"/>
      <c r="ORJ59" s="626"/>
      <c r="ORK59" s="626"/>
      <c r="ORL59" s="626"/>
      <c r="ORM59" s="626"/>
      <c r="ORN59" s="626"/>
      <c r="ORO59" s="626"/>
      <c r="ORP59" s="626"/>
      <c r="ORQ59" s="626"/>
      <c r="ORR59" s="626"/>
      <c r="ORS59" s="626"/>
      <c r="ORT59" s="626"/>
      <c r="ORU59" s="626"/>
      <c r="ORV59" s="626"/>
      <c r="ORW59" s="626"/>
      <c r="ORX59" s="626"/>
      <c r="ORY59" s="626"/>
      <c r="ORZ59" s="626"/>
      <c r="OSA59" s="626"/>
      <c r="OSB59" s="626"/>
      <c r="OSC59" s="626"/>
      <c r="OSD59" s="626"/>
      <c r="OSE59" s="626"/>
      <c r="OSF59" s="626"/>
      <c r="OSG59" s="626"/>
      <c r="OSH59" s="626"/>
      <c r="OSI59" s="626"/>
      <c r="OSJ59" s="626"/>
      <c r="OSK59" s="626"/>
      <c r="OSL59" s="626"/>
      <c r="OSM59" s="626"/>
      <c r="OSN59" s="626"/>
      <c r="OSO59" s="626"/>
      <c r="OSP59" s="626"/>
      <c r="OSQ59" s="626"/>
      <c r="OSR59" s="626"/>
      <c r="OSS59" s="626"/>
      <c r="OST59" s="626"/>
      <c r="OSU59" s="626"/>
      <c r="OSV59" s="626"/>
      <c r="OSW59" s="626"/>
      <c r="OSX59" s="626"/>
      <c r="OSY59" s="626"/>
      <c r="OSZ59" s="626"/>
      <c r="OTA59" s="626"/>
      <c r="OTB59" s="626"/>
      <c r="OTC59" s="626"/>
      <c r="OTD59" s="626"/>
      <c r="OTE59" s="626"/>
      <c r="OTF59" s="626"/>
      <c r="OTG59" s="626"/>
      <c r="OTH59" s="626"/>
      <c r="OTI59" s="626"/>
      <c r="OTJ59" s="626"/>
      <c r="OTK59" s="626"/>
      <c r="OTL59" s="626"/>
      <c r="OTM59" s="626"/>
      <c r="OTN59" s="626"/>
      <c r="OTO59" s="626"/>
      <c r="OTP59" s="626"/>
      <c r="OTQ59" s="626"/>
      <c r="OTR59" s="626"/>
      <c r="OTS59" s="626"/>
      <c r="OTT59" s="626"/>
      <c r="OTU59" s="626"/>
      <c r="OTV59" s="626"/>
      <c r="OTW59" s="626"/>
      <c r="OTX59" s="626"/>
      <c r="OTY59" s="626"/>
      <c r="OTZ59" s="626"/>
      <c r="OUA59" s="626"/>
      <c r="OUB59" s="626"/>
      <c r="OUC59" s="626"/>
      <c r="OUD59" s="626"/>
      <c r="OUE59" s="626"/>
      <c r="OUF59" s="626"/>
      <c r="OUG59" s="626"/>
      <c r="OUH59" s="626"/>
      <c r="OUI59" s="626"/>
      <c r="OUJ59" s="626"/>
      <c r="OUK59" s="626"/>
      <c r="OUL59" s="626"/>
      <c r="OUM59" s="626"/>
      <c r="OUN59" s="626"/>
      <c r="OUO59" s="626"/>
      <c r="OUP59" s="626"/>
      <c r="OUQ59" s="626"/>
      <c r="OUR59" s="626"/>
      <c r="OUS59" s="626"/>
      <c r="OUT59" s="626"/>
      <c r="OUU59" s="626"/>
      <c r="OUV59" s="626"/>
      <c r="OUW59" s="626"/>
      <c r="OUX59" s="626"/>
      <c r="OUY59" s="626"/>
      <c r="OUZ59" s="626"/>
      <c r="OVA59" s="626"/>
      <c r="OVB59" s="626"/>
      <c r="OVC59" s="626"/>
      <c r="OVD59" s="626"/>
      <c r="OVE59" s="626"/>
      <c r="OVF59" s="626"/>
      <c r="OVG59" s="626"/>
      <c r="OVH59" s="626"/>
      <c r="OVI59" s="626"/>
      <c r="OVJ59" s="626"/>
      <c r="OVK59" s="626"/>
      <c r="OVL59" s="626"/>
      <c r="OVM59" s="626"/>
      <c r="OVN59" s="626"/>
      <c r="OVO59" s="626"/>
      <c r="OVP59" s="626"/>
      <c r="OVQ59" s="626"/>
      <c r="OVR59" s="626"/>
      <c r="OVS59" s="626"/>
      <c r="OVT59" s="626"/>
      <c r="OVU59" s="626"/>
      <c r="OVV59" s="626"/>
      <c r="OVW59" s="626"/>
      <c r="OVX59" s="626"/>
      <c r="OVY59" s="626"/>
      <c r="OVZ59" s="626"/>
      <c r="OWA59" s="626"/>
      <c r="OWB59" s="626"/>
      <c r="OWC59" s="626"/>
      <c r="OWD59" s="626"/>
      <c r="OWE59" s="626"/>
      <c r="OWF59" s="626"/>
      <c r="OWG59" s="626"/>
      <c r="OWH59" s="626"/>
      <c r="OWI59" s="626"/>
      <c r="OWJ59" s="626"/>
      <c r="OWK59" s="626"/>
      <c r="OWL59" s="626"/>
      <c r="OWM59" s="626"/>
      <c r="OWN59" s="626"/>
      <c r="OWO59" s="626"/>
      <c r="OWP59" s="626"/>
      <c r="OWQ59" s="626"/>
      <c r="OWR59" s="626"/>
      <c r="OWS59" s="626"/>
      <c r="OWT59" s="626"/>
      <c r="OWU59" s="626"/>
      <c r="OWV59" s="626"/>
      <c r="OWW59" s="626"/>
      <c r="OWX59" s="626"/>
      <c r="OWY59" s="626"/>
      <c r="OWZ59" s="626"/>
      <c r="OXA59" s="626"/>
      <c r="OXB59" s="626"/>
      <c r="OXC59" s="626"/>
      <c r="OXD59" s="626"/>
      <c r="OXE59" s="626"/>
      <c r="OXF59" s="626"/>
      <c r="OXG59" s="626"/>
      <c r="OXH59" s="626"/>
      <c r="OXI59" s="626"/>
      <c r="OXJ59" s="626"/>
      <c r="OXK59" s="626"/>
      <c r="OXL59" s="626"/>
      <c r="OXM59" s="626"/>
      <c r="OXN59" s="626"/>
      <c r="OXO59" s="626"/>
      <c r="OXP59" s="626"/>
      <c r="OXQ59" s="626"/>
      <c r="OXR59" s="626"/>
      <c r="OXS59" s="626"/>
      <c r="OXT59" s="626"/>
      <c r="OXU59" s="626"/>
      <c r="OXV59" s="626"/>
      <c r="OXW59" s="626"/>
      <c r="OXX59" s="626"/>
      <c r="OXY59" s="626"/>
      <c r="OXZ59" s="626"/>
      <c r="OYA59" s="626"/>
      <c r="OYB59" s="626"/>
      <c r="OYC59" s="626"/>
      <c r="OYD59" s="626"/>
      <c r="OYE59" s="626"/>
      <c r="OYF59" s="626"/>
      <c r="OYG59" s="626"/>
      <c r="OYH59" s="626"/>
      <c r="OYI59" s="626"/>
      <c r="OYJ59" s="626"/>
      <c r="OYK59" s="626"/>
      <c r="OYL59" s="626"/>
      <c r="OYM59" s="626"/>
      <c r="OYN59" s="626"/>
      <c r="OYO59" s="626"/>
      <c r="OYP59" s="626"/>
      <c r="OYQ59" s="626"/>
      <c r="OYR59" s="626"/>
      <c r="OYS59" s="626"/>
      <c r="OYT59" s="626"/>
      <c r="OYU59" s="626"/>
      <c r="OYV59" s="626"/>
      <c r="OYW59" s="626"/>
      <c r="OYX59" s="626"/>
      <c r="OYY59" s="626"/>
      <c r="OYZ59" s="626"/>
      <c r="OZA59" s="626"/>
      <c r="OZB59" s="626"/>
      <c r="OZC59" s="626"/>
      <c r="OZD59" s="626"/>
      <c r="OZE59" s="626"/>
      <c r="OZF59" s="626"/>
      <c r="OZG59" s="626"/>
      <c r="OZH59" s="626"/>
      <c r="OZI59" s="626"/>
      <c r="OZJ59" s="626"/>
      <c r="OZK59" s="626"/>
      <c r="OZL59" s="626"/>
      <c r="OZM59" s="626"/>
      <c r="OZN59" s="626"/>
      <c r="OZO59" s="626"/>
      <c r="OZP59" s="626"/>
      <c r="OZQ59" s="626"/>
      <c r="OZR59" s="626"/>
      <c r="OZS59" s="626"/>
      <c r="OZT59" s="626"/>
      <c r="OZU59" s="626"/>
      <c r="OZV59" s="626"/>
      <c r="OZW59" s="626"/>
      <c r="OZX59" s="626"/>
      <c r="OZY59" s="626"/>
      <c r="OZZ59" s="626"/>
      <c r="PAA59" s="626"/>
      <c r="PAB59" s="626"/>
      <c r="PAC59" s="626"/>
      <c r="PAD59" s="626"/>
      <c r="PAE59" s="626"/>
      <c r="PAF59" s="626"/>
      <c r="PAG59" s="626"/>
      <c r="PAH59" s="626"/>
      <c r="PAI59" s="626"/>
      <c r="PAJ59" s="626"/>
      <c r="PAK59" s="626"/>
      <c r="PAL59" s="626"/>
      <c r="PAM59" s="626"/>
      <c r="PAN59" s="626"/>
      <c r="PAO59" s="626"/>
      <c r="PAP59" s="626"/>
      <c r="PAQ59" s="626"/>
      <c r="PAR59" s="626"/>
      <c r="PAS59" s="626"/>
      <c r="PAT59" s="626"/>
      <c r="PAU59" s="626"/>
      <c r="PAV59" s="626"/>
      <c r="PAW59" s="626"/>
      <c r="PAX59" s="626"/>
      <c r="PAY59" s="626"/>
      <c r="PAZ59" s="626"/>
      <c r="PBA59" s="626"/>
      <c r="PBB59" s="626"/>
      <c r="PBC59" s="626"/>
      <c r="PBD59" s="626"/>
      <c r="PBE59" s="626"/>
      <c r="PBF59" s="626"/>
      <c r="PBG59" s="626"/>
      <c r="PBH59" s="626"/>
      <c r="PBI59" s="626"/>
      <c r="PBJ59" s="626"/>
      <c r="PBK59" s="626"/>
      <c r="PBL59" s="626"/>
      <c r="PBM59" s="626"/>
      <c r="PBN59" s="626"/>
      <c r="PBO59" s="626"/>
      <c r="PBP59" s="626"/>
      <c r="PBQ59" s="626"/>
      <c r="PBR59" s="626"/>
      <c r="PBS59" s="626"/>
      <c r="PBT59" s="626"/>
      <c r="PBU59" s="626"/>
      <c r="PBV59" s="626"/>
      <c r="PBW59" s="626"/>
      <c r="PBX59" s="626"/>
      <c r="PBY59" s="626"/>
      <c r="PBZ59" s="626"/>
      <c r="PCA59" s="626"/>
      <c r="PCB59" s="626"/>
      <c r="PCC59" s="626"/>
      <c r="PCD59" s="626"/>
      <c r="PCE59" s="626"/>
      <c r="PCF59" s="626"/>
      <c r="PCG59" s="626"/>
      <c r="PCH59" s="626"/>
      <c r="PCI59" s="626"/>
      <c r="PCJ59" s="626"/>
      <c r="PCK59" s="626"/>
      <c r="PCL59" s="626"/>
      <c r="PCM59" s="626"/>
      <c r="PCN59" s="626"/>
      <c r="PCO59" s="626"/>
      <c r="PCP59" s="626"/>
      <c r="PCQ59" s="626"/>
      <c r="PCR59" s="626"/>
      <c r="PCS59" s="626"/>
      <c r="PCT59" s="626"/>
      <c r="PCU59" s="626"/>
      <c r="PCV59" s="626"/>
      <c r="PCW59" s="626"/>
      <c r="PCX59" s="626"/>
      <c r="PCY59" s="626"/>
      <c r="PCZ59" s="626"/>
      <c r="PDA59" s="626"/>
      <c r="PDB59" s="626"/>
      <c r="PDC59" s="626"/>
      <c r="PDD59" s="626"/>
      <c r="PDE59" s="626"/>
      <c r="PDF59" s="626"/>
      <c r="PDG59" s="626"/>
      <c r="PDH59" s="626"/>
      <c r="PDI59" s="626"/>
      <c r="PDJ59" s="626"/>
      <c r="PDK59" s="626"/>
      <c r="PDL59" s="626"/>
      <c r="PDM59" s="626"/>
      <c r="PDN59" s="626"/>
      <c r="PDO59" s="626"/>
      <c r="PDP59" s="626"/>
      <c r="PDQ59" s="626"/>
      <c r="PDR59" s="626"/>
      <c r="PDS59" s="626"/>
      <c r="PDT59" s="626"/>
      <c r="PDU59" s="626"/>
      <c r="PDV59" s="626"/>
      <c r="PDW59" s="626"/>
      <c r="PDX59" s="626"/>
      <c r="PDY59" s="626"/>
      <c r="PDZ59" s="626"/>
      <c r="PEA59" s="626"/>
      <c r="PEB59" s="626"/>
      <c r="PEC59" s="626"/>
      <c r="PED59" s="626"/>
      <c r="PEE59" s="626"/>
      <c r="PEF59" s="626"/>
      <c r="PEG59" s="626"/>
      <c r="PEH59" s="626"/>
      <c r="PEI59" s="626"/>
      <c r="PEJ59" s="626"/>
      <c r="PEK59" s="626"/>
      <c r="PEL59" s="626"/>
      <c r="PEM59" s="626"/>
      <c r="PEN59" s="626"/>
      <c r="PEO59" s="626"/>
      <c r="PEP59" s="626"/>
      <c r="PEQ59" s="626"/>
      <c r="PER59" s="626"/>
      <c r="PES59" s="626"/>
      <c r="PET59" s="626"/>
      <c r="PEU59" s="626"/>
      <c r="PEV59" s="626"/>
      <c r="PEW59" s="626"/>
      <c r="PEX59" s="626"/>
      <c r="PEY59" s="626"/>
      <c r="PEZ59" s="626"/>
      <c r="PFA59" s="626"/>
      <c r="PFB59" s="626"/>
      <c r="PFC59" s="626"/>
      <c r="PFD59" s="626"/>
      <c r="PFE59" s="626"/>
      <c r="PFF59" s="626"/>
      <c r="PFG59" s="626"/>
      <c r="PFH59" s="626"/>
      <c r="PFI59" s="626"/>
      <c r="PFJ59" s="626"/>
      <c r="PFK59" s="626"/>
      <c r="PFL59" s="626"/>
      <c r="PFM59" s="626"/>
      <c r="PFN59" s="626"/>
      <c r="PFO59" s="626"/>
      <c r="PFP59" s="626"/>
      <c r="PFQ59" s="626"/>
      <c r="PFR59" s="626"/>
      <c r="PFS59" s="626"/>
      <c r="PFT59" s="626"/>
      <c r="PFU59" s="626"/>
      <c r="PFV59" s="626"/>
      <c r="PFW59" s="626"/>
      <c r="PFX59" s="626"/>
      <c r="PFY59" s="626"/>
      <c r="PFZ59" s="626"/>
      <c r="PGA59" s="626"/>
      <c r="PGB59" s="626"/>
      <c r="PGC59" s="626"/>
      <c r="PGD59" s="626"/>
      <c r="PGE59" s="626"/>
      <c r="PGF59" s="626"/>
      <c r="PGG59" s="626"/>
      <c r="PGH59" s="626"/>
      <c r="PGI59" s="626"/>
      <c r="PGJ59" s="626"/>
      <c r="PGK59" s="626"/>
      <c r="PGL59" s="626"/>
      <c r="PGM59" s="626"/>
      <c r="PGN59" s="626"/>
      <c r="PGO59" s="626"/>
      <c r="PGP59" s="626"/>
      <c r="PGQ59" s="626"/>
      <c r="PGR59" s="626"/>
      <c r="PGS59" s="626"/>
      <c r="PGT59" s="626"/>
      <c r="PGU59" s="626"/>
      <c r="PGV59" s="626"/>
      <c r="PGW59" s="626"/>
      <c r="PGX59" s="626"/>
      <c r="PGY59" s="626"/>
      <c r="PGZ59" s="626"/>
      <c r="PHA59" s="626"/>
      <c r="PHB59" s="626"/>
      <c r="PHC59" s="626"/>
      <c r="PHD59" s="626"/>
      <c r="PHE59" s="626"/>
      <c r="PHF59" s="626"/>
      <c r="PHG59" s="626"/>
      <c r="PHH59" s="626"/>
      <c r="PHI59" s="626"/>
      <c r="PHJ59" s="626"/>
      <c r="PHK59" s="626"/>
      <c r="PHL59" s="626"/>
      <c r="PHM59" s="626"/>
      <c r="PHN59" s="626"/>
      <c r="PHO59" s="626"/>
      <c r="PHP59" s="626"/>
      <c r="PHQ59" s="626"/>
      <c r="PHR59" s="626"/>
      <c r="PHS59" s="626"/>
      <c r="PHT59" s="626"/>
      <c r="PHU59" s="626"/>
      <c r="PHV59" s="626"/>
      <c r="PHW59" s="626"/>
      <c r="PHX59" s="626"/>
      <c r="PHY59" s="626"/>
      <c r="PHZ59" s="626"/>
      <c r="PIA59" s="626"/>
      <c r="PIB59" s="626"/>
      <c r="PIC59" s="626"/>
      <c r="PID59" s="626"/>
      <c r="PIE59" s="626"/>
      <c r="PIF59" s="626"/>
      <c r="PIG59" s="626"/>
      <c r="PIH59" s="626"/>
      <c r="PII59" s="626"/>
      <c r="PIJ59" s="626"/>
      <c r="PIK59" s="626"/>
      <c r="PIL59" s="626"/>
      <c r="PIM59" s="626"/>
      <c r="PIN59" s="626"/>
      <c r="PIO59" s="626"/>
      <c r="PIP59" s="626"/>
      <c r="PIQ59" s="626"/>
      <c r="PIR59" s="626"/>
      <c r="PIS59" s="626"/>
      <c r="PIT59" s="626"/>
      <c r="PIU59" s="626"/>
      <c r="PIV59" s="626"/>
      <c r="PIW59" s="626"/>
      <c r="PIX59" s="626"/>
      <c r="PIY59" s="626"/>
      <c r="PIZ59" s="626"/>
      <c r="PJA59" s="626"/>
      <c r="PJB59" s="626"/>
      <c r="PJC59" s="626"/>
      <c r="PJD59" s="626"/>
      <c r="PJE59" s="626"/>
      <c r="PJF59" s="626"/>
      <c r="PJG59" s="626"/>
      <c r="PJH59" s="626"/>
      <c r="PJI59" s="626"/>
      <c r="PJJ59" s="626"/>
      <c r="PJK59" s="626"/>
      <c r="PJL59" s="626"/>
      <c r="PJM59" s="626"/>
      <c r="PJN59" s="626"/>
      <c r="PJO59" s="626"/>
      <c r="PJP59" s="626"/>
      <c r="PJQ59" s="626"/>
      <c r="PJR59" s="626"/>
      <c r="PJS59" s="626"/>
      <c r="PJT59" s="626"/>
      <c r="PJU59" s="626"/>
      <c r="PJV59" s="626"/>
      <c r="PJW59" s="626"/>
      <c r="PJX59" s="626"/>
      <c r="PJY59" s="626"/>
      <c r="PJZ59" s="626"/>
      <c r="PKA59" s="626"/>
      <c r="PKB59" s="626"/>
      <c r="PKC59" s="626"/>
      <c r="PKD59" s="626"/>
      <c r="PKE59" s="626"/>
      <c r="PKF59" s="626"/>
      <c r="PKG59" s="626"/>
      <c r="PKH59" s="626"/>
      <c r="PKI59" s="626"/>
      <c r="PKJ59" s="626"/>
      <c r="PKK59" s="626"/>
      <c r="PKL59" s="626"/>
      <c r="PKM59" s="626"/>
      <c r="PKN59" s="626"/>
      <c r="PKO59" s="626"/>
      <c r="PKP59" s="626"/>
      <c r="PKQ59" s="626"/>
      <c r="PKR59" s="626"/>
      <c r="PKS59" s="626"/>
      <c r="PKT59" s="626"/>
      <c r="PKU59" s="626"/>
      <c r="PKV59" s="626"/>
      <c r="PKW59" s="626"/>
      <c r="PKX59" s="626"/>
      <c r="PKY59" s="626"/>
      <c r="PKZ59" s="626"/>
      <c r="PLA59" s="626"/>
      <c r="PLB59" s="626"/>
      <c r="PLC59" s="626"/>
      <c r="PLD59" s="626"/>
      <c r="PLE59" s="626"/>
      <c r="PLF59" s="626"/>
      <c r="PLG59" s="626"/>
      <c r="PLH59" s="626"/>
      <c r="PLI59" s="626"/>
      <c r="PLJ59" s="626"/>
      <c r="PLK59" s="626"/>
      <c r="PLL59" s="626"/>
      <c r="PLM59" s="626"/>
      <c r="PLN59" s="626"/>
      <c r="PLO59" s="626"/>
      <c r="PLP59" s="626"/>
      <c r="PLQ59" s="626"/>
      <c r="PLR59" s="626"/>
      <c r="PLS59" s="626"/>
      <c r="PLT59" s="626"/>
      <c r="PLU59" s="626"/>
      <c r="PLV59" s="626"/>
      <c r="PLW59" s="626"/>
      <c r="PLX59" s="626"/>
      <c r="PLY59" s="626"/>
      <c r="PLZ59" s="626"/>
      <c r="PMA59" s="626"/>
      <c r="PMB59" s="626"/>
      <c r="PMC59" s="626"/>
      <c r="PMD59" s="626"/>
      <c r="PME59" s="626"/>
      <c r="PMF59" s="626"/>
      <c r="PMG59" s="626"/>
      <c r="PMH59" s="626"/>
      <c r="PMI59" s="626"/>
      <c r="PMJ59" s="626"/>
      <c r="PMK59" s="626"/>
      <c r="PML59" s="626"/>
      <c r="PMM59" s="626"/>
      <c r="PMN59" s="626"/>
      <c r="PMO59" s="626"/>
      <c r="PMP59" s="626"/>
      <c r="PMQ59" s="626"/>
      <c r="PMR59" s="626"/>
      <c r="PMS59" s="626"/>
      <c r="PMT59" s="626"/>
      <c r="PMU59" s="626"/>
      <c r="PMV59" s="626"/>
      <c r="PMW59" s="626"/>
      <c r="PMX59" s="626"/>
      <c r="PMY59" s="626"/>
      <c r="PMZ59" s="626"/>
      <c r="PNA59" s="626"/>
      <c r="PNB59" s="626"/>
      <c r="PNC59" s="626"/>
      <c r="PND59" s="626"/>
      <c r="PNE59" s="626"/>
      <c r="PNF59" s="626"/>
      <c r="PNG59" s="626"/>
      <c r="PNH59" s="626"/>
      <c r="PNI59" s="626"/>
      <c r="PNJ59" s="626"/>
      <c r="PNK59" s="626"/>
      <c r="PNL59" s="626"/>
      <c r="PNM59" s="626"/>
      <c r="PNN59" s="626"/>
      <c r="PNO59" s="626"/>
      <c r="PNP59" s="626"/>
      <c r="PNQ59" s="626"/>
      <c r="PNR59" s="626"/>
      <c r="PNS59" s="626"/>
      <c r="PNT59" s="626"/>
      <c r="PNU59" s="626"/>
      <c r="PNV59" s="626"/>
      <c r="PNW59" s="626"/>
      <c r="PNX59" s="626"/>
      <c r="PNY59" s="626"/>
      <c r="PNZ59" s="626"/>
      <c r="POA59" s="626"/>
      <c r="POB59" s="626"/>
      <c r="POC59" s="626"/>
      <c r="POD59" s="626"/>
      <c r="POE59" s="626"/>
      <c r="POF59" s="626"/>
      <c r="POG59" s="626"/>
      <c r="POH59" s="626"/>
      <c r="POI59" s="626"/>
      <c r="POJ59" s="626"/>
      <c r="POK59" s="626"/>
      <c r="POL59" s="626"/>
      <c r="POM59" s="626"/>
      <c r="PON59" s="626"/>
      <c r="POO59" s="626"/>
      <c r="POP59" s="626"/>
      <c r="POQ59" s="626"/>
      <c r="POR59" s="626"/>
      <c r="POS59" s="626"/>
      <c r="POT59" s="626"/>
      <c r="POU59" s="626"/>
      <c r="POV59" s="626"/>
      <c r="POW59" s="626"/>
      <c r="POX59" s="626"/>
      <c r="POY59" s="626"/>
      <c r="POZ59" s="626"/>
      <c r="PPA59" s="626"/>
      <c r="PPB59" s="626"/>
      <c r="PPC59" s="626"/>
      <c r="PPD59" s="626"/>
      <c r="PPE59" s="626"/>
      <c r="PPF59" s="626"/>
      <c r="PPG59" s="626"/>
      <c r="PPH59" s="626"/>
      <c r="PPI59" s="626"/>
      <c r="PPJ59" s="626"/>
      <c r="PPK59" s="626"/>
      <c r="PPL59" s="626"/>
      <c r="PPM59" s="626"/>
      <c r="PPN59" s="626"/>
      <c r="PPO59" s="626"/>
      <c r="PPP59" s="626"/>
      <c r="PPQ59" s="626"/>
      <c r="PPR59" s="626"/>
      <c r="PPS59" s="626"/>
      <c r="PPT59" s="626"/>
      <c r="PPU59" s="626"/>
      <c r="PPV59" s="626"/>
      <c r="PPW59" s="626"/>
      <c r="PPX59" s="626"/>
      <c r="PPY59" s="626"/>
      <c r="PPZ59" s="626"/>
      <c r="PQA59" s="626"/>
      <c r="PQB59" s="626"/>
      <c r="PQC59" s="626"/>
      <c r="PQD59" s="626"/>
      <c r="PQE59" s="626"/>
      <c r="PQF59" s="626"/>
      <c r="PQG59" s="626"/>
      <c r="PQH59" s="626"/>
      <c r="PQI59" s="626"/>
      <c r="PQJ59" s="626"/>
      <c r="PQK59" s="626"/>
      <c r="PQL59" s="626"/>
      <c r="PQM59" s="626"/>
      <c r="PQN59" s="626"/>
      <c r="PQO59" s="626"/>
      <c r="PQP59" s="626"/>
      <c r="PQQ59" s="626"/>
      <c r="PQR59" s="626"/>
      <c r="PQS59" s="626"/>
      <c r="PQT59" s="626"/>
      <c r="PQU59" s="626"/>
      <c r="PQV59" s="626"/>
      <c r="PQW59" s="626"/>
      <c r="PQX59" s="626"/>
      <c r="PQY59" s="626"/>
      <c r="PQZ59" s="626"/>
      <c r="PRA59" s="626"/>
      <c r="PRB59" s="626"/>
      <c r="PRC59" s="626"/>
      <c r="PRD59" s="626"/>
      <c r="PRE59" s="626"/>
      <c r="PRF59" s="626"/>
      <c r="PRG59" s="626"/>
      <c r="PRH59" s="626"/>
      <c r="PRI59" s="626"/>
      <c r="PRJ59" s="626"/>
      <c r="PRK59" s="626"/>
      <c r="PRL59" s="626"/>
      <c r="PRM59" s="626"/>
      <c r="PRN59" s="626"/>
      <c r="PRO59" s="626"/>
      <c r="PRP59" s="626"/>
      <c r="PRQ59" s="626"/>
      <c r="PRR59" s="626"/>
      <c r="PRS59" s="626"/>
      <c r="PRT59" s="626"/>
      <c r="PRU59" s="626"/>
      <c r="PRV59" s="626"/>
      <c r="PRW59" s="626"/>
      <c r="PRX59" s="626"/>
      <c r="PRY59" s="626"/>
      <c r="PRZ59" s="626"/>
      <c r="PSA59" s="626"/>
      <c r="PSB59" s="626"/>
      <c r="PSC59" s="626"/>
      <c r="PSD59" s="626"/>
      <c r="PSE59" s="626"/>
      <c r="PSF59" s="626"/>
      <c r="PSG59" s="626"/>
      <c r="PSH59" s="626"/>
      <c r="PSI59" s="626"/>
      <c r="PSJ59" s="626"/>
      <c r="PSK59" s="626"/>
      <c r="PSL59" s="626"/>
      <c r="PSM59" s="626"/>
      <c r="PSN59" s="626"/>
      <c r="PSO59" s="626"/>
      <c r="PSP59" s="626"/>
      <c r="PSQ59" s="626"/>
      <c r="PSR59" s="626"/>
      <c r="PSS59" s="626"/>
      <c r="PST59" s="626"/>
      <c r="PSU59" s="626"/>
      <c r="PSV59" s="626"/>
      <c r="PSW59" s="626"/>
      <c r="PSX59" s="626"/>
      <c r="PSY59" s="626"/>
      <c r="PSZ59" s="626"/>
      <c r="PTA59" s="626"/>
      <c r="PTB59" s="626"/>
      <c r="PTC59" s="626"/>
      <c r="PTD59" s="626"/>
      <c r="PTE59" s="626"/>
      <c r="PTF59" s="626"/>
      <c r="PTG59" s="626"/>
      <c r="PTH59" s="626"/>
      <c r="PTI59" s="626"/>
      <c r="PTJ59" s="626"/>
      <c r="PTK59" s="626"/>
      <c r="PTL59" s="626"/>
      <c r="PTM59" s="626"/>
      <c r="PTN59" s="626"/>
      <c r="PTO59" s="626"/>
      <c r="PTP59" s="626"/>
      <c r="PTQ59" s="626"/>
      <c r="PTR59" s="626"/>
      <c r="PTS59" s="626"/>
      <c r="PTT59" s="626"/>
      <c r="PTU59" s="626"/>
      <c r="PTV59" s="626"/>
      <c r="PTW59" s="626"/>
      <c r="PTX59" s="626"/>
      <c r="PTY59" s="626"/>
      <c r="PTZ59" s="626"/>
      <c r="PUA59" s="626"/>
      <c r="PUB59" s="626"/>
      <c r="PUC59" s="626"/>
      <c r="PUD59" s="626"/>
      <c r="PUE59" s="626"/>
      <c r="PUF59" s="626"/>
      <c r="PUG59" s="626"/>
      <c r="PUH59" s="626"/>
      <c r="PUI59" s="626"/>
      <c r="PUJ59" s="626"/>
      <c r="PUK59" s="626"/>
      <c r="PUL59" s="626"/>
      <c r="PUM59" s="626"/>
      <c r="PUN59" s="626"/>
      <c r="PUO59" s="626"/>
      <c r="PUP59" s="626"/>
      <c r="PUQ59" s="626"/>
      <c r="PUR59" s="626"/>
      <c r="PUS59" s="626"/>
      <c r="PUT59" s="626"/>
      <c r="PUU59" s="626"/>
      <c r="PUV59" s="626"/>
      <c r="PUW59" s="626"/>
      <c r="PUX59" s="626"/>
      <c r="PUY59" s="626"/>
      <c r="PUZ59" s="626"/>
      <c r="PVA59" s="626"/>
      <c r="PVB59" s="626"/>
      <c r="PVC59" s="626"/>
      <c r="PVD59" s="626"/>
      <c r="PVE59" s="626"/>
      <c r="PVF59" s="626"/>
      <c r="PVG59" s="626"/>
      <c r="PVH59" s="626"/>
      <c r="PVI59" s="626"/>
      <c r="PVJ59" s="626"/>
      <c r="PVK59" s="626"/>
      <c r="PVL59" s="626"/>
      <c r="PVM59" s="626"/>
      <c r="PVN59" s="626"/>
      <c r="PVO59" s="626"/>
      <c r="PVP59" s="626"/>
      <c r="PVQ59" s="626"/>
      <c r="PVR59" s="626"/>
      <c r="PVS59" s="626"/>
      <c r="PVT59" s="626"/>
      <c r="PVU59" s="626"/>
      <c r="PVV59" s="626"/>
      <c r="PVW59" s="626"/>
      <c r="PVX59" s="626"/>
      <c r="PVY59" s="626"/>
      <c r="PVZ59" s="626"/>
      <c r="PWA59" s="626"/>
      <c r="PWB59" s="626"/>
      <c r="PWC59" s="626"/>
      <c r="PWD59" s="626"/>
      <c r="PWE59" s="626"/>
      <c r="PWF59" s="626"/>
      <c r="PWG59" s="626"/>
      <c r="PWH59" s="626"/>
      <c r="PWI59" s="626"/>
      <c r="PWJ59" s="626"/>
      <c r="PWK59" s="626"/>
      <c r="PWL59" s="626"/>
      <c r="PWM59" s="626"/>
      <c r="PWN59" s="626"/>
      <c r="PWO59" s="626"/>
      <c r="PWP59" s="626"/>
      <c r="PWQ59" s="626"/>
      <c r="PWR59" s="626"/>
      <c r="PWS59" s="626"/>
      <c r="PWT59" s="626"/>
      <c r="PWU59" s="626"/>
      <c r="PWV59" s="626"/>
      <c r="PWW59" s="626"/>
      <c r="PWX59" s="626"/>
      <c r="PWY59" s="626"/>
      <c r="PWZ59" s="626"/>
      <c r="PXA59" s="626"/>
      <c r="PXB59" s="626"/>
      <c r="PXC59" s="626"/>
      <c r="PXD59" s="626"/>
      <c r="PXE59" s="626"/>
      <c r="PXF59" s="626"/>
      <c r="PXG59" s="626"/>
      <c r="PXH59" s="626"/>
      <c r="PXI59" s="626"/>
      <c r="PXJ59" s="626"/>
      <c r="PXK59" s="626"/>
      <c r="PXL59" s="626"/>
      <c r="PXM59" s="626"/>
      <c r="PXN59" s="626"/>
      <c r="PXO59" s="626"/>
      <c r="PXP59" s="626"/>
      <c r="PXQ59" s="626"/>
      <c r="PXR59" s="626"/>
      <c r="PXS59" s="626"/>
      <c r="PXT59" s="626"/>
      <c r="PXU59" s="626"/>
      <c r="PXV59" s="626"/>
      <c r="PXW59" s="626"/>
      <c r="PXX59" s="626"/>
      <c r="PXY59" s="626"/>
      <c r="PXZ59" s="626"/>
      <c r="PYA59" s="626"/>
      <c r="PYB59" s="626"/>
      <c r="PYC59" s="626"/>
      <c r="PYD59" s="626"/>
      <c r="PYE59" s="626"/>
      <c r="PYF59" s="626"/>
      <c r="PYG59" s="626"/>
      <c r="PYH59" s="626"/>
      <c r="PYI59" s="626"/>
      <c r="PYJ59" s="626"/>
      <c r="PYK59" s="626"/>
      <c r="PYL59" s="626"/>
      <c r="PYM59" s="626"/>
      <c r="PYN59" s="626"/>
      <c r="PYO59" s="626"/>
      <c r="PYP59" s="626"/>
      <c r="PYQ59" s="626"/>
      <c r="PYR59" s="626"/>
      <c r="PYS59" s="626"/>
      <c r="PYT59" s="626"/>
      <c r="PYU59" s="626"/>
      <c r="PYV59" s="626"/>
      <c r="PYW59" s="626"/>
      <c r="PYX59" s="626"/>
      <c r="PYY59" s="626"/>
      <c r="PYZ59" s="626"/>
      <c r="PZA59" s="626"/>
      <c r="PZB59" s="626"/>
      <c r="PZC59" s="626"/>
      <c r="PZD59" s="626"/>
      <c r="PZE59" s="626"/>
      <c r="PZF59" s="626"/>
      <c r="PZG59" s="626"/>
      <c r="PZH59" s="626"/>
      <c r="PZI59" s="626"/>
      <c r="PZJ59" s="626"/>
      <c r="PZK59" s="626"/>
      <c r="PZL59" s="626"/>
      <c r="PZM59" s="626"/>
      <c r="PZN59" s="626"/>
      <c r="PZO59" s="626"/>
      <c r="PZP59" s="626"/>
      <c r="PZQ59" s="626"/>
      <c r="PZR59" s="626"/>
      <c r="PZS59" s="626"/>
      <c r="PZT59" s="626"/>
      <c r="PZU59" s="626"/>
      <c r="PZV59" s="626"/>
      <c r="PZW59" s="626"/>
      <c r="PZX59" s="626"/>
      <c r="PZY59" s="626"/>
      <c r="PZZ59" s="626"/>
      <c r="QAA59" s="626"/>
      <c r="QAB59" s="626"/>
      <c r="QAC59" s="626"/>
      <c r="QAD59" s="626"/>
      <c r="QAE59" s="626"/>
      <c r="QAF59" s="626"/>
      <c r="QAG59" s="626"/>
      <c r="QAH59" s="626"/>
      <c r="QAI59" s="626"/>
      <c r="QAJ59" s="626"/>
      <c r="QAK59" s="626"/>
      <c r="QAL59" s="626"/>
      <c r="QAM59" s="626"/>
      <c r="QAN59" s="626"/>
      <c r="QAO59" s="626"/>
      <c r="QAP59" s="626"/>
      <c r="QAQ59" s="626"/>
      <c r="QAR59" s="626"/>
      <c r="QAS59" s="626"/>
      <c r="QAT59" s="626"/>
      <c r="QAU59" s="626"/>
      <c r="QAV59" s="626"/>
      <c r="QAW59" s="626"/>
      <c r="QAX59" s="626"/>
      <c r="QAY59" s="626"/>
      <c r="QAZ59" s="626"/>
      <c r="QBA59" s="626"/>
      <c r="QBB59" s="626"/>
      <c r="QBC59" s="626"/>
      <c r="QBD59" s="626"/>
      <c r="QBE59" s="626"/>
      <c r="QBF59" s="626"/>
      <c r="QBG59" s="626"/>
      <c r="QBH59" s="626"/>
      <c r="QBI59" s="626"/>
      <c r="QBJ59" s="626"/>
      <c r="QBK59" s="626"/>
      <c r="QBL59" s="626"/>
      <c r="QBM59" s="626"/>
      <c r="QBN59" s="626"/>
      <c r="QBO59" s="626"/>
      <c r="QBP59" s="626"/>
      <c r="QBQ59" s="626"/>
      <c r="QBR59" s="626"/>
      <c r="QBS59" s="626"/>
      <c r="QBT59" s="626"/>
      <c r="QBU59" s="626"/>
      <c r="QBV59" s="626"/>
      <c r="QBW59" s="626"/>
      <c r="QBX59" s="626"/>
      <c r="QBY59" s="626"/>
      <c r="QBZ59" s="626"/>
      <c r="QCA59" s="626"/>
      <c r="QCB59" s="626"/>
      <c r="QCC59" s="626"/>
      <c r="QCD59" s="626"/>
      <c r="QCE59" s="626"/>
      <c r="QCF59" s="626"/>
      <c r="QCG59" s="626"/>
      <c r="QCH59" s="626"/>
      <c r="QCI59" s="626"/>
      <c r="QCJ59" s="626"/>
      <c r="QCK59" s="626"/>
      <c r="QCL59" s="626"/>
      <c r="QCM59" s="626"/>
      <c r="QCN59" s="626"/>
      <c r="QCO59" s="626"/>
      <c r="QCP59" s="626"/>
      <c r="QCQ59" s="626"/>
      <c r="QCR59" s="626"/>
      <c r="QCS59" s="626"/>
      <c r="QCT59" s="626"/>
      <c r="QCU59" s="626"/>
      <c r="QCV59" s="626"/>
      <c r="QCW59" s="626"/>
      <c r="QCX59" s="626"/>
      <c r="QCY59" s="626"/>
      <c r="QCZ59" s="626"/>
      <c r="QDA59" s="626"/>
      <c r="QDB59" s="626"/>
      <c r="QDC59" s="626"/>
      <c r="QDD59" s="626"/>
      <c r="QDE59" s="626"/>
      <c r="QDF59" s="626"/>
      <c r="QDG59" s="626"/>
      <c r="QDH59" s="626"/>
      <c r="QDI59" s="626"/>
      <c r="QDJ59" s="626"/>
      <c r="QDK59" s="626"/>
      <c r="QDL59" s="626"/>
      <c r="QDM59" s="626"/>
      <c r="QDN59" s="626"/>
      <c r="QDO59" s="626"/>
      <c r="QDP59" s="626"/>
      <c r="QDQ59" s="626"/>
      <c r="QDR59" s="626"/>
      <c r="QDS59" s="626"/>
      <c r="QDT59" s="626"/>
      <c r="QDU59" s="626"/>
      <c r="QDV59" s="626"/>
      <c r="QDW59" s="626"/>
      <c r="QDX59" s="626"/>
      <c r="QDY59" s="626"/>
      <c r="QDZ59" s="626"/>
      <c r="QEA59" s="626"/>
      <c r="QEB59" s="626"/>
      <c r="QEC59" s="626"/>
      <c r="QED59" s="626"/>
      <c r="QEE59" s="626"/>
      <c r="QEF59" s="626"/>
      <c r="QEG59" s="626"/>
      <c r="QEH59" s="626"/>
      <c r="QEI59" s="626"/>
      <c r="QEJ59" s="626"/>
      <c r="QEK59" s="626"/>
      <c r="QEL59" s="626"/>
      <c r="QEM59" s="626"/>
      <c r="QEN59" s="626"/>
      <c r="QEO59" s="626"/>
      <c r="QEP59" s="626"/>
      <c r="QEQ59" s="626"/>
      <c r="QER59" s="626"/>
      <c r="QES59" s="626"/>
      <c r="QET59" s="626"/>
      <c r="QEU59" s="626"/>
      <c r="QEV59" s="626"/>
      <c r="QEW59" s="626"/>
      <c r="QEX59" s="626"/>
      <c r="QEY59" s="626"/>
      <c r="QEZ59" s="626"/>
      <c r="QFA59" s="626"/>
      <c r="QFB59" s="626"/>
      <c r="QFC59" s="626"/>
      <c r="QFD59" s="626"/>
      <c r="QFE59" s="626"/>
      <c r="QFF59" s="626"/>
      <c r="QFG59" s="626"/>
      <c r="QFH59" s="626"/>
      <c r="QFI59" s="626"/>
      <c r="QFJ59" s="626"/>
      <c r="QFK59" s="626"/>
      <c r="QFL59" s="626"/>
      <c r="QFM59" s="626"/>
      <c r="QFN59" s="626"/>
      <c r="QFO59" s="626"/>
      <c r="QFP59" s="626"/>
      <c r="QFQ59" s="626"/>
      <c r="QFR59" s="626"/>
      <c r="QFS59" s="626"/>
      <c r="QFT59" s="626"/>
      <c r="QFU59" s="626"/>
      <c r="QFV59" s="626"/>
      <c r="QFW59" s="626"/>
      <c r="QFX59" s="626"/>
      <c r="QFY59" s="626"/>
      <c r="QFZ59" s="626"/>
      <c r="QGA59" s="626"/>
      <c r="QGB59" s="626"/>
      <c r="QGC59" s="626"/>
      <c r="QGD59" s="626"/>
      <c r="QGE59" s="626"/>
      <c r="QGF59" s="626"/>
      <c r="QGG59" s="626"/>
      <c r="QGH59" s="626"/>
      <c r="QGI59" s="626"/>
      <c r="QGJ59" s="626"/>
      <c r="QGK59" s="626"/>
      <c r="QGL59" s="626"/>
      <c r="QGM59" s="626"/>
      <c r="QGN59" s="626"/>
      <c r="QGO59" s="626"/>
      <c r="QGP59" s="626"/>
      <c r="QGQ59" s="626"/>
      <c r="QGR59" s="626"/>
      <c r="QGS59" s="626"/>
      <c r="QGT59" s="626"/>
      <c r="QGU59" s="626"/>
      <c r="QGV59" s="626"/>
      <c r="QGW59" s="626"/>
      <c r="QGX59" s="626"/>
      <c r="QGY59" s="626"/>
      <c r="QGZ59" s="626"/>
      <c r="QHA59" s="626"/>
      <c r="QHB59" s="626"/>
      <c r="QHC59" s="626"/>
      <c r="QHD59" s="626"/>
      <c r="QHE59" s="626"/>
      <c r="QHF59" s="626"/>
      <c r="QHG59" s="626"/>
      <c r="QHH59" s="626"/>
      <c r="QHI59" s="626"/>
      <c r="QHJ59" s="626"/>
      <c r="QHK59" s="626"/>
      <c r="QHL59" s="626"/>
      <c r="QHM59" s="626"/>
      <c r="QHN59" s="626"/>
      <c r="QHO59" s="626"/>
      <c r="QHP59" s="626"/>
      <c r="QHQ59" s="626"/>
      <c r="QHR59" s="626"/>
      <c r="QHS59" s="626"/>
      <c r="QHT59" s="626"/>
      <c r="QHU59" s="626"/>
      <c r="QHV59" s="626"/>
      <c r="QHW59" s="626"/>
      <c r="QHX59" s="626"/>
      <c r="QHY59" s="626"/>
      <c r="QHZ59" s="626"/>
      <c r="QIA59" s="626"/>
      <c r="QIB59" s="626"/>
      <c r="QIC59" s="626"/>
      <c r="QID59" s="626"/>
      <c r="QIE59" s="626"/>
      <c r="QIF59" s="626"/>
      <c r="QIG59" s="626"/>
      <c r="QIH59" s="626"/>
      <c r="QII59" s="626"/>
      <c r="QIJ59" s="626"/>
      <c r="QIK59" s="626"/>
      <c r="QIL59" s="626"/>
      <c r="QIM59" s="626"/>
      <c r="QIN59" s="626"/>
      <c r="QIO59" s="626"/>
      <c r="QIP59" s="626"/>
      <c r="QIQ59" s="626"/>
      <c r="QIR59" s="626"/>
      <c r="QIS59" s="626"/>
      <c r="QIT59" s="626"/>
      <c r="QIU59" s="626"/>
      <c r="QIV59" s="626"/>
      <c r="QIW59" s="626"/>
      <c r="QIX59" s="626"/>
      <c r="QIY59" s="626"/>
      <c r="QIZ59" s="626"/>
      <c r="QJA59" s="626"/>
      <c r="QJB59" s="626"/>
      <c r="QJC59" s="626"/>
      <c r="QJD59" s="626"/>
      <c r="QJE59" s="626"/>
      <c r="QJF59" s="626"/>
      <c r="QJG59" s="626"/>
      <c r="QJH59" s="626"/>
      <c r="QJI59" s="626"/>
      <c r="QJJ59" s="626"/>
      <c r="QJK59" s="626"/>
      <c r="QJL59" s="626"/>
      <c r="QJM59" s="626"/>
      <c r="QJN59" s="626"/>
      <c r="QJO59" s="626"/>
      <c r="QJP59" s="626"/>
      <c r="QJQ59" s="626"/>
      <c r="QJR59" s="626"/>
      <c r="QJS59" s="626"/>
      <c r="QJT59" s="626"/>
      <c r="QJU59" s="626"/>
      <c r="QJV59" s="626"/>
      <c r="QJW59" s="626"/>
      <c r="QJX59" s="626"/>
      <c r="QJY59" s="626"/>
      <c r="QJZ59" s="626"/>
      <c r="QKA59" s="626"/>
      <c r="QKB59" s="626"/>
      <c r="QKC59" s="626"/>
      <c r="QKD59" s="626"/>
      <c r="QKE59" s="626"/>
      <c r="QKF59" s="626"/>
      <c r="QKG59" s="626"/>
      <c r="QKH59" s="626"/>
      <c r="QKI59" s="626"/>
      <c r="QKJ59" s="626"/>
      <c r="QKK59" s="626"/>
      <c r="QKL59" s="626"/>
      <c r="QKM59" s="626"/>
      <c r="QKN59" s="626"/>
      <c r="QKO59" s="626"/>
      <c r="QKP59" s="626"/>
      <c r="QKQ59" s="626"/>
      <c r="QKR59" s="626"/>
      <c r="QKS59" s="626"/>
      <c r="QKT59" s="626"/>
      <c r="QKU59" s="626"/>
      <c r="QKV59" s="626"/>
      <c r="QKW59" s="626"/>
      <c r="QKX59" s="626"/>
      <c r="QKY59" s="626"/>
      <c r="QKZ59" s="626"/>
      <c r="QLA59" s="626"/>
      <c r="QLB59" s="626"/>
      <c r="QLC59" s="626"/>
      <c r="QLD59" s="626"/>
      <c r="QLE59" s="626"/>
      <c r="QLF59" s="626"/>
      <c r="QLG59" s="626"/>
      <c r="QLH59" s="626"/>
      <c r="QLI59" s="626"/>
      <c r="QLJ59" s="626"/>
      <c r="QLK59" s="626"/>
      <c r="QLL59" s="626"/>
      <c r="QLM59" s="626"/>
      <c r="QLN59" s="626"/>
      <c r="QLO59" s="626"/>
      <c r="QLP59" s="626"/>
      <c r="QLQ59" s="626"/>
      <c r="QLR59" s="626"/>
      <c r="QLS59" s="626"/>
      <c r="QLT59" s="626"/>
      <c r="QLU59" s="626"/>
      <c r="QLV59" s="626"/>
      <c r="QLW59" s="626"/>
      <c r="QLX59" s="626"/>
      <c r="QLY59" s="626"/>
      <c r="QLZ59" s="626"/>
      <c r="QMA59" s="626"/>
      <c r="QMB59" s="626"/>
      <c r="QMC59" s="626"/>
      <c r="QMD59" s="626"/>
      <c r="QME59" s="626"/>
      <c r="QMF59" s="626"/>
      <c r="QMG59" s="626"/>
      <c r="QMH59" s="626"/>
      <c r="QMI59" s="626"/>
      <c r="QMJ59" s="626"/>
      <c r="QMK59" s="626"/>
      <c r="QML59" s="626"/>
      <c r="QMM59" s="626"/>
      <c r="QMN59" s="626"/>
      <c r="QMO59" s="626"/>
      <c r="QMP59" s="626"/>
      <c r="QMQ59" s="626"/>
      <c r="QMR59" s="626"/>
      <c r="QMS59" s="626"/>
      <c r="QMT59" s="626"/>
      <c r="QMU59" s="626"/>
      <c r="QMV59" s="626"/>
      <c r="QMW59" s="626"/>
      <c r="QMX59" s="626"/>
      <c r="QMY59" s="626"/>
      <c r="QMZ59" s="626"/>
      <c r="QNA59" s="626"/>
      <c r="QNB59" s="626"/>
      <c r="QNC59" s="626"/>
      <c r="QND59" s="626"/>
      <c r="QNE59" s="626"/>
      <c r="QNF59" s="626"/>
      <c r="QNG59" s="626"/>
      <c r="QNH59" s="626"/>
      <c r="QNI59" s="626"/>
      <c r="QNJ59" s="626"/>
      <c r="QNK59" s="626"/>
      <c r="QNL59" s="626"/>
      <c r="QNM59" s="626"/>
      <c r="QNN59" s="626"/>
      <c r="QNO59" s="626"/>
      <c r="QNP59" s="626"/>
      <c r="QNQ59" s="626"/>
      <c r="QNR59" s="626"/>
      <c r="QNS59" s="626"/>
      <c r="QNT59" s="626"/>
      <c r="QNU59" s="626"/>
      <c r="QNV59" s="626"/>
      <c r="QNW59" s="626"/>
      <c r="QNX59" s="626"/>
      <c r="QNY59" s="626"/>
      <c r="QNZ59" s="626"/>
      <c r="QOA59" s="626"/>
      <c r="QOB59" s="626"/>
      <c r="QOC59" s="626"/>
      <c r="QOD59" s="626"/>
      <c r="QOE59" s="626"/>
      <c r="QOF59" s="626"/>
      <c r="QOG59" s="626"/>
      <c r="QOH59" s="626"/>
      <c r="QOI59" s="626"/>
      <c r="QOJ59" s="626"/>
      <c r="QOK59" s="626"/>
      <c r="QOL59" s="626"/>
      <c r="QOM59" s="626"/>
      <c r="QON59" s="626"/>
      <c r="QOO59" s="626"/>
      <c r="QOP59" s="626"/>
      <c r="QOQ59" s="626"/>
      <c r="QOR59" s="626"/>
      <c r="QOS59" s="626"/>
      <c r="QOT59" s="626"/>
      <c r="QOU59" s="626"/>
      <c r="QOV59" s="626"/>
      <c r="QOW59" s="626"/>
      <c r="QOX59" s="626"/>
      <c r="QOY59" s="626"/>
      <c r="QOZ59" s="626"/>
      <c r="QPA59" s="626"/>
      <c r="QPB59" s="626"/>
      <c r="QPC59" s="626"/>
      <c r="QPD59" s="626"/>
      <c r="QPE59" s="626"/>
      <c r="QPF59" s="626"/>
      <c r="QPG59" s="626"/>
      <c r="QPH59" s="626"/>
      <c r="QPI59" s="626"/>
      <c r="QPJ59" s="626"/>
      <c r="QPK59" s="626"/>
      <c r="QPL59" s="626"/>
      <c r="QPM59" s="626"/>
      <c r="QPN59" s="626"/>
      <c r="QPO59" s="626"/>
      <c r="QPP59" s="626"/>
      <c r="QPQ59" s="626"/>
      <c r="QPR59" s="626"/>
      <c r="QPS59" s="626"/>
      <c r="QPT59" s="626"/>
      <c r="QPU59" s="626"/>
      <c r="QPV59" s="626"/>
      <c r="QPW59" s="626"/>
      <c r="QPX59" s="626"/>
      <c r="QPY59" s="626"/>
      <c r="QPZ59" s="626"/>
      <c r="QQA59" s="626"/>
      <c r="QQB59" s="626"/>
      <c r="QQC59" s="626"/>
      <c r="QQD59" s="626"/>
      <c r="QQE59" s="626"/>
      <c r="QQF59" s="626"/>
      <c r="QQG59" s="626"/>
      <c r="QQH59" s="626"/>
      <c r="QQI59" s="626"/>
      <c r="QQJ59" s="626"/>
      <c r="QQK59" s="626"/>
      <c r="QQL59" s="626"/>
      <c r="QQM59" s="626"/>
      <c r="QQN59" s="626"/>
      <c r="QQO59" s="626"/>
      <c r="QQP59" s="626"/>
      <c r="QQQ59" s="626"/>
      <c r="QQR59" s="626"/>
      <c r="QQS59" s="626"/>
      <c r="QQT59" s="626"/>
      <c r="QQU59" s="626"/>
      <c r="QQV59" s="626"/>
      <c r="QQW59" s="626"/>
      <c r="QQX59" s="626"/>
      <c r="QQY59" s="626"/>
      <c r="QQZ59" s="626"/>
      <c r="QRA59" s="626"/>
      <c r="QRB59" s="626"/>
      <c r="QRC59" s="626"/>
      <c r="QRD59" s="626"/>
      <c r="QRE59" s="626"/>
      <c r="QRF59" s="626"/>
      <c r="QRG59" s="626"/>
      <c r="QRH59" s="626"/>
      <c r="QRI59" s="626"/>
      <c r="QRJ59" s="626"/>
      <c r="QRK59" s="626"/>
      <c r="QRL59" s="626"/>
      <c r="QRM59" s="626"/>
      <c r="QRN59" s="626"/>
      <c r="QRO59" s="626"/>
      <c r="QRP59" s="626"/>
      <c r="QRQ59" s="626"/>
      <c r="QRR59" s="626"/>
      <c r="QRS59" s="626"/>
      <c r="QRT59" s="626"/>
      <c r="QRU59" s="626"/>
      <c r="QRV59" s="626"/>
      <c r="QRW59" s="626"/>
      <c r="QRX59" s="626"/>
      <c r="QRY59" s="626"/>
      <c r="QRZ59" s="626"/>
      <c r="QSA59" s="626"/>
      <c r="QSB59" s="626"/>
      <c r="QSC59" s="626"/>
      <c r="QSD59" s="626"/>
      <c r="QSE59" s="626"/>
      <c r="QSF59" s="626"/>
      <c r="QSG59" s="626"/>
      <c r="QSH59" s="626"/>
      <c r="QSI59" s="626"/>
      <c r="QSJ59" s="626"/>
      <c r="QSK59" s="626"/>
      <c r="QSL59" s="626"/>
      <c r="QSM59" s="626"/>
      <c r="QSN59" s="626"/>
      <c r="QSO59" s="626"/>
      <c r="QSP59" s="626"/>
      <c r="QSQ59" s="626"/>
      <c r="QSR59" s="626"/>
      <c r="QSS59" s="626"/>
      <c r="QST59" s="626"/>
      <c r="QSU59" s="626"/>
      <c r="QSV59" s="626"/>
      <c r="QSW59" s="626"/>
      <c r="QSX59" s="626"/>
      <c r="QSY59" s="626"/>
      <c r="QSZ59" s="626"/>
      <c r="QTA59" s="626"/>
      <c r="QTB59" s="626"/>
      <c r="QTC59" s="626"/>
      <c r="QTD59" s="626"/>
      <c r="QTE59" s="626"/>
      <c r="QTF59" s="626"/>
      <c r="QTG59" s="626"/>
      <c r="QTH59" s="626"/>
      <c r="QTI59" s="626"/>
      <c r="QTJ59" s="626"/>
      <c r="QTK59" s="626"/>
      <c r="QTL59" s="626"/>
      <c r="QTM59" s="626"/>
      <c r="QTN59" s="626"/>
      <c r="QTO59" s="626"/>
      <c r="QTP59" s="626"/>
      <c r="QTQ59" s="626"/>
      <c r="QTR59" s="626"/>
      <c r="QTS59" s="626"/>
      <c r="QTT59" s="626"/>
      <c r="QTU59" s="626"/>
      <c r="QTV59" s="626"/>
      <c r="QTW59" s="626"/>
      <c r="QTX59" s="626"/>
      <c r="QTY59" s="626"/>
      <c r="QTZ59" s="626"/>
      <c r="QUA59" s="626"/>
      <c r="QUB59" s="626"/>
      <c r="QUC59" s="626"/>
      <c r="QUD59" s="626"/>
      <c r="QUE59" s="626"/>
      <c r="QUF59" s="626"/>
      <c r="QUG59" s="626"/>
      <c r="QUH59" s="626"/>
      <c r="QUI59" s="626"/>
      <c r="QUJ59" s="626"/>
      <c r="QUK59" s="626"/>
      <c r="QUL59" s="626"/>
      <c r="QUM59" s="626"/>
      <c r="QUN59" s="626"/>
      <c r="QUO59" s="626"/>
      <c r="QUP59" s="626"/>
      <c r="QUQ59" s="626"/>
      <c r="QUR59" s="626"/>
      <c r="QUS59" s="626"/>
      <c r="QUT59" s="626"/>
      <c r="QUU59" s="626"/>
      <c r="QUV59" s="626"/>
      <c r="QUW59" s="626"/>
      <c r="QUX59" s="626"/>
      <c r="QUY59" s="626"/>
      <c r="QUZ59" s="626"/>
      <c r="QVA59" s="626"/>
      <c r="QVB59" s="626"/>
      <c r="QVC59" s="626"/>
      <c r="QVD59" s="626"/>
      <c r="QVE59" s="626"/>
      <c r="QVF59" s="626"/>
      <c r="QVG59" s="626"/>
      <c r="QVH59" s="626"/>
      <c r="QVI59" s="626"/>
      <c r="QVJ59" s="626"/>
      <c r="QVK59" s="626"/>
      <c r="QVL59" s="626"/>
      <c r="QVM59" s="626"/>
      <c r="QVN59" s="626"/>
      <c r="QVO59" s="626"/>
      <c r="QVP59" s="626"/>
      <c r="QVQ59" s="626"/>
      <c r="QVR59" s="626"/>
      <c r="QVS59" s="626"/>
      <c r="QVT59" s="626"/>
      <c r="QVU59" s="626"/>
      <c r="QVV59" s="626"/>
      <c r="QVW59" s="626"/>
      <c r="QVX59" s="626"/>
      <c r="QVY59" s="626"/>
      <c r="QVZ59" s="626"/>
      <c r="QWA59" s="626"/>
      <c r="QWB59" s="626"/>
      <c r="QWC59" s="626"/>
      <c r="QWD59" s="626"/>
      <c r="QWE59" s="626"/>
      <c r="QWF59" s="626"/>
      <c r="QWG59" s="626"/>
      <c r="QWH59" s="626"/>
      <c r="QWI59" s="626"/>
      <c r="QWJ59" s="626"/>
      <c r="QWK59" s="626"/>
      <c r="QWL59" s="626"/>
      <c r="QWM59" s="626"/>
      <c r="QWN59" s="626"/>
      <c r="QWO59" s="626"/>
      <c r="QWP59" s="626"/>
      <c r="QWQ59" s="626"/>
      <c r="QWR59" s="626"/>
      <c r="QWS59" s="626"/>
      <c r="QWT59" s="626"/>
      <c r="QWU59" s="626"/>
      <c r="QWV59" s="626"/>
      <c r="QWW59" s="626"/>
      <c r="QWX59" s="626"/>
      <c r="QWY59" s="626"/>
      <c r="QWZ59" s="626"/>
      <c r="QXA59" s="626"/>
      <c r="QXB59" s="626"/>
      <c r="QXC59" s="626"/>
      <c r="QXD59" s="626"/>
      <c r="QXE59" s="626"/>
      <c r="QXF59" s="626"/>
      <c r="QXG59" s="626"/>
      <c r="QXH59" s="626"/>
      <c r="QXI59" s="626"/>
      <c r="QXJ59" s="626"/>
      <c r="QXK59" s="626"/>
      <c r="QXL59" s="626"/>
      <c r="QXM59" s="626"/>
      <c r="QXN59" s="626"/>
      <c r="QXO59" s="626"/>
      <c r="QXP59" s="626"/>
      <c r="QXQ59" s="626"/>
      <c r="QXR59" s="626"/>
      <c r="QXS59" s="626"/>
      <c r="QXT59" s="626"/>
      <c r="QXU59" s="626"/>
      <c r="QXV59" s="626"/>
      <c r="QXW59" s="626"/>
      <c r="QXX59" s="626"/>
      <c r="QXY59" s="626"/>
      <c r="QXZ59" s="626"/>
      <c r="QYA59" s="626"/>
      <c r="QYB59" s="626"/>
      <c r="QYC59" s="626"/>
      <c r="QYD59" s="626"/>
      <c r="QYE59" s="626"/>
      <c r="QYF59" s="626"/>
      <c r="QYG59" s="626"/>
      <c r="QYH59" s="626"/>
      <c r="QYI59" s="626"/>
      <c r="QYJ59" s="626"/>
      <c r="QYK59" s="626"/>
      <c r="QYL59" s="626"/>
      <c r="QYM59" s="626"/>
      <c r="QYN59" s="626"/>
      <c r="QYO59" s="626"/>
      <c r="QYP59" s="626"/>
      <c r="QYQ59" s="626"/>
      <c r="QYR59" s="626"/>
      <c r="QYS59" s="626"/>
      <c r="QYT59" s="626"/>
      <c r="QYU59" s="626"/>
      <c r="QYV59" s="626"/>
      <c r="QYW59" s="626"/>
      <c r="QYX59" s="626"/>
      <c r="QYY59" s="626"/>
      <c r="QYZ59" s="626"/>
      <c r="QZA59" s="626"/>
      <c r="QZB59" s="626"/>
      <c r="QZC59" s="626"/>
      <c r="QZD59" s="626"/>
      <c r="QZE59" s="626"/>
      <c r="QZF59" s="626"/>
      <c r="QZG59" s="626"/>
      <c r="QZH59" s="626"/>
      <c r="QZI59" s="626"/>
      <c r="QZJ59" s="626"/>
      <c r="QZK59" s="626"/>
      <c r="QZL59" s="626"/>
      <c r="QZM59" s="626"/>
      <c r="QZN59" s="626"/>
      <c r="QZO59" s="626"/>
      <c r="QZP59" s="626"/>
      <c r="QZQ59" s="626"/>
      <c r="QZR59" s="626"/>
      <c r="QZS59" s="626"/>
      <c r="QZT59" s="626"/>
      <c r="QZU59" s="626"/>
      <c r="QZV59" s="626"/>
      <c r="QZW59" s="626"/>
      <c r="QZX59" s="626"/>
      <c r="QZY59" s="626"/>
      <c r="QZZ59" s="626"/>
      <c r="RAA59" s="626"/>
      <c r="RAB59" s="626"/>
      <c r="RAC59" s="626"/>
      <c r="RAD59" s="626"/>
      <c r="RAE59" s="626"/>
      <c r="RAF59" s="626"/>
      <c r="RAG59" s="626"/>
      <c r="RAH59" s="626"/>
      <c r="RAI59" s="626"/>
      <c r="RAJ59" s="626"/>
      <c r="RAK59" s="626"/>
      <c r="RAL59" s="626"/>
      <c r="RAM59" s="626"/>
      <c r="RAN59" s="626"/>
      <c r="RAO59" s="626"/>
      <c r="RAP59" s="626"/>
      <c r="RAQ59" s="626"/>
      <c r="RAR59" s="626"/>
      <c r="RAS59" s="626"/>
      <c r="RAT59" s="626"/>
      <c r="RAU59" s="626"/>
      <c r="RAV59" s="626"/>
      <c r="RAW59" s="626"/>
      <c r="RAX59" s="626"/>
      <c r="RAY59" s="626"/>
      <c r="RAZ59" s="626"/>
      <c r="RBA59" s="626"/>
      <c r="RBB59" s="626"/>
      <c r="RBC59" s="626"/>
      <c r="RBD59" s="626"/>
      <c r="RBE59" s="626"/>
      <c r="RBF59" s="626"/>
      <c r="RBG59" s="626"/>
      <c r="RBH59" s="626"/>
      <c r="RBI59" s="626"/>
      <c r="RBJ59" s="626"/>
      <c r="RBK59" s="626"/>
      <c r="RBL59" s="626"/>
      <c r="RBM59" s="626"/>
      <c r="RBN59" s="626"/>
      <c r="RBO59" s="626"/>
      <c r="RBP59" s="626"/>
      <c r="RBQ59" s="626"/>
      <c r="RBR59" s="626"/>
      <c r="RBS59" s="626"/>
      <c r="RBT59" s="626"/>
      <c r="RBU59" s="626"/>
      <c r="RBV59" s="626"/>
      <c r="RBW59" s="626"/>
      <c r="RBX59" s="626"/>
      <c r="RBY59" s="626"/>
      <c r="RBZ59" s="626"/>
      <c r="RCA59" s="626"/>
      <c r="RCB59" s="626"/>
      <c r="RCC59" s="626"/>
      <c r="RCD59" s="626"/>
      <c r="RCE59" s="626"/>
      <c r="RCF59" s="626"/>
      <c r="RCG59" s="626"/>
      <c r="RCH59" s="626"/>
      <c r="RCI59" s="626"/>
      <c r="RCJ59" s="626"/>
      <c r="RCK59" s="626"/>
      <c r="RCL59" s="626"/>
      <c r="RCM59" s="626"/>
      <c r="RCN59" s="626"/>
      <c r="RCO59" s="626"/>
      <c r="RCP59" s="626"/>
      <c r="RCQ59" s="626"/>
      <c r="RCR59" s="626"/>
      <c r="RCS59" s="626"/>
      <c r="RCT59" s="626"/>
      <c r="RCU59" s="626"/>
      <c r="RCV59" s="626"/>
      <c r="RCW59" s="626"/>
      <c r="RCX59" s="626"/>
      <c r="RCY59" s="626"/>
      <c r="RCZ59" s="626"/>
      <c r="RDA59" s="626"/>
      <c r="RDB59" s="626"/>
      <c r="RDC59" s="626"/>
      <c r="RDD59" s="626"/>
      <c r="RDE59" s="626"/>
      <c r="RDF59" s="626"/>
      <c r="RDG59" s="626"/>
      <c r="RDH59" s="626"/>
      <c r="RDI59" s="626"/>
      <c r="RDJ59" s="626"/>
      <c r="RDK59" s="626"/>
      <c r="RDL59" s="626"/>
      <c r="RDM59" s="626"/>
      <c r="RDN59" s="626"/>
      <c r="RDO59" s="626"/>
      <c r="RDP59" s="626"/>
      <c r="RDQ59" s="626"/>
      <c r="RDR59" s="626"/>
      <c r="RDS59" s="626"/>
      <c r="RDT59" s="626"/>
      <c r="RDU59" s="626"/>
      <c r="RDV59" s="626"/>
      <c r="RDW59" s="626"/>
      <c r="RDX59" s="626"/>
      <c r="RDY59" s="626"/>
      <c r="RDZ59" s="626"/>
      <c r="REA59" s="626"/>
      <c r="REB59" s="626"/>
      <c r="REC59" s="626"/>
      <c r="RED59" s="626"/>
      <c r="REE59" s="626"/>
      <c r="REF59" s="626"/>
      <c r="REG59" s="626"/>
      <c r="REH59" s="626"/>
      <c r="REI59" s="626"/>
      <c r="REJ59" s="626"/>
      <c r="REK59" s="626"/>
      <c r="REL59" s="626"/>
      <c r="REM59" s="626"/>
      <c r="REN59" s="626"/>
      <c r="REO59" s="626"/>
      <c r="REP59" s="626"/>
      <c r="REQ59" s="626"/>
      <c r="RER59" s="626"/>
      <c r="RES59" s="626"/>
      <c r="RET59" s="626"/>
      <c r="REU59" s="626"/>
      <c r="REV59" s="626"/>
      <c r="REW59" s="626"/>
      <c r="REX59" s="626"/>
      <c r="REY59" s="626"/>
      <c r="REZ59" s="626"/>
      <c r="RFA59" s="626"/>
      <c r="RFB59" s="626"/>
      <c r="RFC59" s="626"/>
      <c r="RFD59" s="626"/>
      <c r="RFE59" s="626"/>
      <c r="RFF59" s="626"/>
      <c r="RFG59" s="626"/>
      <c r="RFH59" s="626"/>
      <c r="RFI59" s="626"/>
      <c r="RFJ59" s="626"/>
      <c r="RFK59" s="626"/>
      <c r="RFL59" s="626"/>
      <c r="RFM59" s="626"/>
      <c r="RFN59" s="626"/>
      <c r="RFO59" s="626"/>
      <c r="RFP59" s="626"/>
      <c r="RFQ59" s="626"/>
      <c r="RFR59" s="626"/>
      <c r="RFS59" s="626"/>
      <c r="RFT59" s="626"/>
      <c r="RFU59" s="626"/>
      <c r="RFV59" s="626"/>
      <c r="RFW59" s="626"/>
      <c r="RFX59" s="626"/>
      <c r="RFY59" s="626"/>
      <c r="RFZ59" s="626"/>
      <c r="RGA59" s="626"/>
      <c r="RGB59" s="626"/>
      <c r="RGC59" s="626"/>
      <c r="RGD59" s="626"/>
      <c r="RGE59" s="626"/>
      <c r="RGF59" s="626"/>
      <c r="RGG59" s="626"/>
      <c r="RGH59" s="626"/>
      <c r="RGI59" s="626"/>
      <c r="RGJ59" s="626"/>
      <c r="RGK59" s="626"/>
      <c r="RGL59" s="626"/>
      <c r="RGM59" s="626"/>
      <c r="RGN59" s="626"/>
      <c r="RGO59" s="626"/>
      <c r="RGP59" s="626"/>
      <c r="RGQ59" s="626"/>
      <c r="RGR59" s="626"/>
      <c r="RGS59" s="626"/>
      <c r="RGT59" s="626"/>
      <c r="RGU59" s="626"/>
      <c r="RGV59" s="626"/>
      <c r="RGW59" s="626"/>
      <c r="RGX59" s="626"/>
      <c r="RGY59" s="626"/>
      <c r="RGZ59" s="626"/>
      <c r="RHA59" s="626"/>
      <c r="RHB59" s="626"/>
      <c r="RHC59" s="626"/>
      <c r="RHD59" s="626"/>
      <c r="RHE59" s="626"/>
      <c r="RHF59" s="626"/>
      <c r="RHG59" s="626"/>
      <c r="RHH59" s="626"/>
      <c r="RHI59" s="626"/>
      <c r="RHJ59" s="626"/>
      <c r="RHK59" s="626"/>
      <c r="RHL59" s="626"/>
      <c r="RHM59" s="626"/>
      <c r="RHN59" s="626"/>
      <c r="RHO59" s="626"/>
      <c r="RHP59" s="626"/>
      <c r="RHQ59" s="626"/>
      <c r="RHR59" s="626"/>
      <c r="RHS59" s="626"/>
      <c r="RHT59" s="626"/>
      <c r="RHU59" s="626"/>
      <c r="RHV59" s="626"/>
      <c r="RHW59" s="626"/>
      <c r="RHX59" s="626"/>
      <c r="RHY59" s="626"/>
      <c r="RHZ59" s="626"/>
      <c r="RIA59" s="626"/>
      <c r="RIB59" s="626"/>
      <c r="RIC59" s="626"/>
      <c r="RID59" s="626"/>
      <c r="RIE59" s="626"/>
      <c r="RIF59" s="626"/>
      <c r="RIG59" s="626"/>
      <c r="RIH59" s="626"/>
      <c r="RII59" s="626"/>
      <c r="RIJ59" s="626"/>
      <c r="RIK59" s="626"/>
      <c r="RIL59" s="626"/>
      <c r="RIM59" s="626"/>
      <c r="RIN59" s="626"/>
      <c r="RIO59" s="626"/>
      <c r="RIP59" s="626"/>
      <c r="RIQ59" s="626"/>
      <c r="RIR59" s="626"/>
      <c r="RIS59" s="626"/>
      <c r="RIT59" s="626"/>
      <c r="RIU59" s="626"/>
      <c r="RIV59" s="626"/>
      <c r="RIW59" s="626"/>
      <c r="RIX59" s="626"/>
      <c r="RIY59" s="626"/>
      <c r="RIZ59" s="626"/>
      <c r="RJA59" s="626"/>
      <c r="RJB59" s="626"/>
      <c r="RJC59" s="626"/>
      <c r="RJD59" s="626"/>
      <c r="RJE59" s="626"/>
      <c r="RJF59" s="626"/>
      <c r="RJG59" s="626"/>
      <c r="RJH59" s="626"/>
      <c r="RJI59" s="626"/>
      <c r="RJJ59" s="626"/>
      <c r="RJK59" s="626"/>
      <c r="RJL59" s="626"/>
      <c r="RJM59" s="626"/>
      <c r="RJN59" s="626"/>
      <c r="RJO59" s="626"/>
      <c r="RJP59" s="626"/>
      <c r="RJQ59" s="626"/>
      <c r="RJR59" s="626"/>
      <c r="RJS59" s="626"/>
      <c r="RJT59" s="626"/>
      <c r="RJU59" s="626"/>
      <c r="RJV59" s="626"/>
      <c r="RJW59" s="626"/>
      <c r="RJX59" s="626"/>
      <c r="RJY59" s="626"/>
      <c r="RJZ59" s="626"/>
      <c r="RKA59" s="626"/>
      <c r="RKB59" s="626"/>
      <c r="RKC59" s="626"/>
      <c r="RKD59" s="626"/>
      <c r="RKE59" s="626"/>
      <c r="RKF59" s="626"/>
      <c r="RKG59" s="626"/>
      <c r="RKH59" s="626"/>
      <c r="RKI59" s="626"/>
      <c r="RKJ59" s="626"/>
      <c r="RKK59" s="626"/>
      <c r="RKL59" s="626"/>
      <c r="RKM59" s="626"/>
      <c r="RKN59" s="626"/>
      <c r="RKO59" s="626"/>
      <c r="RKP59" s="626"/>
      <c r="RKQ59" s="626"/>
      <c r="RKR59" s="626"/>
      <c r="RKS59" s="626"/>
      <c r="RKT59" s="626"/>
      <c r="RKU59" s="626"/>
      <c r="RKV59" s="626"/>
      <c r="RKW59" s="626"/>
      <c r="RKX59" s="626"/>
      <c r="RKY59" s="626"/>
      <c r="RKZ59" s="626"/>
      <c r="RLA59" s="626"/>
      <c r="RLB59" s="626"/>
      <c r="RLC59" s="626"/>
      <c r="RLD59" s="626"/>
      <c r="RLE59" s="626"/>
      <c r="RLF59" s="626"/>
      <c r="RLG59" s="626"/>
      <c r="RLH59" s="626"/>
      <c r="RLI59" s="626"/>
      <c r="RLJ59" s="626"/>
      <c r="RLK59" s="626"/>
      <c r="RLL59" s="626"/>
      <c r="RLM59" s="626"/>
      <c r="RLN59" s="626"/>
      <c r="RLO59" s="626"/>
      <c r="RLP59" s="626"/>
      <c r="RLQ59" s="626"/>
      <c r="RLR59" s="626"/>
      <c r="RLS59" s="626"/>
      <c r="RLT59" s="626"/>
      <c r="RLU59" s="626"/>
      <c r="RLV59" s="626"/>
      <c r="RLW59" s="626"/>
      <c r="RLX59" s="626"/>
      <c r="RLY59" s="626"/>
      <c r="RLZ59" s="626"/>
      <c r="RMA59" s="626"/>
      <c r="RMB59" s="626"/>
      <c r="RMC59" s="626"/>
      <c r="RMD59" s="626"/>
      <c r="RME59" s="626"/>
      <c r="RMF59" s="626"/>
      <c r="RMG59" s="626"/>
      <c r="RMH59" s="626"/>
      <c r="RMI59" s="626"/>
      <c r="RMJ59" s="626"/>
      <c r="RMK59" s="626"/>
      <c r="RML59" s="626"/>
      <c r="RMM59" s="626"/>
      <c r="RMN59" s="626"/>
      <c r="RMO59" s="626"/>
      <c r="RMP59" s="626"/>
      <c r="RMQ59" s="626"/>
      <c r="RMR59" s="626"/>
      <c r="RMS59" s="626"/>
      <c r="RMT59" s="626"/>
      <c r="RMU59" s="626"/>
      <c r="RMV59" s="626"/>
      <c r="RMW59" s="626"/>
      <c r="RMX59" s="626"/>
      <c r="RMY59" s="626"/>
      <c r="RMZ59" s="626"/>
      <c r="RNA59" s="626"/>
      <c r="RNB59" s="626"/>
      <c r="RNC59" s="626"/>
      <c r="RND59" s="626"/>
      <c r="RNE59" s="626"/>
      <c r="RNF59" s="626"/>
      <c r="RNG59" s="626"/>
      <c r="RNH59" s="626"/>
      <c r="RNI59" s="626"/>
      <c r="RNJ59" s="626"/>
      <c r="RNK59" s="626"/>
      <c r="RNL59" s="626"/>
      <c r="RNM59" s="626"/>
      <c r="RNN59" s="626"/>
      <c r="RNO59" s="626"/>
      <c r="RNP59" s="626"/>
      <c r="RNQ59" s="626"/>
      <c r="RNR59" s="626"/>
      <c r="RNS59" s="626"/>
      <c r="RNT59" s="626"/>
      <c r="RNU59" s="626"/>
      <c r="RNV59" s="626"/>
      <c r="RNW59" s="626"/>
      <c r="RNX59" s="626"/>
      <c r="RNY59" s="626"/>
      <c r="RNZ59" s="626"/>
      <c r="ROA59" s="626"/>
      <c r="ROB59" s="626"/>
      <c r="ROC59" s="626"/>
      <c r="ROD59" s="626"/>
      <c r="ROE59" s="626"/>
      <c r="ROF59" s="626"/>
      <c r="ROG59" s="626"/>
      <c r="ROH59" s="626"/>
      <c r="ROI59" s="626"/>
      <c r="ROJ59" s="626"/>
      <c r="ROK59" s="626"/>
      <c r="ROL59" s="626"/>
      <c r="ROM59" s="626"/>
      <c r="RON59" s="626"/>
      <c r="ROO59" s="626"/>
      <c r="ROP59" s="626"/>
      <c r="ROQ59" s="626"/>
      <c r="ROR59" s="626"/>
      <c r="ROS59" s="626"/>
      <c r="ROT59" s="626"/>
      <c r="ROU59" s="626"/>
      <c r="ROV59" s="626"/>
      <c r="ROW59" s="626"/>
      <c r="ROX59" s="626"/>
      <c r="ROY59" s="626"/>
      <c r="ROZ59" s="626"/>
      <c r="RPA59" s="626"/>
      <c r="RPB59" s="626"/>
      <c r="RPC59" s="626"/>
      <c r="RPD59" s="626"/>
      <c r="RPE59" s="626"/>
      <c r="RPF59" s="626"/>
      <c r="RPG59" s="626"/>
      <c r="RPH59" s="626"/>
      <c r="RPI59" s="626"/>
      <c r="RPJ59" s="626"/>
      <c r="RPK59" s="626"/>
      <c r="RPL59" s="626"/>
      <c r="RPM59" s="626"/>
      <c r="RPN59" s="626"/>
      <c r="RPO59" s="626"/>
      <c r="RPP59" s="626"/>
      <c r="RPQ59" s="626"/>
      <c r="RPR59" s="626"/>
      <c r="RPS59" s="626"/>
      <c r="RPT59" s="626"/>
      <c r="RPU59" s="626"/>
      <c r="RPV59" s="626"/>
      <c r="RPW59" s="626"/>
      <c r="RPX59" s="626"/>
      <c r="RPY59" s="626"/>
      <c r="RPZ59" s="626"/>
      <c r="RQA59" s="626"/>
      <c r="RQB59" s="626"/>
      <c r="RQC59" s="626"/>
      <c r="RQD59" s="626"/>
      <c r="RQE59" s="626"/>
      <c r="RQF59" s="626"/>
      <c r="RQG59" s="626"/>
      <c r="RQH59" s="626"/>
      <c r="RQI59" s="626"/>
      <c r="RQJ59" s="626"/>
      <c r="RQK59" s="626"/>
      <c r="RQL59" s="626"/>
      <c r="RQM59" s="626"/>
      <c r="RQN59" s="626"/>
      <c r="RQO59" s="626"/>
      <c r="RQP59" s="626"/>
      <c r="RQQ59" s="626"/>
      <c r="RQR59" s="626"/>
      <c r="RQS59" s="626"/>
      <c r="RQT59" s="626"/>
      <c r="RQU59" s="626"/>
      <c r="RQV59" s="626"/>
      <c r="RQW59" s="626"/>
      <c r="RQX59" s="626"/>
      <c r="RQY59" s="626"/>
      <c r="RQZ59" s="626"/>
      <c r="RRA59" s="626"/>
      <c r="RRB59" s="626"/>
      <c r="RRC59" s="626"/>
      <c r="RRD59" s="626"/>
      <c r="RRE59" s="626"/>
      <c r="RRF59" s="626"/>
      <c r="RRG59" s="626"/>
      <c r="RRH59" s="626"/>
      <c r="RRI59" s="626"/>
      <c r="RRJ59" s="626"/>
      <c r="RRK59" s="626"/>
      <c r="RRL59" s="626"/>
      <c r="RRM59" s="626"/>
      <c r="RRN59" s="626"/>
      <c r="RRO59" s="626"/>
      <c r="RRP59" s="626"/>
      <c r="RRQ59" s="626"/>
      <c r="RRR59" s="626"/>
      <c r="RRS59" s="626"/>
      <c r="RRT59" s="626"/>
      <c r="RRU59" s="626"/>
      <c r="RRV59" s="626"/>
      <c r="RRW59" s="626"/>
      <c r="RRX59" s="626"/>
      <c r="RRY59" s="626"/>
      <c r="RRZ59" s="626"/>
      <c r="RSA59" s="626"/>
      <c r="RSB59" s="626"/>
      <c r="RSC59" s="626"/>
      <c r="RSD59" s="626"/>
      <c r="RSE59" s="626"/>
      <c r="RSF59" s="626"/>
      <c r="RSG59" s="626"/>
      <c r="RSH59" s="626"/>
      <c r="RSI59" s="626"/>
      <c r="RSJ59" s="626"/>
      <c r="RSK59" s="626"/>
      <c r="RSL59" s="626"/>
      <c r="RSM59" s="626"/>
      <c r="RSN59" s="626"/>
      <c r="RSO59" s="626"/>
      <c r="RSP59" s="626"/>
      <c r="RSQ59" s="626"/>
      <c r="RSR59" s="626"/>
      <c r="RSS59" s="626"/>
      <c r="RST59" s="626"/>
      <c r="RSU59" s="626"/>
      <c r="RSV59" s="626"/>
      <c r="RSW59" s="626"/>
      <c r="RSX59" s="626"/>
      <c r="RSY59" s="626"/>
      <c r="RSZ59" s="626"/>
      <c r="RTA59" s="626"/>
      <c r="RTB59" s="626"/>
      <c r="RTC59" s="626"/>
      <c r="RTD59" s="626"/>
      <c r="RTE59" s="626"/>
      <c r="RTF59" s="626"/>
      <c r="RTG59" s="626"/>
      <c r="RTH59" s="626"/>
      <c r="RTI59" s="626"/>
      <c r="RTJ59" s="626"/>
      <c r="RTK59" s="626"/>
      <c r="RTL59" s="626"/>
      <c r="RTM59" s="626"/>
      <c r="RTN59" s="626"/>
      <c r="RTO59" s="626"/>
      <c r="RTP59" s="626"/>
      <c r="RTQ59" s="626"/>
      <c r="RTR59" s="626"/>
      <c r="RTS59" s="626"/>
      <c r="RTT59" s="626"/>
      <c r="RTU59" s="626"/>
      <c r="RTV59" s="626"/>
      <c r="RTW59" s="626"/>
      <c r="RTX59" s="626"/>
      <c r="RTY59" s="626"/>
      <c r="RTZ59" s="626"/>
      <c r="RUA59" s="626"/>
      <c r="RUB59" s="626"/>
      <c r="RUC59" s="626"/>
      <c r="RUD59" s="626"/>
      <c r="RUE59" s="626"/>
      <c r="RUF59" s="626"/>
      <c r="RUG59" s="626"/>
      <c r="RUH59" s="626"/>
      <c r="RUI59" s="626"/>
      <c r="RUJ59" s="626"/>
      <c r="RUK59" s="626"/>
      <c r="RUL59" s="626"/>
      <c r="RUM59" s="626"/>
      <c r="RUN59" s="626"/>
      <c r="RUO59" s="626"/>
      <c r="RUP59" s="626"/>
      <c r="RUQ59" s="626"/>
      <c r="RUR59" s="626"/>
      <c r="RUS59" s="626"/>
      <c r="RUT59" s="626"/>
      <c r="RUU59" s="626"/>
      <c r="RUV59" s="626"/>
      <c r="RUW59" s="626"/>
      <c r="RUX59" s="626"/>
      <c r="RUY59" s="626"/>
      <c r="RUZ59" s="626"/>
      <c r="RVA59" s="626"/>
      <c r="RVB59" s="626"/>
      <c r="RVC59" s="626"/>
      <c r="RVD59" s="626"/>
      <c r="RVE59" s="626"/>
      <c r="RVF59" s="626"/>
      <c r="RVG59" s="626"/>
      <c r="RVH59" s="626"/>
      <c r="RVI59" s="626"/>
      <c r="RVJ59" s="626"/>
      <c r="RVK59" s="626"/>
      <c r="RVL59" s="626"/>
      <c r="RVM59" s="626"/>
      <c r="RVN59" s="626"/>
      <c r="RVO59" s="626"/>
      <c r="RVP59" s="626"/>
      <c r="RVQ59" s="626"/>
      <c r="RVR59" s="626"/>
      <c r="RVS59" s="626"/>
      <c r="RVT59" s="626"/>
      <c r="RVU59" s="626"/>
      <c r="RVV59" s="626"/>
      <c r="RVW59" s="626"/>
      <c r="RVX59" s="626"/>
      <c r="RVY59" s="626"/>
      <c r="RVZ59" s="626"/>
      <c r="RWA59" s="626"/>
      <c r="RWB59" s="626"/>
      <c r="RWC59" s="626"/>
      <c r="RWD59" s="626"/>
      <c r="RWE59" s="626"/>
      <c r="RWF59" s="626"/>
      <c r="RWG59" s="626"/>
      <c r="RWH59" s="626"/>
      <c r="RWI59" s="626"/>
      <c r="RWJ59" s="626"/>
      <c r="RWK59" s="626"/>
      <c r="RWL59" s="626"/>
      <c r="RWM59" s="626"/>
      <c r="RWN59" s="626"/>
      <c r="RWO59" s="626"/>
      <c r="RWP59" s="626"/>
      <c r="RWQ59" s="626"/>
      <c r="RWR59" s="626"/>
      <c r="RWS59" s="626"/>
      <c r="RWT59" s="626"/>
      <c r="RWU59" s="626"/>
      <c r="RWV59" s="626"/>
      <c r="RWW59" s="626"/>
      <c r="RWX59" s="626"/>
      <c r="RWY59" s="626"/>
      <c r="RWZ59" s="626"/>
      <c r="RXA59" s="626"/>
      <c r="RXB59" s="626"/>
      <c r="RXC59" s="626"/>
      <c r="RXD59" s="626"/>
      <c r="RXE59" s="626"/>
      <c r="RXF59" s="626"/>
      <c r="RXG59" s="626"/>
      <c r="RXH59" s="626"/>
      <c r="RXI59" s="626"/>
      <c r="RXJ59" s="626"/>
      <c r="RXK59" s="626"/>
      <c r="RXL59" s="626"/>
      <c r="RXM59" s="626"/>
      <c r="RXN59" s="626"/>
      <c r="RXO59" s="626"/>
      <c r="RXP59" s="626"/>
      <c r="RXQ59" s="626"/>
      <c r="RXR59" s="626"/>
      <c r="RXS59" s="626"/>
      <c r="RXT59" s="626"/>
      <c r="RXU59" s="626"/>
      <c r="RXV59" s="626"/>
      <c r="RXW59" s="626"/>
      <c r="RXX59" s="626"/>
      <c r="RXY59" s="626"/>
      <c r="RXZ59" s="626"/>
      <c r="RYA59" s="626"/>
      <c r="RYB59" s="626"/>
      <c r="RYC59" s="626"/>
      <c r="RYD59" s="626"/>
      <c r="RYE59" s="626"/>
      <c r="RYF59" s="626"/>
      <c r="RYG59" s="626"/>
      <c r="RYH59" s="626"/>
      <c r="RYI59" s="626"/>
      <c r="RYJ59" s="626"/>
      <c r="RYK59" s="626"/>
      <c r="RYL59" s="626"/>
      <c r="RYM59" s="626"/>
      <c r="RYN59" s="626"/>
      <c r="RYO59" s="626"/>
      <c r="RYP59" s="626"/>
      <c r="RYQ59" s="626"/>
      <c r="RYR59" s="626"/>
      <c r="RYS59" s="626"/>
      <c r="RYT59" s="626"/>
      <c r="RYU59" s="626"/>
      <c r="RYV59" s="626"/>
      <c r="RYW59" s="626"/>
      <c r="RYX59" s="626"/>
      <c r="RYY59" s="626"/>
      <c r="RYZ59" s="626"/>
      <c r="RZA59" s="626"/>
      <c r="RZB59" s="626"/>
      <c r="RZC59" s="626"/>
      <c r="RZD59" s="626"/>
      <c r="RZE59" s="626"/>
      <c r="RZF59" s="626"/>
      <c r="RZG59" s="626"/>
      <c r="RZH59" s="626"/>
      <c r="RZI59" s="626"/>
      <c r="RZJ59" s="626"/>
      <c r="RZK59" s="626"/>
      <c r="RZL59" s="626"/>
      <c r="RZM59" s="626"/>
      <c r="RZN59" s="626"/>
      <c r="RZO59" s="626"/>
      <c r="RZP59" s="626"/>
      <c r="RZQ59" s="626"/>
      <c r="RZR59" s="626"/>
      <c r="RZS59" s="626"/>
      <c r="RZT59" s="626"/>
      <c r="RZU59" s="626"/>
      <c r="RZV59" s="626"/>
      <c r="RZW59" s="626"/>
      <c r="RZX59" s="626"/>
      <c r="RZY59" s="626"/>
      <c r="RZZ59" s="626"/>
      <c r="SAA59" s="626"/>
      <c r="SAB59" s="626"/>
      <c r="SAC59" s="626"/>
      <c r="SAD59" s="626"/>
      <c r="SAE59" s="626"/>
      <c r="SAF59" s="626"/>
      <c r="SAG59" s="626"/>
      <c r="SAH59" s="626"/>
      <c r="SAI59" s="626"/>
      <c r="SAJ59" s="626"/>
      <c r="SAK59" s="626"/>
      <c r="SAL59" s="626"/>
      <c r="SAM59" s="626"/>
      <c r="SAN59" s="626"/>
      <c r="SAO59" s="626"/>
      <c r="SAP59" s="626"/>
      <c r="SAQ59" s="626"/>
      <c r="SAR59" s="626"/>
      <c r="SAS59" s="626"/>
      <c r="SAT59" s="626"/>
      <c r="SAU59" s="626"/>
      <c r="SAV59" s="626"/>
      <c r="SAW59" s="626"/>
      <c r="SAX59" s="626"/>
      <c r="SAY59" s="626"/>
      <c r="SAZ59" s="626"/>
      <c r="SBA59" s="626"/>
      <c r="SBB59" s="626"/>
      <c r="SBC59" s="626"/>
      <c r="SBD59" s="626"/>
      <c r="SBE59" s="626"/>
      <c r="SBF59" s="626"/>
      <c r="SBG59" s="626"/>
      <c r="SBH59" s="626"/>
      <c r="SBI59" s="626"/>
      <c r="SBJ59" s="626"/>
      <c r="SBK59" s="626"/>
      <c r="SBL59" s="626"/>
      <c r="SBM59" s="626"/>
      <c r="SBN59" s="626"/>
      <c r="SBO59" s="626"/>
      <c r="SBP59" s="626"/>
      <c r="SBQ59" s="626"/>
      <c r="SBR59" s="626"/>
      <c r="SBS59" s="626"/>
      <c r="SBT59" s="626"/>
      <c r="SBU59" s="626"/>
      <c r="SBV59" s="626"/>
      <c r="SBW59" s="626"/>
      <c r="SBX59" s="626"/>
      <c r="SBY59" s="626"/>
      <c r="SBZ59" s="626"/>
      <c r="SCA59" s="626"/>
      <c r="SCB59" s="626"/>
      <c r="SCC59" s="626"/>
      <c r="SCD59" s="626"/>
      <c r="SCE59" s="626"/>
      <c r="SCF59" s="626"/>
      <c r="SCG59" s="626"/>
      <c r="SCH59" s="626"/>
      <c r="SCI59" s="626"/>
      <c r="SCJ59" s="626"/>
      <c r="SCK59" s="626"/>
      <c r="SCL59" s="626"/>
      <c r="SCM59" s="626"/>
      <c r="SCN59" s="626"/>
      <c r="SCO59" s="626"/>
      <c r="SCP59" s="626"/>
      <c r="SCQ59" s="626"/>
      <c r="SCR59" s="626"/>
      <c r="SCS59" s="626"/>
      <c r="SCT59" s="626"/>
      <c r="SCU59" s="626"/>
      <c r="SCV59" s="626"/>
      <c r="SCW59" s="626"/>
      <c r="SCX59" s="626"/>
      <c r="SCY59" s="626"/>
      <c r="SCZ59" s="626"/>
      <c r="SDA59" s="626"/>
      <c r="SDB59" s="626"/>
      <c r="SDC59" s="626"/>
      <c r="SDD59" s="626"/>
      <c r="SDE59" s="626"/>
      <c r="SDF59" s="626"/>
      <c r="SDG59" s="626"/>
      <c r="SDH59" s="626"/>
      <c r="SDI59" s="626"/>
      <c r="SDJ59" s="626"/>
      <c r="SDK59" s="626"/>
      <c r="SDL59" s="626"/>
      <c r="SDM59" s="626"/>
      <c r="SDN59" s="626"/>
      <c r="SDO59" s="626"/>
      <c r="SDP59" s="626"/>
      <c r="SDQ59" s="626"/>
      <c r="SDR59" s="626"/>
      <c r="SDS59" s="626"/>
      <c r="SDT59" s="626"/>
      <c r="SDU59" s="626"/>
      <c r="SDV59" s="626"/>
      <c r="SDW59" s="626"/>
      <c r="SDX59" s="626"/>
      <c r="SDY59" s="626"/>
      <c r="SDZ59" s="626"/>
      <c r="SEA59" s="626"/>
      <c r="SEB59" s="626"/>
      <c r="SEC59" s="626"/>
      <c r="SED59" s="626"/>
      <c r="SEE59" s="626"/>
      <c r="SEF59" s="626"/>
      <c r="SEG59" s="626"/>
      <c r="SEH59" s="626"/>
      <c r="SEI59" s="626"/>
      <c r="SEJ59" s="626"/>
      <c r="SEK59" s="626"/>
      <c r="SEL59" s="626"/>
      <c r="SEM59" s="626"/>
      <c r="SEN59" s="626"/>
      <c r="SEO59" s="626"/>
      <c r="SEP59" s="626"/>
      <c r="SEQ59" s="626"/>
      <c r="SER59" s="626"/>
      <c r="SES59" s="626"/>
      <c r="SET59" s="626"/>
      <c r="SEU59" s="626"/>
      <c r="SEV59" s="626"/>
      <c r="SEW59" s="626"/>
      <c r="SEX59" s="626"/>
      <c r="SEY59" s="626"/>
      <c r="SEZ59" s="626"/>
      <c r="SFA59" s="626"/>
      <c r="SFB59" s="626"/>
      <c r="SFC59" s="626"/>
      <c r="SFD59" s="626"/>
      <c r="SFE59" s="626"/>
      <c r="SFF59" s="626"/>
      <c r="SFG59" s="626"/>
      <c r="SFH59" s="626"/>
      <c r="SFI59" s="626"/>
      <c r="SFJ59" s="626"/>
      <c r="SFK59" s="626"/>
      <c r="SFL59" s="626"/>
      <c r="SFM59" s="626"/>
      <c r="SFN59" s="626"/>
      <c r="SFO59" s="626"/>
      <c r="SFP59" s="626"/>
      <c r="SFQ59" s="626"/>
      <c r="SFR59" s="626"/>
      <c r="SFS59" s="626"/>
      <c r="SFT59" s="626"/>
      <c r="SFU59" s="626"/>
      <c r="SFV59" s="626"/>
      <c r="SFW59" s="626"/>
      <c r="SFX59" s="626"/>
      <c r="SFY59" s="626"/>
      <c r="SFZ59" s="626"/>
      <c r="SGA59" s="626"/>
      <c r="SGB59" s="626"/>
      <c r="SGC59" s="626"/>
      <c r="SGD59" s="626"/>
      <c r="SGE59" s="626"/>
      <c r="SGF59" s="626"/>
      <c r="SGG59" s="626"/>
      <c r="SGH59" s="626"/>
      <c r="SGI59" s="626"/>
      <c r="SGJ59" s="626"/>
      <c r="SGK59" s="626"/>
      <c r="SGL59" s="626"/>
      <c r="SGM59" s="626"/>
      <c r="SGN59" s="626"/>
      <c r="SGO59" s="626"/>
      <c r="SGP59" s="626"/>
      <c r="SGQ59" s="626"/>
      <c r="SGR59" s="626"/>
      <c r="SGS59" s="626"/>
      <c r="SGT59" s="626"/>
      <c r="SGU59" s="626"/>
      <c r="SGV59" s="626"/>
      <c r="SGW59" s="626"/>
      <c r="SGX59" s="626"/>
      <c r="SGY59" s="626"/>
      <c r="SGZ59" s="626"/>
      <c r="SHA59" s="626"/>
      <c r="SHB59" s="626"/>
      <c r="SHC59" s="626"/>
      <c r="SHD59" s="626"/>
      <c r="SHE59" s="626"/>
      <c r="SHF59" s="626"/>
      <c r="SHG59" s="626"/>
      <c r="SHH59" s="626"/>
      <c r="SHI59" s="626"/>
      <c r="SHJ59" s="626"/>
      <c r="SHK59" s="626"/>
      <c r="SHL59" s="626"/>
      <c r="SHM59" s="626"/>
      <c r="SHN59" s="626"/>
      <c r="SHO59" s="626"/>
      <c r="SHP59" s="626"/>
      <c r="SHQ59" s="626"/>
      <c r="SHR59" s="626"/>
      <c r="SHS59" s="626"/>
      <c r="SHT59" s="626"/>
      <c r="SHU59" s="626"/>
      <c r="SHV59" s="626"/>
      <c r="SHW59" s="626"/>
      <c r="SHX59" s="626"/>
      <c r="SHY59" s="626"/>
      <c r="SHZ59" s="626"/>
      <c r="SIA59" s="626"/>
      <c r="SIB59" s="626"/>
      <c r="SIC59" s="626"/>
      <c r="SID59" s="626"/>
      <c r="SIE59" s="626"/>
      <c r="SIF59" s="626"/>
      <c r="SIG59" s="626"/>
      <c r="SIH59" s="626"/>
      <c r="SII59" s="626"/>
      <c r="SIJ59" s="626"/>
      <c r="SIK59" s="626"/>
      <c r="SIL59" s="626"/>
      <c r="SIM59" s="626"/>
      <c r="SIN59" s="626"/>
      <c r="SIO59" s="626"/>
      <c r="SIP59" s="626"/>
      <c r="SIQ59" s="626"/>
      <c r="SIR59" s="626"/>
      <c r="SIS59" s="626"/>
      <c r="SIT59" s="626"/>
      <c r="SIU59" s="626"/>
      <c r="SIV59" s="626"/>
      <c r="SIW59" s="626"/>
      <c r="SIX59" s="626"/>
      <c r="SIY59" s="626"/>
      <c r="SIZ59" s="626"/>
      <c r="SJA59" s="626"/>
      <c r="SJB59" s="626"/>
      <c r="SJC59" s="626"/>
      <c r="SJD59" s="626"/>
      <c r="SJE59" s="626"/>
      <c r="SJF59" s="626"/>
      <c r="SJG59" s="626"/>
      <c r="SJH59" s="626"/>
      <c r="SJI59" s="626"/>
      <c r="SJJ59" s="626"/>
      <c r="SJK59" s="626"/>
      <c r="SJL59" s="626"/>
      <c r="SJM59" s="626"/>
      <c r="SJN59" s="626"/>
      <c r="SJO59" s="626"/>
      <c r="SJP59" s="626"/>
      <c r="SJQ59" s="626"/>
      <c r="SJR59" s="626"/>
      <c r="SJS59" s="626"/>
      <c r="SJT59" s="626"/>
      <c r="SJU59" s="626"/>
      <c r="SJV59" s="626"/>
      <c r="SJW59" s="626"/>
      <c r="SJX59" s="626"/>
      <c r="SJY59" s="626"/>
      <c r="SJZ59" s="626"/>
      <c r="SKA59" s="626"/>
      <c r="SKB59" s="626"/>
      <c r="SKC59" s="626"/>
      <c r="SKD59" s="626"/>
      <c r="SKE59" s="626"/>
      <c r="SKF59" s="626"/>
      <c r="SKG59" s="626"/>
      <c r="SKH59" s="626"/>
      <c r="SKI59" s="626"/>
      <c r="SKJ59" s="626"/>
      <c r="SKK59" s="626"/>
      <c r="SKL59" s="626"/>
      <c r="SKM59" s="626"/>
      <c r="SKN59" s="626"/>
      <c r="SKO59" s="626"/>
      <c r="SKP59" s="626"/>
      <c r="SKQ59" s="626"/>
      <c r="SKR59" s="626"/>
      <c r="SKS59" s="626"/>
      <c r="SKT59" s="626"/>
      <c r="SKU59" s="626"/>
      <c r="SKV59" s="626"/>
      <c r="SKW59" s="626"/>
      <c r="SKX59" s="626"/>
      <c r="SKY59" s="626"/>
      <c r="SKZ59" s="626"/>
      <c r="SLA59" s="626"/>
      <c r="SLB59" s="626"/>
      <c r="SLC59" s="626"/>
      <c r="SLD59" s="626"/>
      <c r="SLE59" s="626"/>
      <c r="SLF59" s="626"/>
      <c r="SLG59" s="626"/>
      <c r="SLH59" s="626"/>
      <c r="SLI59" s="626"/>
      <c r="SLJ59" s="626"/>
      <c r="SLK59" s="626"/>
      <c r="SLL59" s="626"/>
      <c r="SLM59" s="626"/>
      <c r="SLN59" s="626"/>
      <c r="SLO59" s="626"/>
      <c r="SLP59" s="626"/>
      <c r="SLQ59" s="626"/>
      <c r="SLR59" s="626"/>
      <c r="SLS59" s="626"/>
      <c r="SLT59" s="626"/>
      <c r="SLU59" s="626"/>
      <c r="SLV59" s="626"/>
      <c r="SLW59" s="626"/>
      <c r="SLX59" s="626"/>
      <c r="SLY59" s="626"/>
      <c r="SLZ59" s="626"/>
      <c r="SMA59" s="626"/>
      <c r="SMB59" s="626"/>
      <c r="SMC59" s="626"/>
      <c r="SMD59" s="626"/>
      <c r="SME59" s="626"/>
      <c r="SMF59" s="626"/>
      <c r="SMG59" s="626"/>
      <c r="SMH59" s="626"/>
      <c r="SMI59" s="626"/>
      <c r="SMJ59" s="626"/>
      <c r="SMK59" s="626"/>
      <c r="SML59" s="626"/>
      <c r="SMM59" s="626"/>
      <c r="SMN59" s="626"/>
      <c r="SMO59" s="626"/>
      <c r="SMP59" s="626"/>
      <c r="SMQ59" s="626"/>
      <c r="SMR59" s="626"/>
      <c r="SMS59" s="626"/>
      <c r="SMT59" s="626"/>
      <c r="SMU59" s="626"/>
      <c r="SMV59" s="626"/>
      <c r="SMW59" s="626"/>
      <c r="SMX59" s="626"/>
      <c r="SMY59" s="626"/>
      <c r="SMZ59" s="626"/>
      <c r="SNA59" s="626"/>
      <c r="SNB59" s="626"/>
      <c r="SNC59" s="626"/>
      <c r="SND59" s="626"/>
      <c r="SNE59" s="626"/>
      <c r="SNF59" s="626"/>
      <c r="SNG59" s="626"/>
      <c r="SNH59" s="626"/>
      <c r="SNI59" s="626"/>
      <c r="SNJ59" s="626"/>
      <c r="SNK59" s="626"/>
      <c r="SNL59" s="626"/>
      <c r="SNM59" s="626"/>
      <c r="SNN59" s="626"/>
      <c r="SNO59" s="626"/>
      <c r="SNP59" s="626"/>
      <c r="SNQ59" s="626"/>
      <c r="SNR59" s="626"/>
      <c r="SNS59" s="626"/>
      <c r="SNT59" s="626"/>
      <c r="SNU59" s="626"/>
      <c r="SNV59" s="626"/>
      <c r="SNW59" s="626"/>
      <c r="SNX59" s="626"/>
      <c r="SNY59" s="626"/>
      <c r="SNZ59" s="626"/>
      <c r="SOA59" s="626"/>
      <c r="SOB59" s="626"/>
      <c r="SOC59" s="626"/>
      <c r="SOD59" s="626"/>
      <c r="SOE59" s="626"/>
      <c r="SOF59" s="626"/>
      <c r="SOG59" s="626"/>
      <c r="SOH59" s="626"/>
      <c r="SOI59" s="626"/>
      <c r="SOJ59" s="626"/>
      <c r="SOK59" s="626"/>
      <c r="SOL59" s="626"/>
      <c r="SOM59" s="626"/>
      <c r="SON59" s="626"/>
      <c r="SOO59" s="626"/>
      <c r="SOP59" s="626"/>
      <c r="SOQ59" s="626"/>
      <c r="SOR59" s="626"/>
      <c r="SOS59" s="626"/>
      <c r="SOT59" s="626"/>
      <c r="SOU59" s="626"/>
      <c r="SOV59" s="626"/>
      <c r="SOW59" s="626"/>
      <c r="SOX59" s="626"/>
      <c r="SOY59" s="626"/>
      <c r="SOZ59" s="626"/>
      <c r="SPA59" s="626"/>
      <c r="SPB59" s="626"/>
      <c r="SPC59" s="626"/>
      <c r="SPD59" s="626"/>
      <c r="SPE59" s="626"/>
      <c r="SPF59" s="626"/>
      <c r="SPG59" s="626"/>
      <c r="SPH59" s="626"/>
      <c r="SPI59" s="626"/>
      <c r="SPJ59" s="626"/>
      <c r="SPK59" s="626"/>
      <c r="SPL59" s="626"/>
      <c r="SPM59" s="626"/>
      <c r="SPN59" s="626"/>
      <c r="SPO59" s="626"/>
      <c r="SPP59" s="626"/>
      <c r="SPQ59" s="626"/>
      <c r="SPR59" s="626"/>
      <c r="SPS59" s="626"/>
      <c r="SPT59" s="626"/>
      <c r="SPU59" s="626"/>
      <c r="SPV59" s="626"/>
      <c r="SPW59" s="626"/>
      <c r="SPX59" s="626"/>
      <c r="SPY59" s="626"/>
      <c r="SPZ59" s="626"/>
      <c r="SQA59" s="626"/>
      <c r="SQB59" s="626"/>
      <c r="SQC59" s="626"/>
      <c r="SQD59" s="626"/>
      <c r="SQE59" s="626"/>
      <c r="SQF59" s="626"/>
      <c r="SQG59" s="626"/>
      <c r="SQH59" s="626"/>
      <c r="SQI59" s="626"/>
      <c r="SQJ59" s="626"/>
      <c r="SQK59" s="626"/>
      <c r="SQL59" s="626"/>
      <c r="SQM59" s="626"/>
      <c r="SQN59" s="626"/>
      <c r="SQO59" s="626"/>
      <c r="SQP59" s="626"/>
      <c r="SQQ59" s="626"/>
      <c r="SQR59" s="626"/>
      <c r="SQS59" s="626"/>
      <c r="SQT59" s="626"/>
      <c r="SQU59" s="626"/>
      <c r="SQV59" s="626"/>
      <c r="SQW59" s="626"/>
      <c r="SQX59" s="626"/>
      <c r="SQY59" s="626"/>
      <c r="SQZ59" s="626"/>
      <c r="SRA59" s="626"/>
      <c r="SRB59" s="626"/>
      <c r="SRC59" s="626"/>
      <c r="SRD59" s="626"/>
      <c r="SRE59" s="626"/>
      <c r="SRF59" s="626"/>
      <c r="SRG59" s="626"/>
      <c r="SRH59" s="626"/>
      <c r="SRI59" s="626"/>
      <c r="SRJ59" s="626"/>
      <c r="SRK59" s="626"/>
      <c r="SRL59" s="626"/>
      <c r="SRM59" s="626"/>
      <c r="SRN59" s="626"/>
      <c r="SRO59" s="626"/>
      <c r="SRP59" s="626"/>
      <c r="SRQ59" s="626"/>
      <c r="SRR59" s="626"/>
      <c r="SRS59" s="626"/>
      <c r="SRT59" s="626"/>
      <c r="SRU59" s="626"/>
      <c r="SRV59" s="626"/>
      <c r="SRW59" s="626"/>
      <c r="SRX59" s="626"/>
      <c r="SRY59" s="626"/>
      <c r="SRZ59" s="626"/>
      <c r="SSA59" s="626"/>
      <c r="SSB59" s="626"/>
      <c r="SSC59" s="626"/>
      <c r="SSD59" s="626"/>
      <c r="SSE59" s="626"/>
      <c r="SSF59" s="626"/>
      <c r="SSG59" s="626"/>
      <c r="SSH59" s="626"/>
      <c r="SSI59" s="626"/>
      <c r="SSJ59" s="626"/>
      <c r="SSK59" s="626"/>
      <c r="SSL59" s="626"/>
      <c r="SSM59" s="626"/>
      <c r="SSN59" s="626"/>
      <c r="SSO59" s="626"/>
      <c r="SSP59" s="626"/>
      <c r="SSQ59" s="626"/>
      <c r="SSR59" s="626"/>
      <c r="SSS59" s="626"/>
      <c r="SST59" s="626"/>
      <c r="SSU59" s="626"/>
      <c r="SSV59" s="626"/>
      <c r="SSW59" s="626"/>
      <c r="SSX59" s="626"/>
      <c r="SSY59" s="626"/>
      <c r="SSZ59" s="626"/>
      <c r="STA59" s="626"/>
      <c r="STB59" s="626"/>
      <c r="STC59" s="626"/>
      <c r="STD59" s="626"/>
      <c r="STE59" s="626"/>
      <c r="STF59" s="626"/>
      <c r="STG59" s="626"/>
      <c r="STH59" s="626"/>
      <c r="STI59" s="626"/>
      <c r="STJ59" s="626"/>
      <c r="STK59" s="626"/>
      <c r="STL59" s="626"/>
      <c r="STM59" s="626"/>
      <c r="STN59" s="626"/>
      <c r="STO59" s="626"/>
      <c r="STP59" s="626"/>
      <c r="STQ59" s="626"/>
      <c r="STR59" s="626"/>
      <c r="STS59" s="626"/>
      <c r="STT59" s="626"/>
      <c r="STU59" s="626"/>
      <c r="STV59" s="626"/>
      <c r="STW59" s="626"/>
      <c r="STX59" s="626"/>
      <c r="STY59" s="626"/>
      <c r="STZ59" s="626"/>
      <c r="SUA59" s="626"/>
      <c r="SUB59" s="626"/>
      <c r="SUC59" s="626"/>
      <c r="SUD59" s="626"/>
      <c r="SUE59" s="626"/>
      <c r="SUF59" s="626"/>
      <c r="SUG59" s="626"/>
      <c r="SUH59" s="626"/>
      <c r="SUI59" s="626"/>
      <c r="SUJ59" s="626"/>
      <c r="SUK59" s="626"/>
      <c r="SUL59" s="626"/>
      <c r="SUM59" s="626"/>
      <c r="SUN59" s="626"/>
      <c r="SUO59" s="626"/>
      <c r="SUP59" s="626"/>
      <c r="SUQ59" s="626"/>
      <c r="SUR59" s="626"/>
      <c r="SUS59" s="626"/>
      <c r="SUT59" s="626"/>
      <c r="SUU59" s="626"/>
      <c r="SUV59" s="626"/>
      <c r="SUW59" s="626"/>
      <c r="SUX59" s="626"/>
      <c r="SUY59" s="626"/>
      <c r="SUZ59" s="626"/>
      <c r="SVA59" s="626"/>
      <c r="SVB59" s="626"/>
      <c r="SVC59" s="626"/>
      <c r="SVD59" s="626"/>
      <c r="SVE59" s="626"/>
      <c r="SVF59" s="626"/>
      <c r="SVG59" s="626"/>
      <c r="SVH59" s="626"/>
      <c r="SVI59" s="626"/>
      <c r="SVJ59" s="626"/>
      <c r="SVK59" s="626"/>
      <c r="SVL59" s="626"/>
      <c r="SVM59" s="626"/>
      <c r="SVN59" s="626"/>
      <c r="SVO59" s="626"/>
      <c r="SVP59" s="626"/>
      <c r="SVQ59" s="626"/>
      <c r="SVR59" s="626"/>
      <c r="SVS59" s="626"/>
      <c r="SVT59" s="626"/>
      <c r="SVU59" s="626"/>
      <c r="SVV59" s="626"/>
      <c r="SVW59" s="626"/>
      <c r="SVX59" s="626"/>
      <c r="SVY59" s="626"/>
      <c r="SVZ59" s="626"/>
      <c r="SWA59" s="626"/>
      <c r="SWB59" s="626"/>
      <c r="SWC59" s="626"/>
      <c r="SWD59" s="626"/>
      <c r="SWE59" s="626"/>
      <c r="SWF59" s="626"/>
      <c r="SWG59" s="626"/>
      <c r="SWH59" s="626"/>
      <c r="SWI59" s="626"/>
      <c r="SWJ59" s="626"/>
      <c r="SWK59" s="626"/>
      <c r="SWL59" s="626"/>
      <c r="SWM59" s="626"/>
      <c r="SWN59" s="626"/>
      <c r="SWO59" s="626"/>
      <c r="SWP59" s="626"/>
      <c r="SWQ59" s="626"/>
      <c r="SWR59" s="626"/>
      <c r="SWS59" s="626"/>
      <c r="SWT59" s="626"/>
      <c r="SWU59" s="626"/>
      <c r="SWV59" s="626"/>
      <c r="SWW59" s="626"/>
      <c r="SWX59" s="626"/>
      <c r="SWY59" s="626"/>
      <c r="SWZ59" s="626"/>
      <c r="SXA59" s="626"/>
      <c r="SXB59" s="626"/>
      <c r="SXC59" s="626"/>
      <c r="SXD59" s="626"/>
      <c r="SXE59" s="626"/>
      <c r="SXF59" s="626"/>
      <c r="SXG59" s="626"/>
      <c r="SXH59" s="626"/>
      <c r="SXI59" s="626"/>
      <c r="SXJ59" s="626"/>
      <c r="SXK59" s="626"/>
      <c r="SXL59" s="626"/>
      <c r="SXM59" s="626"/>
      <c r="SXN59" s="626"/>
      <c r="SXO59" s="626"/>
      <c r="SXP59" s="626"/>
      <c r="SXQ59" s="626"/>
      <c r="SXR59" s="626"/>
      <c r="SXS59" s="626"/>
      <c r="SXT59" s="626"/>
      <c r="SXU59" s="626"/>
      <c r="SXV59" s="626"/>
      <c r="SXW59" s="626"/>
      <c r="SXX59" s="626"/>
      <c r="SXY59" s="626"/>
      <c r="SXZ59" s="626"/>
      <c r="SYA59" s="626"/>
      <c r="SYB59" s="626"/>
      <c r="SYC59" s="626"/>
      <c r="SYD59" s="626"/>
      <c r="SYE59" s="626"/>
      <c r="SYF59" s="626"/>
      <c r="SYG59" s="626"/>
      <c r="SYH59" s="626"/>
      <c r="SYI59" s="626"/>
      <c r="SYJ59" s="626"/>
      <c r="SYK59" s="626"/>
      <c r="SYL59" s="626"/>
      <c r="SYM59" s="626"/>
      <c r="SYN59" s="626"/>
      <c r="SYO59" s="626"/>
      <c r="SYP59" s="626"/>
      <c r="SYQ59" s="626"/>
      <c r="SYR59" s="626"/>
      <c r="SYS59" s="626"/>
      <c r="SYT59" s="626"/>
      <c r="SYU59" s="626"/>
      <c r="SYV59" s="626"/>
      <c r="SYW59" s="626"/>
      <c r="SYX59" s="626"/>
      <c r="SYY59" s="626"/>
      <c r="SYZ59" s="626"/>
      <c r="SZA59" s="626"/>
      <c r="SZB59" s="626"/>
      <c r="SZC59" s="626"/>
      <c r="SZD59" s="626"/>
      <c r="SZE59" s="626"/>
      <c r="SZF59" s="626"/>
      <c r="SZG59" s="626"/>
      <c r="SZH59" s="626"/>
      <c r="SZI59" s="626"/>
      <c r="SZJ59" s="626"/>
      <c r="SZK59" s="626"/>
      <c r="SZL59" s="626"/>
      <c r="SZM59" s="626"/>
      <c r="SZN59" s="626"/>
      <c r="SZO59" s="626"/>
      <c r="SZP59" s="626"/>
      <c r="SZQ59" s="626"/>
      <c r="SZR59" s="626"/>
      <c r="SZS59" s="626"/>
      <c r="SZT59" s="626"/>
      <c r="SZU59" s="626"/>
      <c r="SZV59" s="626"/>
      <c r="SZW59" s="626"/>
      <c r="SZX59" s="626"/>
      <c r="SZY59" s="626"/>
      <c r="SZZ59" s="626"/>
      <c r="TAA59" s="626"/>
      <c r="TAB59" s="626"/>
      <c r="TAC59" s="626"/>
      <c r="TAD59" s="626"/>
      <c r="TAE59" s="626"/>
      <c r="TAF59" s="626"/>
      <c r="TAG59" s="626"/>
      <c r="TAH59" s="626"/>
      <c r="TAI59" s="626"/>
      <c r="TAJ59" s="626"/>
      <c r="TAK59" s="626"/>
      <c r="TAL59" s="626"/>
      <c r="TAM59" s="626"/>
      <c r="TAN59" s="626"/>
      <c r="TAO59" s="626"/>
      <c r="TAP59" s="626"/>
      <c r="TAQ59" s="626"/>
      <c r="TAR59" s="626"/>
      <c r="TAS59" s="626"/>
      <c r="TAT59" s="626"/>
      <c r="TAU59" s="626"/>
      <c r="TAV59" s="626"/>
      <c r="TAW59" s="626"/>
      <c r="TAX59" s="626"/>
      <c r="TAY59" s="626"/>
      <c r="TAZ59" s="626"/>
      <c r="TBA59" s="626"/>
      <c r="TBB59" s="626"/>
      <c r="TBC59" s="626"/>
      <c r="TBD59" s="626"/>
      <c r="TBE59" s="626"/>
      <c r="TBF59" s="626"/>
      <c r="TBG59" s="626"/>
      <c r="TBH59" s="626"/>
      <c r="TBI59" s="626"/>
      <c r="TBJ59" s="626"/>
      <c r="TBK59" s="626"/>
      <c r="TBL59" s="626"/>
      <c r="TBM59" s="626"/>
      <c r="TBN59" s="626"/>
      <c r="TBO59" s="626"/>
      <c r="TBP59" s="626"/>
      <c r="TBQ59" s="626"/>
      <c r="TBR59" s="626"/>
      <c r="TBS59" s="626"/>
      <c r="TBT59" s="626"/>
      <c r="TBU59" s="626"/>
      <c r="TBV59" s="626"/>
      <c r="TBW59" s="626"/>
      <c r="TBX59" s="626"/>
      <c r="TBY59" s="626"/>
      <c r="TBZ59" s="626"/>
      <c r="TCA59" s="626"/>
      <c r="TCB59" s="626"/>
      <c r="TCC59" s="626"/>
      <c r="TCD59" s="626"/>
      <c r="TCE59" s="626"/>
      <c r="TCF59" s="626"/>
      <c r="TCG59" s="626"/>
      <c r="TCH59" s="626"/>
      <c r="TCI59" s="626"/>
      <c r="TCJ59" s="626"/>
      <c r="TCK59" s="626"/>
      <c r="TCL59" s="626"/>
      <c r="TCM59" s="626"/>
      <c r="TCN59" s="626"/>
      <c r="TCO59" s="626"/>
      <c r="TCP59" s="626"/>
      <c r="TCQ59" s="626"/>
      <c r="TCR59" s="626"/>
      <c r="TCS59" s="626"/>
      <c r="TCT59" s="626"/>
      <c r="TCU59" s="626"/>
      <c r="TCV59" s="626"/>
      <c r="TCW59" s="626"/>
      <c r="TCX59" s="626"/>
      <c r="TCY59" s="626"/>
      <c r="TCZ59" s="626"/>
      <c r="TDA59" s="626"/>
      <c r="TDB59" s="626"/>
      <c r="TDC59" s="626"/>
      <c r="TDD59" s="626"/>
      <c r="TDE59" s="626"/>
      <c r="TDF59" s="626"/>
      <c r="TDG59" s="626"/>
      <c r="TDH59" s="626"/>
      <c r="TDI59" s="626"/>
      <c r="TDJ59" s="626"/>
      <c r="TDK59" s="626"/>
      <c r="TDL59" s="626"/>
      <c r="TDM59" s="626"/>
      <c r="TDN59" s="626"/>
      <c r="TDO59" s="626"/>
      <c r="TDP59" s="626"/>
      <c r="TDQ59" s="626"/>
      <c r="TDR59" s="626"/>
      <c r="TDS59" s="626"/>
      <c r="TDT59" s="626"/>
      <c r="TDU59" s="626"/>
      <c r="TDV59" s="626"/>
      <c r="TDW59" s="626"/>
      <c r="TDX59" s="626"/>
      <c r="TDY59" s="626"/>
      <c r="TDZ59" s="626"/>
      <c r="TEA59" s="626"/>
      <c r="TEB59" s="626"/>
      <c r="TEC59" s="626"/>
      <c r="TED59" s="626"/>
      <c r="TEE59" s="626"/>
      <c r="TEF59" s="626"/>
      <c r="TEG59" s="626"/>
      <c r="TEH59" s="626"/>
      <c r="TEI59" s="626"/>
      <c r="TEJ59" s="626"/>
      <c r="TEK59" s="626"/>
      <c r="TEL59" s="626"/>
      <c r="TEM59" s="626"/>
      <c r="TEN59" s="626"/>
      <c r="TEO59" s="626"/>
      <c r="TEP59" s="626"/>
      <c r="TEQ59" s="626"/>
      <c r="TER59" s="626"/>
      <c r="TES59" s="626"/>
      <c r="TET59" s="626"/>
      <c r="TEU59" s="626"/>
      <c r="TEV59" s="626"/>
      <c r="TEW59" s="626"/>
      <c r="TEX59" s="626"/>
      <c r="TEY59" s="626"/>
      <c r="TEZ59" s="626"/>
      <c r="TFA59" s="626"/>
      <c r="TFB59" s="626"/>
      <c r="TFC59" s="626"/>
      <c r="TFD59" s="626"/>
      <c r="TFE59" s="626"/>
      <c r="TFF59" s="626"/>
      <c r="TFG59" s="626"/>
      <c r="TFH59" s="626"/>
      <c r="TFI59" s="626"/>
      <c r="TFJ59" s="626"/>
      <c r="TFK59" s="626"/>
      <c r="TFL59" s="626"/>
      <c r="TFM59" s="626"/>
      <c r="TFN59" s="626"/>
      <c r="TFO59" s="626"/>
      <c r="TFP59" s="626"/>
      <c r="TFQ59" s="626"/>
      <c r="TFR59" s="626"/>
      <c r="TFS59" s="626"/>
      <c r="TFT59" s="626"/>
      <c r="TFU59" s="626"/>
      <c r="TFV59" s="626"/>
      <c r="TFW59" s="626"/>
      <c r="TFX59" s="626"/>
      <c r="TFY59" s="626"/>
      <c r="TFZ59" s="626"/>
      <c r="TGA59" s="626"/>
      <c r="TGB59" s="626"/>
      <c r="TGC59" s="626"/>
      <c r="TGD59" s="626"/>
      <c r="TGE59" s="626"/>
      <c r="TGF59" s="626"/>
      <c r="TGG59" s="626"/>
      <c r="TGH59" s="626"/>
      <c r="TGI59" s="626"/>
      <c r="TGJ59" s="626"/>
      <c r="TGK59" s="626"/>
      <c r="TGL59" s="626"/>
      <c r="TGM59" s="626"/>
      <c r="TGN59" s="626"/>
      <c r="TGO59" s="626"/>
      <c r="TGP59" s="626"/>
      <c r="TGQ59" s="626"/>
      <c r="TGR59" s="626"/>
      <c r="TGS59" s="626"/>
      <c r="TGT59" s="626"/>
      <c r="TGU59" s="626"/>
      <c r="TGV59" s="626"/>
      <c r="TGW59" s="626"/>
      <c r="TGX59" s="626"/>
      <c r="TGY59" s="626"/>
      <c r="TGZ59" s="626"/>
      <c r="THA59" s="626"/>
      <c r="THB59" s="626"/>
      <c r="THC59" s="626"/>
      <c r="THD59" s="626"/>
      <c r="THE59" s="626"/>
      <c r="THF59" s="626"/>
      <c r="THG59" s="626"/>
      <c r="THH59" s="626"/>
      <c r="THI59" s="626"/>
      <c r="THJ59" s="626"/>
      <c r="THK59" s="626"/>
      <c r="THL59" s="626"/>
      <c r="THM59" s="626"/>
      <c r="THN59" s="626"/>
      <c r="THO59" s="626"/>
      <c r="THP59" s="626"/>
      <c r="THQ59" s="626"/>
      <c r="THR59" s="626"/>
      <c r="THS59" s="626"/>
      <c r="THT59" s="626"/>
      <c r="THU59" s="626"/>
      <c r="THV59" s="626"/>
      <c r="THW59" s="626"/>
      <c r="THX59" s="626"/>
      <c r="THY59" s="626"/>
      <c r="THZ59" s="626"/>
      <c r="TIA59" s="626"/>
      <c r="TIB59" s="626"/>
      <c r="TIC59" s="626"/>
      <c r="TID59" s="626"/>
      <c r="TIE59" s="626"/>
      <c r="TIF59" s="626"/>
      <c r="TIG59" s="626"/>
      <c r="TIH59" s="626"/>
      <c r="TII59" s="626"/>
      <c r="TIJ59" s="626"/>
      <c r="TIK59" s="626"/>
      <c r="TIL59" s="626"/>
      <c r="TIM59" s="626"/>
      <c r="TIN59" s="626"/>
      <c r="TIO59" s="626"/>
      <c r="TIP59" s="626"/>
      <c r="TIQ59" s="626"/>
      <c r="TIR59" s="626"/>
      <c r="TIS59" s="626"/>
      <c r="TIT59" s="626"/>
      <c r="TIU59" s="626"/>
      <c r="TIV59" s="626"/>
      <c r="TIW59" s="626"/>
      <c r="TIX59" s="626"/>
      <c r="TIY59" s="626"/>
      <c r="TIZ59" s="626"/>
      <c r="TJA59" s="626"/>
      <c r="TJB59" s="626"/>
      <c r="TJC59" s="626"/>
      <c r="TJD59" s="626"/>
      <c r="TJE59" s="626"/>
      <c r="TJF59" s="626"/>
      <c r="TJG59" s="626"/>
      <c r="TJH59" s="626"/>
      <c r="TJI59" s="626"/>
      <c r="TJJ59" s="626"/>
      <c r="TJK59" s="626"/>
      <c r="TJL59" s="626"/>
      <c r="TJM59" s="626"/>
      <c r="TJN59" s="626"/>
      <c r="TJO59" s="626"/>
      <c r="TJP59" s="626"/>
      <c r="TJQ59" s="626"/>
      <c r="TJR59" s="626"/>
      <c r="TJS59" s="626"/>
      <c r="TJT59" s="626"/>
      <c r="TJU59" s="626"/>
      <c r="TJV59" s="626"/>
      <c r="TJW59" s="626"/>
      <c r="TJX59" s="626"/>
      <c r="TJY59" s="626"/>
      <c r="TJZ59" s="626"/>
      <c r="TKA59" s="626"/>
      <c r="TKB59" s="626"/>
      <c r="TKC59" s="626"/>
      <c r="TKD59" s="626"/>
      <c r="TKE59" s="626"/>
      <c r="TKF59" s="626"/>
      <c r="TKG59" s="626"/>
      <c r="TKH59" s="626"/>
      <c r="TKI59" s="626"/>
      <c r="TKJ59" s="626"/>
      <c r="TKK59" s="626"/>
      <c r="TKL59" s="626"/>
      <c r="TKM59" s="626"/>
      <c r="TKN59" s="626"/>
      <c r="TKO59" s="626"/>
      <c r="TKP59" s="626"/>
      <c r="TKQ59" s="626"/>
      <c r="TKR59" s="626"/>
      <c r="TKS59" s="626"/>
      <c r="TKT59" s="626"/>
      <c r="TKU59" s="626"/>
      <c r="TKV59" s="626"/>
      <c r="TKW59" s="626"/>
      <c r="TKX59" s="626"/>
      <c r="TKY59" s="626"/>
      <c r="TKZ59" s="626"/>
      <c r="TLA59" s="626"/>
      <c r="TLB59" s="626"/>
      <c r="TLC59" s="626"/>
      <c r="TLD59" s="626"/>
      <c r="TLE59" s="626"/>
      <c r="TLF59" s="626"/>
      <c r="TLG59" s="626"/>
      <c r="TLH59" s="626"/>
      <c r="TLI59" s="626"/>
      <c r="TLJ59" s="626"/>
      <c r="TLK59" s="626"/>
      <c r="TLL59" s="626"/>
      <c r="TLM59" s="626"/>
      <c r="TLN59" s="626"/>
      <c r="TLO59" s="626"/>
      <c r="TLP59" s="626"/>
      <c r="TLQ59" s="626"/>
      <c r="TLR59" s="626"/>
      <c r="TLS59" s="626"/>
      <c r="TLT59" s="626"/>
      <c r="TLU59" s="626"/>
      <c r="TLV59" s="626"/>
      <c r="TLW59" s="626"/>
      <c r="TLX59" s="626"/>
      <c r="TLY59" s="626"/>
      <c r="TLZ59" s="626"/>
      <c r="TMA59" s="626"/>
      <c r="TMB59" s="626"/>
      <c r="TMC59" s="626"/>
      <c r="TMD59" s="626"/>
      <c r="TME59" s="626"/>
      <c r="TMF59" s="626"/>
      <c r="TMG59" s="626"/>
      <c r="TMH59" s="626"/>
      <c r="TMI59" s="626"/>
      <c r="TMJ59" s="626"/>
      <c r="TMK59" s="626"/>
      <c r="TML59" s="626"/>
      <c r="TMM59" s="626"/>
      <c r="TMN59" s="626"/>
      <c r="TMO59" s="626"/>
      <c r="TMP59" s="626"/>
      <c r="TMQ59" s="626"/>
      <c r="TMR59" s="626"/>
      <c r="TMS59" s="626"/>
      <c r="TMT59" s="626"/>
      <c r="TMU59" s="626"/>
      <c r="TMV59" s="626"/>
      <c r="TMW59" s="626"/>
      <c r="TMX59" s="626"/>
      <c r="TMY59" s="626"/>
      <c r="TMZ59" s="626"/>
      <c r="TNA59" s="626"/>
      <c r="TNB59" s="626"/>
      <c r="TNC59" s="626"/>
      <c r="TND59" s="626"/>
      <c r="TNE59" s="626"/>
      <c r="TNF59" s="626"/>
      <c r="TNG59" s="626"/>
      <c r="TNH59" s="626"/>
      <c r="TNI59" s="626"/>
      <c r="TNJ59" s="626"/>
      <c r="TNK59" s="626"/>
      <c r="TNL59" s="626"/>
      <c r="TNM59" s="626"/>
      <c r="TNN59" s="626"/>
      <c r="TNO59" s="626"/>
      <c r="TNP59" s="626"/>
      <c r="TNQ59" s="626"/>
      <c r="TNR59" s="626"/>
      <c r="TNS59" s="626"/>
      <c r="TNT59" s="626"/>
      <c r="TNU59" s="626"/>
      <c r="TNV59" s="626"/>
      <c r="TNW59" s="626"/>
      <c r="TNX59" s="626"/>
      <c r="TNY59" s="626"/>
      <c r="TNZ59" s="626"/>
      <c r="TOA59" s="626"/>
      <c r="TOB59" s="626"/>
      <c r="TOC59" s="626"/>
      <c r="TOD59" s="626"/>
      <c r="TOE59" s="626"/>
      <c r="TOF59" s="626"/>
      <c r="TOG59" s="626"/>
      <c r="TOH59" s="626"/>
      <c r="TOI59" s="626"/>
      <c r="TOJ59" s="626"/>
      <c r="TOK59" s="626"/>
      <c r="TOL59" s="626"/>
      <c r="TOM59" s="626"/>
      <c r="TON59" s="626"/>
      <c r="TOO59" s="626"/>
      <c r="TOP59" s="626"/>
      <c r="TOQ59" s="626"/>
      <c r="TOR59" s="626"/>
      <c r="TOS59" s="626"/>
      <c r="TOT59" s="626"/>
      <c r="TOU59" s="626"/>
      <c r="TOV59" s="626"/>
      <c r="TOW59" s="626"/>
      <c r="TOX59" s="626"/>
      <c r="TOY59" s="626"/>
      <c r="TOZ59" s="626"/>
      <c r="TPA59" s="626"/>
      <c r="TPB59" s="626"/>
      <c r="TPC59" s="626"/>
      <c r="TPD59" s="626"/>
      <c r="TPE59" s="626"/>
      <c r="TPF59" s="626"/>
      <c r="TPG59" s="626"/>
      <c r="TPH59" s="626"/>
      <c r="TPI59" s="626"/>
      <c r="TPJ59" s="626"/>
      <c r="TPK59" s="626"/>
      <c r="TPL59" s="626"/>
      <c r="TPM59" s="626"/>
      <c r="TPN59" s="626"/>
      <c r="TPO59" s="626"/>
      <c r="TPP59" s="626"/>
      <c r="TPQ59" s="626"/>
      <c r="TPR59" s="626"/>
      <c r="TPS59" s="626"/>
      <c r="TPT59" s="626"/>
      <c r="TPU59" s="626"/>
      <c r="TPV59" s="626"/>
      <c r="TPW59" s="626"/>
      <c r="TPX59" s="626"/>
      <c r="TPY59" s="626"/>
      <c r="TPZ59" s="626"/>
      <c r="TQA59" s="626"/>
      <c r="TQB59" s="626"/>
      <c r="TQC59" s="626"/>
      <c r="TQD59" s="626"/>
      <c r="TQE59" s="626"/>
      <c r="TQF59" s="626"/>
      <c r="TQG59" s="626"/>
      <c r="TQH59" s="626"/>
      <c r="TQI59" s="626"/>
      <c r="TQJ59" s="626"/>
      <c r="TQK59" s="626"/>
      <c r="TQL59" s="626"/>
      <c r="TQM59" s="626"/>
      <c r="TQN59" s="626"/>
      <c r="TQO59" s="626"/>
      <c r="TQP59" s="626"/>
      <c r="TQQ59" s="626"/>
      <c r="TQR59" s="626"/>
      <c r="TQS59" s="626"/>
      <c r="TQT59" s="626"/>
      <c r="TQU59" s="626"/>
      <c r="TQV59" s="626"/>
      <c r="TQW59" s="626"/>
      <c r="TQX59" s="626"/>
      <c r="TQY59" s="626"/>
      <c r="TQZ59" s="626"/>
      <c r="TRA59" s="626"/>
      <c r="TRB59" s="626"/>
      <c r="TRC59" s="626"/>
      <c r="TRD59" s="626"/>
      <c r="TRE59" s="626"/>
      <c r="TRF59" s="626"/>
      <c r="TRG59" s="626"/>
      <c r="TRH59" s="626"/>
      <c r="TRI59" s="626"/>
      <c r="TRJ59" s="626"/>
      <c r="TRK59" s="626"/>
      <c r="TRL59" s="626"/>
      <c r="TRM59" s="626"/>
      <c r="TRN59" s="626"/>
      <c r="TRO59" s="626"/>
      <c r="TRP59" s="626"/>
      <c r="TRQ59" s="626"/>
      <c r="TRR59" s="626"/>
      <c r="TRS59" s="626"/>
      <c r="TRT59" s="626"/>
      <c r="TRU59" s="626"/>
      <c r="TRV59" s="626"/>
      <c r="TRW59" s="626"/>
      <c r="TRX59" s="626"/>
      <c r="TRY59" s="626"/>
      <c r="TRZ59" s="626"/>
      <c r="TSA59" s="626"/>
      <c r="TSB59" s="626"/>
      <c r="TSC59" s="626"/>
      <c r="TSD59" s="626"/>
      <c r="TSE59" s="626"/>
      <c r="TSF59" s="626"/>
      <c r="TSG59" s="626"/>
      <c r="TSH59" s="626"/>
      <c r="TSI59" s="626"/>
      <c r="TSJ59" s="626"/>
      <c r="TSK59" s="626"/>
      <c r="TSL59" s="626"/>
      <c r="TSM59" s="626"/>
      <c r="TSN59" s="626"/>
      <c r="TSO59" s="626"/>
      <c r="TSP59" s="626"/>
      <c r="TSQ59" s="626"/>
      <c r="TSR59" s="626"/>
      <c r="TSS59" s="626"/>
      <c r="TST59" s="626"/>
      <c r="TSU59" s="626"/>
      <c r="TSV59" s="626"/>
      <c r="TSW59" s="626"/>
      <c r="TSX59" s="626"/>
      <c r="TSY59" s="626"/>
      <c r="TSZ59" s="626"/>
      <c r="TTA59" s="626"/>
      <c r="TTB59" s="626"/>
      <c r="TTC59" s="626"/>
      <c r="TTD59" s="626"/>
      <c r="TTE59" s="626"/>
      <c r="TTF59" s="626"/>
      <c r="TTG59" s="626"/>
      <c r="TTH59" s="626"/>
      <c r="TTI59" s="626"/>
      <c r="TTJ59" s="626"/>
      <c r="TTK59" s="626"/>
      <c r="TTL59" s="626"/>
      <c r="TTM59" s="626"/>
      <c r="TTN59" s="626"/>
      <c r="TTO59" s="626"/>
      <c r="TTP59" s="626"/>
      <c r="TTQ59" s="626"/>
      <c r="TTR59" s="626"/>
      <c r="TTS59" s="626"/>
      <c r="TTT59" s="626"/>
      <c r="TTU59" s="626"/>
      <c r="TTV59" s="626"/>
      <c r="TTW59" s="626"/>
      <c r="TTX59" s="626"/>
      <c r="TTY59" s="626"/>
      <c r="TTZ59" s="626"/>
      <c r="TUA59" s="626"/>
      <c r="TUB59" s="626"/>
      <c r="TUC59" s="626"/>
      <c r="TUD59" s="626"/>
      <c r="TUE59" s="626"/>
      <c r="TUF59" s="626"/>
      <c r="TUG59" s="626"/>
      <c r="TUH59" s="626"/>
      <c r="TUI59" s="626"/>
      <c r="TUJ59" s="626"/>
      <c r="TUK59" s="626"/>
      <c r="TUL59" s="626"/>
      <c r="TUM59" s="626"/>
      <c r="TUN59" s="626"/>
      <c r="TUO59" s="626"/>
      <c r="TUP59" s="626"/>
      <c r="TUQ59" s="626"/>
      <c r="TUR59" s="626"/>
      <c r="TUS59" s="626"/>
      <c r="TUT59" s="626"/>
      <c r="TUU59" s="626"/>
      <c r="TUV59" s="626"/>
      <c r="TUW59" s="626"/>
      <c r="TUX59" s="626"/>
      <c r="TUY59" s="626"/>
      <c r="TUZ59" s="626"/>
      <c r="TVA59" s="626"/>
      <c r="TVB59" s="626"/>
      <c r="TVC59" s="626"/>
      <c r="TVD59" s="626"/>
      <c r="TVE59" s="626"/>
      <c r="TVF59" s="626"/>
      <c r="TVG59" s="626"/>
      <c r="TVH59" s="626"/>
      <c r="TVI59" s="626"/>
      <c r="TVJ59" s="626"/>
      <c r="TVK59" s="626"/>
      <c r="TVL59" s="626"/>
      <c r="TVM59" s="626"/>
      <c r="TVN59" s="626"/>
      <c r="TVO59" s="626"/>
      <c r="TVP59" s="626"/>
      <c r="TVQ59" s="626"/>
      <c r="TVR59" s="626"/>
      <c r="TVS59" s="626"/>
      <c r="TVT59" s="626"/>
      <c r="TVU59" s="626"/>
      <c r="TVV59" s="626"/>
      <c r="TVW59" s="626"/>
      <c r="TVX59" s="626"/>
      <c r="TVY59" s="626"/>
      <c r="TVZ59" s="626"/>
      <c r="TWA59" s="626"/>
      <c r="TWB59" s="626"/>
      <c r="TWC59" s="626"/>
      <c r="TWD59" s="626"/>
      <c r="TWE59" s="626"/>
      <c r="TWF59" s="626"/>
      <c r="TWG59" s="626"/>
      <c r="TWH59" s="626"/>
      <c r="TWI59" s="626"/>
      <c r="TWJ59" s="626"/>
      <c r="TWK59" s="626"/>
      <c r="TWL59" s="626"/>
      <c r="TWM59" s="626"/>
      <c r="TWN59" s="626"/>
      <c r="TWO59" s="626"/>
      <c r="TWP59" s="626"/>
      <c r="TWQ59" s="626"/>
      <c r="TWR59" s="626"/>
      <c r="TWS59" s="626"/>
      <c r="TWT59" s="626"/>
      <c r="TWU59" s="626"/>
      <c r="TWV59" s="626"/>
      <c r="TWW59" s="626"/>
      <c r="TWX59" s="626"/>
      <c r="TWY59" s="626"/>
      <c r="TWZ59" s="626"/>
      <c r="TXA59" s="626"/>
      <c r="TXB59" s="626"/>
      <c r="TXC59" s="626"/>
      <c r="TXD59" s="626"/>
      <c r="TXE59" s="626"/>
      <c r="TXF59" s="626"/>
      <c r="TXG59" s="626"/>
      <c r="TXH59" s="626"/>
      <c r="TXI59" s="626"/>
      <c r="TXJ59" s="626"/>
      <c r="TXK59" s="626"/>
      <c r="TXL59" s="626"/>
      <c r="TXM59" s="626"/>
      <c r="TXN59" s="626"/>
      <c r="TXO59" s="626"/>
      <c r="TXP59" s="626"/>
      <c r="TXQ59" s="626"/>
      <c r="TXR59" s="626"/>
      <c r="TXS59" s="626"/>
      <c r="TXT59" s="626"/>
      <c r="TXU59" s="626"/>
      <c r="TXV59" s="626"/>
      <c r="TXW59" s="626"/>
      <c r="TXX59" s="626"/>
      <c r="TXY59" s="626"/>
      <c r="TXZ59" s="626"/>
      <c r="TYA59" s="626"/>
      <c r="TYB59" s="626"/>
      <c r="TYC59" s="626"/>
      <c r="TYD59" s="626"/>
      <c r="TYE59" s="626"/>
      <c r="TYF59" s="626"/>
      <c r="TYG59" s="626"/>
      <c r="TYH59" s="626"/>
      <c r="TYI59" s="626"/>
      <c r="TYJ59" s="626"/>
      <c r="TYK59" s="626"/>
      <c r="TYL59" s="626"/>
      <c r="TYM59" s="626"/>
      <c r="TYN59" s="626"/>
      <c r="TYO59" s="626"/>
      <c r="TYP59" s="626"/>
      <c r="TYQ59" s="626"/>
      <c r="TYR59" s="626"/>
      <c r="TYS59" s="626"/>
      <c r="TYT59" s="626"/>
      <c r="TYU59" s="626"/>
      <c r="TYV59" s="626"/>
      <c r="TYW59" s="626"/>
      <c r="TYX59" s="626"/>
      <c r="TYY59" s="626"/>
      <c r="TYZ59" s="626"/>
      <c r="TZA59" s="626"/>
      <c r="TZB59" s="626"/>
      <c r="TZC59" s="626"/>
      <c r="TZD59" s="626"/>
      <c r="TZE59" s="626"/>
      <c r="TZF59" s="626"/>
      <c r="TZG59" s="626"/>
      <c r="TZH59" s="626"/>
      <c r="TZI59" s="626"/>
      <c r="TZJ59" s="626"/>
      <c r="TZK59" s="626"/>
      <c r="TZL59" s="626"/>
      <c r="TZM59" s="626"/>
      <c r="TZN59" s="626"/>
      <c r="TZO59" s="626"/>
      <c r="TZP59" s="626"/>
      <c r="TZQ59" s="626"/>
      <c r="TZR59" s="626"/>
      <c r="TZS59" s="626"/>
      <c r="TZT59" s="626"/>
      <c r="TZU59" s="626"/>
      <c r="TZV59" s="626"/>
      <c r="TZW59" s="626"/>
      <c r="TZX59" s="626"/>
      <c r="TZY59" s="626"/>
      <c r="TZZ59" s="626"/>
      <c r="UAA59" s="626"/>
      <c r="UAB59" s="626"/>
      <c r="UAC59" s="626"/>
      <c r="UAD59" s="626"/>
      <c r="UAE59" s="626"/>
      <c r="UAF59" s="626"/>
      <c r="UAG59" s="626"/>
      <c r="UAH59" s="626"/>
      <c r="UAI59" s="626"/>
      <c r="UAJ59" s="626"/>
      <c r="UAK59" s="626"/>
      <c r="UAL59" s="626"/>
      <c r="UAM59" s="626"/>
      <c r="UAN59" s="626"/>
      <c r="UAO59" s="626"/>
      <c r="UAP59" s="626"/>
      <c r="UAQ59" s="626"/>
      <c r="UAR59" s="626"/>
      <c r="UAS59" s="626"/>
      <c r="UAT59" s="626"/>
      <c r="UAU59" s="626"/>
      <c r="UAV59" s="626"/>
      <c r="UAW59" s="626"/>
      <c r="UAX59" s="626"/>
      <c r="UAY59" s="626"/>
      <c r="UAZ59" s="626"/>
      <c r="UBA59" s="626"/>
      <c r="UBB59" s="626"/>
      <c r="UBC59" s="626"/>
      <c r="UBD59" s="626"/>
      <c r="UBE59" s="626"/>
      <c r="UBF59" s="626"/>
      <c r="UBG59" s="626"/>
      <c r="UBH59" s="626"/>
      <c r="UBI59" s="626"/>
      <c r="UBJ59" s="626"/>
      <c r="UBK59" s="626"/>
      <c r="UBL59" s="626"/>
      <c r="UBM59" s="626"/>
      <c r="UBN59" s="626"/>
      <c r="UBO59" s="626"/>
      <c r="UBP59" s="626"/>
      <c r="UBQ59" s="626"/>
      <c r="UBR59" s="626"/>
      <c r="UBS59" s="626"/>
      <c r="UBT59" s="626"/>
      <c r="UBU59" s="626"/>
      <c r="UBV59" s="626"/>
      <c r="UBW59" s="626"/>
      <c r="UBX59" s="626"/>
      <c r="UBY59" s="626"/>
      <c r="UBZ59" s="626"/>
      <c r="UCA59" s="626"/>
      <c r="UCB59" s="626"/>
      <c r="UCC59" s="626"/>
      <c r="UCD59" s="626"/>
      <c r="UCE59" s="626"/>
      <c r="UCF59" s="626"/>
      <c r="UCG59" s="626"/>
      <c r="UCH59" s="626"/>
      <c r="UCI59" s="626"/>
      <c r="UCJ59" s="626"/>
      <c r="UCK59" s="626"/>
      <c r="UCL59" s="626"/>
      <c r="UCM59" s="626"/>
      <c r="UCN59" s="626"/>
      <c r="UCO59" s="626"/>
      <c r="UCP59" s="626"/>
      <c r="UCQ59" s="626"/>
      <c r="UCR59" s="626"/>
      <c r="UCS59" s="626"/>
      <c r="UCT59" s="626"/>
      <c r="UCU59" s="626"/>
      <c r="UCV59" s="626"/>
      <c r="UCW59" s="626"/>
      <c r="UCX59" s="626"/>
      <c r="UCY59" s="626"/>
      <c r="UCZ59" s="626"/>
      <c r="UDA59" s="626"/>
      <c r="UDB59" s="626"/>
      <c r="UDC59" s="626"/>
      <c r="UDD59" s="626"/>
      <c r="UDE59" s="626"/>
      <c r="UDF59" s="626"/>
      <c r="UDG59" s="626"/>
      <c r="UDH59" s="626"/>
      <c r="UDI59" s="626"/>
      <c r="UDJ59" s="626"/>
      <c r="UDK59" s="626"/>
      <c r="UDL59" s="626"/>
      <c r="UDM59" s="626"/>
      <c r="UDN59" s="626"/>
      <c r="UDO59" s="626"/>
      <c r="UDP59" s="626"/>
      <c r="UDQ59" s="626"/>
      <c r="UDR59" s="626"/>
      <c r="UDS59" s="626"/>
      <c r="UDT59" s="626"/>
      <c r="UDU59" s="626"/>
      <c r="UDV59" s="626"/>
      <c r="UDW59" s="626"/>
      <c r="UDX59" s="626"/>
      <c r="UDY59" s="626"/>
      <c r="UDZ59" s="626"/>
      <c r="UEA59" s="626"/>
      <c r="UEB59" s="626"/>
      <c r="UEC59" s="626"/>
      <c r="UED59" s="626"/>
      <c r="UEE59" s="626"/>
      <c r="UEF59" s="626"/>
      <c r="UEG59" s="626"/>
      <c r="UEH59" s="626"/>
      <c r="UEI59" s="626"/>
      <c r="UEJ59" s="626"/>
      <c r="UEK59" s="626"/>
      <c r="UEL59" s="626"/>
      <c r="UEM59" s="626"/>
      <c r="UEN59" s="626"/>
      <c r="UEO59" s="626"/>
      <c r="UEP59" s="626"/>
      <c r="UEQ59" s="626"/>
      <c r="UER59" s="626"/>
      <c r="UES59" s="626"/>
      <c r="UET59" s="626"/>
      <c r="UEU59" s="626"/>
      <c r="UEV59" s="626"/>
      <c r="UEW59" s="626"/>
      <c r="UEX59" s="626"/>
      <c r="UEY59" s="626"/>
      <c r="UEZ59" s="626"/>
      <c r="UFA59" s="626"/>
      <c r="UFB59" s="626"/>
      <c r="UFC59" s="626"/>
      <c r="UFD59" s="626"/>
      <c r="UFE59" s="626"/>
      <c r="UFF59" s="626"/>
      <c r="UFG59" s="626"/>
      <c r="UFH59" s="626"/>
      <c r="UFI59" s="626"/>
      <c r="UFJ59" s="626"/>
      <c r="UFK59" s="626"/>
      <c r="UFL59" s="626"/>
      <c r="UFM59" s="626"/>
      <c r="UFN59" s="626"/>
      <c r="UFO59" s="626"/>
      <c r="UFP59" s="626"/>
      <c r="UFQ59" s="626"/>
      <c r="UFR59" s="626"/>
      <c r="UFS59" s="626"/>
      <c r="UFT59" s="626"/>
      <c r="UFU59" s="626"/>
      <c r="UFV59" s="626"/>
      <c r="UFW59" s="626"/>
      <c r="UFX59" s="626"/>
      <c r="UFY59" s="626"/>
      <c r="UFZ59" s="626"/>
      <c r="UGA59" s="626"/>
      <c r="UGB59" s="626"/>
      <c r="UGC59" s="626"/>
      <c r="UGD59" s="626"/>
      <c r="UGE59" s="626"/>
      <c r="UGF59" s="626"/>
      <c r="UGG59" s="626"/>
      <c r="UGH59" s="626"/>
      <c r="UGI59" s="626"/>
      <c r="UGJ59" s="626"/>
      <c r="UGK59" s="626"/>
      <c r="UGL59" s="626"/>
      <c r="UGM59" s="626"/>
      <c r="UGN59" s="626"/>
      <c r="UGO59" s="626"/>
      <c r="UGP59" s="626"/>
      <c r="UGQ59" s="626"/>
      <c r="UGR59" s="626"/>
      <c r="UGS59" s="626"/>
      <c r="UGT59" s="626"/>
      <c r="UGU59" s="626"/>
      <c r="UGV59" s="626"/>
      <c r="UGW59" s="626"/>
      <c r="UGX59" s="626"/>
      <c r="UGY59" s="626"/>
      <c r="UGZ59" s="626"/>
      <c r="UHA59" s="626"/>
      <c r="UHB59" s="626"/>
      <c r="UHC59" s="626"/>
      <c r="UHD59" s="626"/>
      <c r="UHE59" s="626"/>
      <c r="UHF59" s="626"/>
      <c r="UHG59" s="626"/>
      <c r="UHH59" s="626"/>
      <c r="UHI59" s="626"/>
      <c r="UHJ59" s="626"/>
      <c r="UHK59" s="626"/>
      <c r="UHL59" s="626"/>
      <c r="UHM59" s="626"/>
      <c r="UHN59" s="626"/>
      <c r="UHO59" s="626"/>
      <c r="UHP59" s="626"/>
      <c r="UHQ59" s="626"/>
      <c r="UHR59" s="626"/>
      <c r="UHS59" s="626"/>
      <c r="UHT59" s="626"/>
      <c r="UHU59" s="626"/>
      <c r="UHV59" s="626"/>
      <c r="UHW59" s="626"/>
      <c r="UHX59" s="626"/>
      <c r="UHY59" s="626"/>
      <c r="UHZ59" s="626"/>
      <c r="UIA59" s="626"/>
      <c r="UIB59" s="626"/>
      <c r="UIC59" s="626"/>
      <c r="UID59" s="626"/>
      <c r="UIE59" s="626"/>
      <c r="UIF59" s="626"/>
      <c r="UIG59" s="626"/>
      <c r="UIH59" s="626"/>
      <c r="UII59" s="626"/>
      <c r="UIJ59" s="626"/>
      <c r="UIK59" s="626"/>
      <c r="UIL59" s="626"/>
      <c r="UIM59" s="626"/>
      <c r="UIN59" s="626"/>
      <c r="UIO59" s="626"/>
      <c r="UIP59" s="626"/>
      <c r="UIQ59" s="626"/>
      <c r="UIR59" s="626"/>
      <c r="UIS59" s="626"/>
      <c r="UIT59" s="626"/>
      <c r="UIU59" s="626"/>
      <c r="UIV59" s="626"/>
      <c r="UIW59" s="626"/>
      <c r="UIX59" s="626"/>
      <c r="UIY59" s="626"/>
      <c r="UIZ59" s="626"/>
      <c r="UJA59" s="626"/>
      <c r="UJB59" s="626"/>
      <c r="UJC59" s="626"/>
      <c r="UJD59" s="626"/>
      <c r="UJE59" s="626"/>
      <c r="UJF59" s="626"/>
      <c r="UJG59" s="626"/>
      <c r="UJH59" s="626"/>
      <c r="UJI59" s="626"/>
      <c r="UJJ59" s="626"/>
      <c r="UJK59" s="626"/>
      <c r="UJL59" s="626"/>
      <c r="UJM59" s="626"/>
      <c r="UJN59" s="626"/>
      <c r="UJO59" s="626"/>
      <c r="UJP59" s="626"/>
      <c r="UJQ59" s="626"/>
      <c r="UJR59" s="626"/>
      <c r="UJS59" s="626"/>
      <c r="UJT59" s="626"/>
      <c r="UJU59" s="626"/>
      <c r="UJV59" s="626"/>
      <c r="UJW59" s="626"/>
      <c r="UJX59" s="626"/>
      <c r="UJY59" s="626"/>
      <c r="UJZ59" s="626"/>
      <c r="UKA59" s="626"/>
      <c r="UKB59" s="626"/>
      <c r="UKC59" s="626"/>
      <c r="UKD59" s="626"/>
      <c r="UKE59" s="626"/>
      <c r="UKF59" s="626"/>
      <c r="UKG59" s="626"/>
      <c r="UKH59" s="626"/>
      <c r="UKI59" s="626"/>
      <c r="UKJ59" s="626"/>
      <c r="UKK59" s="626"/>
      <c r="UKL59" s="626"/>
      <c r="UKM59" s="626"/>
      <c r="UKN59" s="626"/>
      <c r="UKO59" s="626"/>
      <c r="UKP59" s="626"/>
      <c r="UKQ59" s="626"/>
      <c r="UKR59" s="626"/>
      <c r="UKS59" s="626"/>
      <c r="UKT59" s="626"/>
      <c r="UKU59" s="626"/>
      <c r="UKV59" s="626"/>
      <c r="UKW59" s="626"/>
      <c r="UKX59" s="626"/>
      <c r="UKY59" s="626"/>
      <c r="UKZ59" s="626"/>
      <c r="ULA59" s="626"/>
      <c r="ULB59" s="626"/>
      <c r="ULC59" s="626"/>
      <c r="ULD59" s="626"/>
      <c r="ULE59" s="626"/>
      <c r="ULF59" s="626"/>
      <c r="ULG59" s="626"/>
      <c r="ULH59" s="626"/>
      <c r="ULI59" s="626"/>
      <c r="ULJ59" s="626"/>
      <c r="ULK59" s="626"/>
      <c r="ULL59" s="626"/>
      <c r="ULM59" s="626"/>
      <c r="ULN59" s="626"/>
      <c r="ULO59" s="626"/>
      <c r="ULP59" s="626"/>
      <c r="ULQ59" s="626"/>
      <c r="ULR59" s="626"/>
      <c r="ULS59" s="626"/>
      <c r="ULT59" s="626"/>
      <c r="ULU59" s="626"/>
      <c r="ULV59" s="626"/>
      <c r="ULW59" s="626"/>
      <c r="ULX59" s="626"/>
      <c r="ULY59" s="626"/>
      <c r="ULZ59" s="626"/>
      <c r="UMA59" s="626"/>
      <c r="UMB59" s="626"/>
      <c r="UMC59" s="626"/>
      <c r="UMD59" s="626"/>
      <c r="UME59" s="626"/>
      <c r="UMF59" s="626"/>
      <c r="UMG59" s="626"/>
      <c r="UMH59" s="626"/>
      <c r="UMI59" s="626"/>
      <c r="UMJ59" s="626"/>
      <c r="UMK59" s="626"/>
      <c r="UML59" s="626"/>
      <c r="UMM59" s="626"/>
      <c r="UMN59" s="626"/>
      <c r="UMO59" s="626"/>
      <c r="UMP59" s="626"/>
      <c r="UMQ59" s="626"/>
      <c r="UMR59" s="626"/>
      <c r="UMS59" s="626"/>
      <c r="UMT59" s="626"/>
      <c r="UMU59" s="626"/>
      <c r="UMV59" s="626"/>
      <c r="UMW59" s="626"/>
      <c r="UMX59" s="626"/>
      <c r="UMY59" s="626"/>
      <c r="UMZ59" s="626"/>
      <c r="UNA59" s="626"/>
      <c r="UNB59" s="626"/>
      <c r="UNC59" s="626"/>
      <c r="UND59" s="626"/>
      <c r="UNE59" s="626"/>
      <c r="UNF59" s="626"/>
      <c r="UNG59" s="626"/>
      <c r="UNH59" s="626"/>
      <c r="UNI59" s="626"/>
      <c r="UNJ59" s="626"/>
      <c r="UNK59" s="626"/>
      <c r="UNL59" s="626"/>
      <c r="UNM59" s="626"/>
      <c r="UNN59" s="626"/>
      <c r="UNO59" s="626"/>
      <c r="UNP59" s="626"/>
      <c r="UNQ59" s="626"/>
      <c r="UNR59" s="626"/>
      <c r="UNS59" s="626"/>
      <c r="UNT59" s="626"/>
      <c r="UNU59" s="626"/>
      <c r="UNV59" s="626"/>
      <c r="UNW59" s="626"/>
      <c r="UNX59" s="626"/>
      <c r="UNY59" s="626"/>
      <c r="UNZ59" s="626"/>
      <c r="UOA59" s="626"/>
      <c r="UOB59" s="626"/>
      <c r="UOC59" s="626"/>
      <c r="UOD59" s="626"/>
      <c r="UOE59" s="626"/>
      <c r="UOF59" s="626"/>
      <c r="UOG59" s="626"/>
      <c r="UOH59" s="626"/>
      <c r="UOI59" s="626"/>
      <c r="UOJ59" s="626"/>
      <c r="UOK59" s="626"/>
      <c r="UOL59" s="626"/>
      <c r="UOM59" s="626"/>
      <c r="UON59" s="626"/>
      <c r="UOO59" s="626"/>
      <c r="UOP59" s="626"/>
      <c r="UOQ59" s="626"/>
      <c r="UOR59" s="626"/>
      <c r="UOS59" s="626"/>
      <c r="UOT59" s="626"/>
      <c r="UOU59" s="626"/>
      <c r="UOV59" s="626"/>
      <c r="UOW59" s="626"/>
      <c r="UOX59" s="626"/>
      <c r="UOY59" s="626"/>
      <c r="UOZ59" s="626"/>
      <c r="UPA59" s="626"/>
      <c r="UPB59" s="626"/>
      <c r="UPC59" s="626"/>
      <c r="UPD59" s="626"/>
      <c r="UPE59" s="626"/>
      <c r="UPF59" s="626"/>
      <c r="UPG59" s="626"/>
      <c r="UPH59" s="626"/>
      <c r="UPI59" s="626"/>
      <c r="UPJ59" s="626"/>
      <c r="UPK59" s="626"/>
      <c r="UPL59" s="626"/>
      <c r="UPM59" s="626"/>
      <c r="UPN59" s="626"/>
      <c r="UPO59" s="626"/>
      <c r="UPP59" s="626"/>
      <c r="UPQ59" s="626"/>
      <c r="UPR59" s="626"/>
      <c r="UPS59" s="626"/>
      <c r="UPT59" s="626"/>
      <c r="UPU59" s="626"/>
      <c r="UPV59" s="626"/>
      <c r="UPW59" s="626"/>
      <c r="UPX59" s="626"/>
      <c r="UPY59" s="626"/>
      <c r="UPZ59" s="626"/>
      <c r="UQA59" s="626"/>
      <c r="UQB59" s="626"/>
      <c r="UQC59" s="626"/>
      <c r="UQD59" s="626"/>
      <c r="UQE59" s="626"/>
      <c r="UQF59" s="626"/>
      <c r="UQG59" s="626"/>
      <c r="UQH59" s="626"/>
      <c r="UQI59" s="626"/>
      <c r="UQJ59" s="626"/>
      <c r="UQK59" s="626"/>
      <c r="UQL59" s="626"/>
      <c r="UQM59" s="626"/>
      <c r="UQN59" s="626"/>
      <c r="UQO59" s="626"/>
      <c r="UQP59" s="626"/>
      <c r="UQQ59" s="626"/>
      <c r="UQR59" s="626"/>
      <c r="UQS59" s="626"/>
      <c r="UQT59" s="626"/>
      <c r="UQU59" s="626"/>
      <c r="UQV59" s="626"/>
      <c r="UQW59" s="626"/>
      <c r="UQX59" s="626"/>
      <c r="UQY59" s="626"/>
      <c r="UQZ59" s="626"/>
      <c r="URA59" s="626"/>
      <c r="URB59" s="626"/>
      <c r="URC59" s="626"/>
      <c r="URD59" s="626"/>
      <c r="URE59" s="626"/>
      <c r="URF59" s="626"/>
      <c r="URG59" s="626"/>
      <c r="URH59" s="626"/>
      <c r="URI59" s="626"/>
      <c r="URJ59" s="626"/>
      <c r="URK59" s="626"/>
      <c r="URL59" s="626"/>
      <c r="URM59" s="626"/>
      <c r="URN59" s="626"/>
      <c r="URO59" s="626"/>
      <c r="URP59" s="626"/>
      <c r="URQ59" s="626"/>
      <c r="URR59" s="626"/>
      <c r="URS59" s="626"/>
      <c r="URT59" s="626"/>
      <c r="URU59" s="626"/>
      <c r="URV59" s="626"/>
      <c r="URW59" s="626"/>
      <c r="URX59" s="626"/>
      <c r="URY59" s="626"/>
      <c r="URZ59" s="626"/>
      <c r="USA59" s="626"/>
      <c r="USB59" s="626"/>
      <c r="USC59" s="626"/>
      <c r="USD59" s="626"/>
      <c r="USE59" s="626"/>
      <c r="USF59" s="626"/>
      <c r="USG59" s="626"/>
      <c r="USH59" s="626"/>
      <c r="USI59" s="626"/>
      <c r="USJ59" s="626"/>
      <c r="USK59" s="626"/>
      <c r="USL59" s="626"/>
      <c r="USM59" s="626"/>
      <c r="USN59" s="626"/>
      <c r="USO59" s="626"/>
      <c r="USP59" s="626"/>
      <c r="USQ59" s="626"/>
      <c r="USR59" s="626"/>
      <c r="USS59" s="626"/>
      <c r="UST59" s="626"/>
      <c r="USU59" s="626"/>
      <c r="USV59" s="626"/>
      <c r="USW59" s="626"/>
      <c r="USX59" s="626"/>
      <c r="USY59" s="626"/>
      <c r="USZ59" s="626"/>
      <c r="UTA59" s="626"/>
      <c r="UTB59" s="626"/>
      <c r="UTC59" s="626"/>
      <c r="UTD59" s="626"/>
      <c r="UTE59" s="626"/>
      <c r="UTF59" s="626"/>
      <c r="UTG59" s="626"/>
      <c r="UTH59" s="626"/>
      <c r="UTI59" s="626"/>
      <c r="UTJ59" s="626"/>
      <c r="UTK59" s="626"/>
      <c r="UTL59" s="626"/>
      <c r="UTM59" s="626"/>
      <c r="UTN59" s="626"/>
      <c r="UTO59" s="626"/>
      <c r="UTP59" s="626"/>
      <c r="UTQ59" s="626"/>
      <c r="UTR59" s="626"/>
      <c r="UTS59" s="626"/>
      <c r="UTT59" s="626"/>
      <c r="UTU59" s="626"/>
      <c r="UTV59" s="626"/>
      <c r="UTW59" s="626"/>
      <c r="UTX59" s="626"/>
      <c r="UTY59" s="626"/>
      <c r="UTZ59" s="626"/>
      <c r="UUA59" s="626"/>
      <c r="UUB59" s="626"/>
      <c r="UUC59" s="626"/>
      <c r="UUD59" s="626"/>
      <c r="UUE59" s="626"/>
      <c r="UUF59" s="626"/>
      <c r="UUG59" s="626"/>
      <c r="UUH59" s="626"/>
      <c r="UUI59" s="626"/>
      <c r="UUJ59" s="626"/>
      <c r="UUK59" s="626"/>
      <c r="UUL59" s="626"/>
      <c r="UUM59" s="626"/>
      <c r="UUN59" s="626"/>
      <c r="UUO59" s="626"/>
      <c r="UUP59" s="626"/>
      <c r="UUQ59" s="626"/>
      <c r="UUR59" s="626"/>
      <c r="UUS59" s="626"/>
      <c r="UUT59" s="626"/>
      <c r="UUU59" s="626"/>
      <c r="UUV59" s="626"/>
      <c r="UUW59" s="626"/>
      <c r="UUX59" s="626"/>
      <c r="UUY59" s="626"/>
      <c r="UUZ59" s="626"/>
      <c r="UVA59" s="626"/>
      <c r="UVB59" s="626"/>
      <c r="UVC59" s="626"/>
      <c r="UVD59" s="626"/>
      <c r="UVE59" s="626"/>
      <c r="UVF59" s="626"/>
      <c r="UVG59" s="626"/>
      <c r="UVH59" s="626"/>
      <c r="UVI59" s="626"/>
      <c r="UVJ59" s="626"/>
      <c r="UVK59" s="626"/>
      <c r="UVL59" s="626"/>
      <c r="UVM59" s="626"/>
      <c r="UVN59" s="626"/>
      <c r="UVO59" s="626"/>
      <c r="UVP59" s="626"/>
      <c r="UVQ59" s="626"/>
      <c r="UVR59" s="626"/>
      <c r="UVS59" s="626"/>
      <c r="UVT59" s="626"/>
      <c r="UVU59" s="626"/>
      <c r="UVV59" s="626"/>
      <c r="UVW59" s="626"/>
      <c r="UVX59" s="626"/>
      <c r="UVY59" s="626"/>
      <c r="UVZ59" s="626"/>
      <c r="UWA59" s="626"/>
      <c r="UWB59" s="626"/>
      <c r="UWC59" s="626"/>
      <c r="UWD59" s="626"/>
      <c r="UWE59" s="626"/>
      <c r="UWF59" s="626"/>
      <c r="UWG59" s="626"/>
      <c r="UWH59" s="626"/>
      <c r="UWI59" s="626"/>
      <c r="UWJ59" s="626"/>
      <c r="UWK59" s="626"/>
      <c r="UWL59" s="626"/>
      <c r="UWM59" s="626"/>
      <c r="UWN59" s="626"/>
      <c r="UWO59" s="626"/>
      <c r="UWP59" s="626"/>
      <c r="UWQ59" s="626"/>
      <c r="UWR59" s="626"/>
      <c r="UWS59" s="626"/>
      <c r="UWT59" s="626"/>
      <c r="UWU59" s="626"/>
      <c r="UWV59" s="626"/>
      <c r="UWW59" s="626"/>
      <c r="UWX59" s="626"/>
      <c r="UWY59" s="626"/>
      <c r="UWZ59" s="626"/>
      <c r="UXA59" s="626"/>
      <c r="UXB59" s="626"/>
      <c r="UXC59" s="626"/>
      <c r="UXD59" s="626"/>
      <c r="UXE59" s="626"/>
      <c r="UXF59" s="626"/>
      <c r="UXG59" s="626"/>
      <c r="UXH59" s="626"/>
      <c r="UXI59" s="626"/>
      <c r="UXJ59" s="626"/>
      <c r="UXK59" s="626"/>
      <c r="UXL59" s="626"/>
      <c r="UXM59" s="626"/>
      <c r="UXN59" s="626"/>
      <c r="UXO59" s="626"/>
      <c r="UXP59" s="626"/>
      <c r="UXQ59" s="626"/>
      <c r="UXR59" s="626"/>
      <c r="UXS59" s="626"/>
      <c r="UXT59" s="626"/>
      <c r="UXU59" s="626"/>
      <c r="UXV59" s="626"/>
      <c r="UXW59" s="626"/>
      <c r="UXX59" s="626"/>
      <c r="UXY59" s="626"/>
      <c r="UXZ59" s="626"/>
      <c r="UYA59" s="626"/>
      <c r="UYB59" s="626"/>
      <c r="UYC59" s="626"/>
      <c r="UYD59" s="626"/>
      <c r="UYE59" s="626"/>
      <c r="UYF59" s="626"/>
      <c r="UYG59" s="626"/>
      <c r="UYH59" s="626"/>
      <c r="UYI59" s="626"/>
      <c r="UYJ59" s="626"/>
      <c r="UYK59" s="626"/>
      <c r="UYL59" s="626"/>
      <c r="UYM59" s="626"/>
      <c r="UYN59" s="626"/>
      <c r="UYO59" s="626"/>
      <c r="UYP59" s="626"/>
      <c r="UYQ59" s="626"/>
      <c r="UYR59" s="626"/>
      <c r="UYS59" s="626"/>
      <c r="UYT59" s="626"/>
      <c r="UYU59" s="626"/>
      <c r="UYV59" s="626"/>
      <c r="UYW59" s="626"/>
      <c r="UYX59" s="626"/>
      <c r="UYY59" s="626"/>
      <c r="UYZ59" s="626"/>
      <c r="UZA59" s="626"/>
      <c r="UZB59" s="626"/>
      <c r="UZC59" s="626"/>
      <c r="UZD59" s="626"/>
      <c r="UZE59" s="626"/>
      <c r="UZF59" s="626"/>
      <c r="UZG59" s="626"/>
      <c r="UZH59" s="626"/>
      <c r="UZI59" s="626"/>
      <c r="UZJ59" s="626"/>
      <c r="UZK59" s="626"/>
      <c r="UZL59" s="626"/>
      <c r="UZM59" s="626"/>
      <c r="UZN59" s="626"/>
      <c r="UZO59" s="626"/>
      <c r="UZP59" s="626"/>
      <c r="UZQ59" s="626"/>
      <c r="UZR59" s="626"/>
      <c r="UZS59" s="626"/>
      <c r="UZT59" s="626"/>
      <c r="UZU59" s="626"/>
      <c r="UZV59" s="626"/>
      <c r="UZW59" s="626"/>
      <c r="UZX59" s="626"/>
      <c r="UZY59" s="626"/>
      <c r="UZZ59" s="626"/>
      <c r="VAA59" s="626"/>
      <c r="VAB59" s="626"/>
      <c r="VAC59" s="626"/>
      <c r="VAD59" s="626"/>
      <c r="VAE59" s="626"/>
      <c r="VAF59" s="626"/>
      <c r="VAG59" s="626"/>
      <c r="VAH59" s="626"/>
      <c r="VAI59" s="626"/>
      <c r="VAJ59" s="626"/>
      <c r="VAK59" s="626"/>
      <c r="VAL59" s="626"/>
      <c r="VAM59" s="626"/>
      <c r="VAN59" s="626"/>
      <c r="VAO59" s="626"/>
      <c r="VAP59" s="626"/>
      <c r="VAQ59" s="626"/>
      <c r="VAR59" s="626"/>
      <c r="VAS59" s="626"/>
      <c r="VAT59" s="626"/>
      <c r="VAU59" s="626"/>
      <c r="VAV59" s="626"/>
      <c r="VAW59" s="626"/>
      <c r="VAX59" s="626"/>
      <c r="VAY59" s="626"/>
      <c r="VAZ59" s="626"/>
      <c r="VBA59" s="626"/>
      <c r="VBB59" s="626"/>
      <c r="VBC59" s="626"/>
      <c r="VBD59" s="626"/>
      <c r="VBE59" s="626"/>
      <c r="VBF59" s="626"/>
      <c r="VBG59" s="626"/>
      <c r="VBH59" s="626"/>
      <c r="VBI59" s="626"/>
      <c r="VBJ59" s="626"/>
      <c r="VBK59" s="626"/>
      <c r="VBL59" s="626"/>
      <c r="VBM59" s="626"/>
      <c r="VBN59" s="626"/>
      <c r="VBO59" s="626"/>
      <c r="VBP59" s="626"/>
      <c r="VBQ59" s="626"/>
      <c r="VBR59" s="626"/>
      <c r="VBS59" s="626"/>
      <c r="VBT59" s="626"/>
      <c r="VBU59" s="626"/>
      <c r="VBV59" s="626"/>
      <c r="VBW59" s="626"/>
      <c r="VBX59" s="626"/>
      <c r="VBY59" s="626"/>
      <c r="VBZ59" s="626"/>
      <c r="VCA59" s="626"/>
      <c r="VCB59" s="626"/>
      <c r="VCC59" s="626"/>
      <c r="VCD59" s="626"/>
      <c r="VCE59" s="626"/>
      <c r="VCF59" s="626"/>
      <c r="VCG59" s="626"/>
      <c r="VCH59" s="626"/>
      <c r="VCI59" s="626"/>
      <c r="VCJ59" s="626"/>
      <c r="VCK59" s="626"/>
      <c r="VCL59" s="626"/>
      <c r="VCM59" s="626"/>
      <c r="VCN59" s="626"/>
      <c r="VCO59" s="626"/>
      <c r="VCP59" s="626"/>
      <c r="VCQ59" s="626"/>
      <c r="VCR59" s="626"/>
      <c r="VCS59" s="626"/>
      <c r="VCT59" s="626"/>
      <c r="VCU59" s="626"/>
      <c r="VCV59" s="626"/>
      <c r="VCW59" s="626"/>
      <c r="VCX59" s="626"/>
      <c r="VCY59" s="626"/>
      <c r="VCZ59" s="626"/>
      <c r="VDA59" s="626"/>
      <c r="VDB59" s="626"/>
      <c r="VDC59" s="626"/>
      <c r="VDD59" s="626"/>
      <c r="VDE59" s="626"/>
      <c r="VDF59" s="626"/>
      <c r="VDG59" s="626"/>
      <c r="VDH59" s="626"/>
      <c r="VDI59" s="626"/>
      <c r="VDJ59" s="626"/>
      <c r="VDK59" s="626"/>
      <c r="VDL59" s="626"/>
      <c r="VDM59" s="626"/>
      <c r="VDN59" s="626"/>
      <c r="VDO59" s="626"/>
      <c r="VDP59" s="626"/>
      <c r="VDQ59" s="626"/>
      <c r="VDR59" s="626"/>
      <c r="VDS59" s="626"/>
      <c r="VDT59" s="626"/>
      <c r="VDU59" s="626"/>
      <c r="VDV59" s="626"/>
      <c r="VDW59" s="626"/>
      <c r="VDX59" s="626"/>
      <c r="VDY59" s="626"/>
      <c r="VDZ59" s="626"/>
      <c r="VEA59" s="626"/>
      <c r="VEB59" s="626"/>
      <c r="VEC59" s="626"/>
      <c r="VED59" s="626"/>
      <c r="VEE59" s="626"/>
      <c r="VEF59" s="626"/>
      <c r="VEG59" s="626"/>
      <c r="VEH59" s="626"/>
      <c r="VEI59" s="626"/>
      <c r="VEJ59" s="626"/>
      <c r="VEK59" s="626"/>
      <c r="VEL59" s="626"/>
      <c r="VEM59" s="626"/>
      <c r="VEN59" s="626"/>
      <c r="VEO59" s="626"/>
      <c r="VEP59" s="626"/>
      <c r="VEQ59" s="626"/>
      <c r="VER59" s="626"/>
      <c r="VES59" s="626"/>
      <c r="VET59" s="626"/>
      <c r="VEU59" s="626"/>
      <c r="VEV59" s="626"/>
      <c r="VEW59" s="626"/>
      <c r="VEX59" s="626"/>
      <c r="VEY59" s="626"/>
      <c r="VEZ59" s="626"/>
      <c r="VFA59" s="626"/>
      <c r="VFB59" s="626"/>
      <c r="VFC59" s="626"/>
      <c r="VFD59" s="626"/>
      <c r="VFE59" s="626"/>
      <c r="VFF59" s="626"/>
      <c r="VFG59" s="626"/>
      <c r="VFH59" s="626"/>
      <c r="VFI59" s="626"/>
      <c r="VFJ59" s="626"/>
      <c r="VFK59" s="626"/>
      <c r="VFL59" s="626"/>
      <c r="VFM59" s="626"/>
      <c r="VFN59" s="626"/>
      <c r="VFO59" s="626"/>
      <c r="VFP59" s="626"/>
      <c r="VFQ59" s="626"/>
      <c r="VFR59" s="626"/>
      <c r="VFS59" s="626"/>
      <c r="VFT59" s="626"/>
      <c r="VFU59" s="626"/>
      <c r="VFV59" s="626"/>
      <c r="VFW59" s="626"/>
      <c r="VFX59" s="626"/>
      <c r="VFY59" s="626"/>
      <c r="VFZ59" s="626"/>
      <c r="VGA59" s="626"/>
      <c r="VGB59" s="626"/>
      <c r="VGC59" s="626"/>
      <c r="VGD59" s="626"/>
      <c r="VGE59" s="626"/>
      <c r="VGF59" s="626"/>
      <c r="VGG59" s="626"/>
      <c r="VGH59" s="626"/>
      <c r="VGI59" s="626"/>
      <c r="VGJ59" s="626"/>
      <c r="VGK59" s="626"/>
      <c r="VGL59" s="626"/>
      <c r="VGM59" s="626"/>
      <c r="VGN59" s="626"/>
      <c r="VGO59" s="626"/>
      <c r="VGP59" s="626"/>
      <c r="VGQ59" s="626"/>
      <c r="VGR59" s="626"/>
      <c r="VGS59" s="626"/>
      <c r="VGT59" s="626"/>
      <c r="VGU59" s="626"/>
      <c r="VGV59" s="626"/>
      <c r="VGW59" s="626"/>
      <c r="VGX59" s="626"/>
      <c r="VGY59" s="626"/>
      <c r="VGZ59" s="626"/>
      <c r="VHA59" s="626"/>
      <c r="VHB59" s="626"/>
      <c r="VHC59" s="626"/>
      <c r="VHD59" s="626"/>
      <c r="VHE59" s="626"/>
      <c r="VHF59" s="626"/>
      <c r="VHG59" s="626"/>
      <c r="VHH59" s="626"/>
      <c r="VHI59" s="626"/>
      <c r="VHJ59" s="626"/>
      <c r="VHK59" s="626"/>
      <c r="VHL59" s="626"/>
      <c r="VHM59" s="626"/>
      <c r="VHN59" s="626"/>
      <c r="VHO59" s="626"/>
      <c r="VHP59" s="626"/>
      <c r="VHQ59" s="626"/>
      <c r="VHR59" s="626"/>
      <c r="VHS59" s="626"/>
      <c r="VHT59" s="626"/>
      <c r="VHU59" s="626"/>
      <c r="VHV59" s="626"/>
      <c r="VHW59" s="626"/>
      <c r="VHX59" s="626"/>
      <c r="VHY59" s="626"/>
      <c r="VHZ59" s="626"/>
      <c r="VIA59" s="626"/>
      <c r="VIB59" s="626"/>
      <c r="VIC59" s="626"/>
      <c r="VID59" s="626"/>
      <c r="VIE59" s="626"/>
      <c r="VIF59" s="626"/>
      <c r="VIG59" s="626"/>
      <c r="VIH59" s="626"/>
      <c r="VII59" s="626"/>
      <c r="VIJ59" s="626"/>
      <c r="VIK59" s="626"/>
      <c r="VIL59" s="626"/>
      <c r="VIM59" s="626"/>
      <c r="VIN59" s="626"/>
      <c r="VIO59" s="626"/>
      <c r="VIP59" s="626"/>
      <c r="VIQ59" s="626"/>
      <c r="VIR59" s="626"/>
      <c r="VIS59" s="626"/>
      <c r="VIT59" s="626"/>
      <c r="VIU59" s="626"/>
      <c r="VIV59" s="626"/>
      <c r="VIW59" s="626"/>
      <c r="VIX59" s="626"/>
      <c r="VIY59" s="626"/>
      <c r="VIZ59" s="626"/>
      <c r="VJA59" s="626"/>
      <c r="VJB59" s="626"/>
      <c r="VJC59" s="626"/>
      <c r="VJD59" s="626"/>
      <c r="VJE59" s="626"/>
      <c r="VJF59" s="626"/>
      <c r="VJG59" s="626"/>
      <c r="VJH59" s="626"/>
      <c r="VJI59" s="626"/>
      <c r="VJJ59" s="626"/>
      <c r="VJK59" s="626"/>
      <c r="VJL59" s="626"/>
      <c r="VJM59" s="626"/>
      <c r="VJN59" s="626"/>
      <c r="VJO59" s="626"/>
      <c r="VJP59" s="626"/>
      <c r="VJQ59" s="626"/>
      <c r="VJR59" s="626"/>
      <c r="VJS59" s="626"/>
      <c r="VJT59" s="626"/>
      <c r="VJU59" s="626"/>
      <c r="VJV59" s="626"/>
      <c r="VJW59" s="626"/>
      <c r="VJX59" s="626"/>
      <c r="VJY59" s="626"/>
      <c r="VJZ59" s="626"/>
      <c r="VKA59" s="626"/>
      <c r="VKB59" s="626"/>
      <c r="VKC59" s="626"/>
      <c r="VKD59" s="626"/>
      <c r="VKE59" s="626"/>
      <c r="VKF59" s="626"/>
      <c r="VKG59" s="626"/>
      <c r="VKH59" s="626"/>
      <c r="VKI59" s="626"/>
      <c r="VKJ59" s="626"/>
      <c r="VKK59" s="626"/>
      <c r="VKL59" s="626"/>
      <c r="VKM59" s="626"/>
      <c r="VKN59" s="626"/>
      <c r="VKO59" s="626"/>
      <c r="VKP59" s="626"/>
      <c r="VKQ59" s="626"/>
      <c r="VKR59" s="626"/>
      <c r="VKS59" s="626"/>
      <c r="VKT59" s="626"/>
      <c r="VKU59" s="626"/>
      <c r="VKV59" s="626"/>
      <c r="VKW59" s="626"/>
      <c r="VKX59" s="626"/>
      <c r="VKY59" s="626"/>
      <c r="VKZ59" s="626"/>
      <c r="VLA59" s="626"/>
      <c r="VLB59" s="626"/>
      <c r="VLC59" s="626"/>
      <c r="VLD59" s="626"/>
      <c r="VLE59" s="626"/>
      <c r="VLF59" s="626"/>
      <c r="VLG59" s="626"/>
      <c r="VLH59" s="626"/>
      <c r="VLI59" s="626"/>
      <c r="VLJ59" s="626"/>
      <c r="VLK59" s="626"/>
      <c r="VLL59" s="626"/>
      <c r="VLM59" s="626"/>
      <c r="VLN59" s="626"/>
      <c r="VLO59" s="626"/>
      <c r="VLP59" s="626"/>
      <c r="VLQ59" s="626"/>
      <c r="VLR59" s="626"/>
      <c r="VLS59" s="626"/>
      <c r="VLT59" s="626"/>
      <c r="VLU59" s="626"/>
      <c r="VLV59" s="626"/>
      <c r="VLW59" s="626"/>
      <c r="VLX59" s="626"/>
      <c r="VLY59" s="626"/>
      <c r="VLZ59" s="626"/>
      <c r="VMA59" s="626"/>
      <c r="VMB59" s="626"/>
      <c r="VMC59" s="626"/>
      <c r="VMD59" s="626"/>
      <c r="VME59" s="626"/>
      <c r="VMF59" s="626"/>
      <c r="VMG59" s="626"/>
      <c r="VMH59" s="626"/>
      <c r="VMI59" s="626"/>
      <c r="VMJ59" s="626"/>
      <c r="VMK59" s="626"/>
      <c r="VML59" s="626"/>
      <c r="VMM59" s="626"/>
      <c r="VMN59" s="626"/>
      <c r="VMO59" s="626"/>
      <c r="VMP59" s="626"/>
      <c r="VMQ59" s="626"/>
      <c r="VMR59" s="626"/>
      <c r="VMS59" s="626"/>
      <c r="VMT59" s="626"/>
      <c r="VMU59" s="626"/>
      <c r="VMV59" s="626"/>
      <c r="VMW59" s="626"/>
      <c r="VMX59" s="626"/>
      <c r="VMY59" s="626"/>
      <c r="VMZ59" s="626"/>
      <c r="VNA59" s="626"/>
      <c r="VNB59" s="626"/>
      <c r="VNC59" s="626"/>
      <c r="VND59" s="626"/>
      <c r="VNE59" s="626"/>
      <c r="VNF59" s="626"/>
      <c r="VNG59" s="626"/>
      <c r="VNH59" s="626"/>
      <c r="VNI59" s="626"/>
      <c r="VNJ59" s="626"/>
      <c r="VNK59" s="626"/>
      <c r="VNL59" s="626"/>
      <c r="VNM59" s="626"/>
      <c r="VNN59" s="626"/>
      <c r="VNO59" s="626"/>
      <c r="VNP59" s="626"/>
      <c r="VNQ59" s="626"/>
      <c r="VNR59" s="626"/>
      <c r="VNS59" s="626"/>
      <c r="VNT59" s="626"/>
      <c r="VNU59" s="626"/>
      <c r="VNV59" s="626"/>
      <c r="VNW59" s="626"/>
      <c r="VNX59" s="626"/>
      <c r="VNY59" s="626"/>
      <c r="VNZ59" s="626"/>
      <c r="VOA59" s="626"/>
      <c r="VOB59" s="626"/>
      <c r="VOC59" s="626"/>
      <c r="VOD59" s="626"/>
      <c r="VOE59" s="626"/>
      <c r="VOF59" s="626"/>
      <c r="VOG59" s="626"/>
      <c r="VOH59" s="626"/>
      <c r="VOI59" s="626"/>
      <c r="VOJ59" s="626"/>
      <c r="VOK59" s="626"/>
      <c r="VOL59" s="626"/>
      <c r="VOM59" s="626"/>
      <c r="VON59" s="626"/>
      <c r="VOO59" s="626"/>
      <c r="VOP59" s="626"/>
      <c r="VOQ59" s="626"/>
      <c r="VOR59" s="626"/>
      <c r="VOS59" s="626"/>
      <c r="VOT59" s="626"/>
      <c r="VOU59" s="626"/>
      <c r="VOV59" s="626"/>
      <c r="VOW59" s="626"/>
      <c r="VOX59" s="626"/>
      <c r="VOY59" s="626"/>
      <c r="VOZ59" s="626"/>
      <c r="VPA59" s="626"/>
      <c r="VPB59" s="626"/>
      <c r="VPC59" s="626"/>
      <c r="VPD59" s="626"/>
      <c r="VPE59" s="626"/>
      <c r="VPF59" s="626"/>
      <c r="VPG59" s="626"/>
      <c r="VPH59" s="626"/>
      <c r="VPI59" s="626"/>
      <c r="VPJ59" s="626"/>
      <c r="VPK59" s="626"/>
      <c r="VPL59" s="626"/>
      <c r="VPM59" s="626"/>
      <c r="VPN59" s="626"/>
      <c r="VPO59" s="626"/>
      <c r="VPP59" s="626"/>
      <c r="VPQ59" s="626"/>
      <c r="VPR59" s="626"/>
      <c r="VPS59" s="626"/>
      <c r="VPT59" s="626"/>
      <c r="VPU59" s="626"/>
      <c r="VPV59" s="626"/>
      <c r="VPW59" s="626"/>
      <c r="VPX59" s="626"/>
      <c r="VPY59" s="626"/>
      <c r="VPZ59" s="626"/>
      <c r="VQA59" s="626"/>
      <c r="VQB59" s="626"/>
      <c r="VQC59" s="626"/>
      <c r="VQD59" s="626"/>
      <c r="VQE59" s="626"/>
      <c r="VQF59" s="626"/>
      <c r="VQG59" s="626"/>
      <c r="VQH59" s="626"/>
      <c r="VQI59" s="626"/>
      <c r="VQJ59" s="626"/>
      <c r="VQK59" s="626"/>
      <c r="VQL59" s="626"/>
      <c r="VQM59" s="626"/>
      <c r="VQN59" s="626"/>
      <c r="VQO59" s="626"/>
      <c r="VQP59" s="626"/>
      <c r="VQQ59" s="626"/>
      <c r="VQR59" s="626"/>
      <c r="VQS59" s="626"/>
      <c r="VQT59" s="626"/>
      <c r="VQU59" s="626"/>
      <c r="VQV59" s="626"/>
      <c r="VQW59" s="626"/>
      <c r="VQX59" s="626"/>
      <c r="VQY59" s="626"/>
      <c r="VQZ59" s="626"/>
      <c r="VRA59" s="626"/>
      <c r="VRB59" s="626"/>
      <c r="VRC59" s="626"/>
      <c r="VRD59" s="626"/>
      <c r="VRE59" s="626"/>
      <c r="VRF59" s="626"/>
      <c r="VRG59" s="626"/>
      <c r="VRH59" s="626"/>
      <c r="VRI59" s="626"/>
      <c r="VRJ59" s="626"/>
      <c r="VRK59" s="626"/>
      <c r="VRL59" s="626"/>
      <c r="VRM59" s="626"/>
      <c r="VRN59" s="626"/>
      <c r="VRO59" s="626"/>
      <c r="VRP59" s="626"/>
      <c r="VRQ59" s="626"/>
      <c r="VRR59" s="626"/>
      <c r="VRS59" s="626"/>
      <c r="VRT59" s="626"/>
      <c r="VRU59" s="626"/>
      <c r="VRV59" s="626"/>
      <c r="VRW59" s="626"/>
      <c r="VRX59" s="626"/>
      <c r="VRY59" s="626"/>
      <c r="VRZ59" s="626"/>
      <c r="VSA59" s="626"/>
      <c r="VSB59" s="626"/>
      <c r="VSC59" s="626"/>
      <c r="VSD59" s="626"/>
      <c r="VSE59" s="626"/>
      <c r="VSF59" s="626"/>
      <c r="VSG59" s="626"/>
      <c r="VSH59" s="626"/>
      <c r="VSI59" s="626"/>
      <c r="VSJ59" s="626"/>
      <c r="VSK59" s="626"/>
      <c r="VSL59" s="626"/>
      <c r="VSM59" s="626"/>
      <c r="VSN59" s="626"/>
      <c r="VSO59" s="626"/>
      <c r="VSP59" s="626"/>
      <c r="VSQ59" s="626"/>
      <c r="VSR59" s="626"/>
      <c r="VSS59" s="626"/>
      <c r="VST59" s="626"/>
      <c r="VSU59" s="626"/>
      <c r="VSV59" s="626"/>
      <c r="VSW59" s="626"/>
      <c r="VSX59" s="626"/>
      <c r="VSY59" s="626"/>
      <c r="VSZ59" s="626"/>
      <c r="VTA59" s="626"/>
      <c r="VTB59" s="626"/>
      <c r="VTC59" s="626"/>
      <c r="VTD59" s="626"/>
      <c r="VTE59" s="626"/>
      <c r="VTF59" s="626"/>
      <c r="VTG59" s="626"/>
      <c r="VTH59" s="626"/>
      <c r="VTI59" s="626"/>
      <c r="VTJ59" s="626"/>
      <c r="VTK59" s="626"/>
      <c r="VTL59" s="626"/>
      <c r="VTM59" s="626"/>
      <c r="VTN59" s="626"/>
      <c r="VTO59" s="626"/>
      <c r="VTP59" s="626"/>
      <c r="VTQ59" s="626"/>
      <c r="VTR59" s="626"/>
      <c r="VTS59" s="626"/>
      <c r="VTT59" s="626"/>
      <c r="VTU59" s="626"/>
      <c r="VTV59" s="626"/>
      <c r="VTW59" s="626"/>
      <c r="VTX59" s="626"/>
      <c r="VTY59" s="626"/>
      <c r="VTZ59" s="626"/>
      <c r="VUA59" s="626"/>
      <c r="VUB59" s="626"/>
      <c r="VUC59" s="626"/>
      <c r="VUD59" s="626"/>
      <c r="VUE59" s="626"/>
      <c r="VUF59" s="626"/>
      <c r="VUG59" s="626"/>
      <c r="VUH59" s="626"/>
      <c r="VUI59" s="626"/>
      <c r="VUJ59" s="626"/>
      <c r="VUK59" s="626"/>
      <c r="VUL59" s="626"/>
      <c r="VUM59" s="626"/>
      <c r="VUN59" s="626"/>
      <c r="VUO59" s="626"/>
      <c r="VUP59" s="626"/>
      <c r="VUQ59" s="626"/>
      <c r="VUR59" s="626"/>
      <c r="VUS59" s="626"/>
      <c r="VUT59" s="626"/>
      <c r="VUU59" s="626"/>
      <c r="VUV59" s="626"/>
      <c r="VUW59" s="626"/>
      <c r="VUX59" s="626"/>
      <c r="VUY59" s="626"/>
      <c r="VUZ59" s="626"/>
      <c r="VVA59" s="626"/>
      <c r="VVB59" s="626"/>
      <c r="VVC59" s="626"/>
      <c r="VVD59" s="626"/>
      <c r="VVE59" s="626"/>
      <c r="VVF59" s="626"/>
      <c r="VVG59" s="626"/>
      <c r="VVH59" s="626"/>
      <c r="VVI59" s="626"/>
      <c r="VVJ59" s="626"/>
      <c r="VVK59" s="626"/>
      <c r="VVL59" s="626"/>
      <c r="VVM59" s="626"/>
      <c r="VVN59" s="626"/>
      <c r="VVO59" s="626"/>
      <c r="VVP59" s="626"/>
      <c r="VVQ59" s="626"/>
      <c r="VVR59" s="626"/>
      <c r="VVS59" s="626"/>
      <c r="VVT59" s="626"/>
      <c r="VVU59" s="626"/>
      <c r="VVV59" s="626"/>
      <c r="VVW59" s="626"/>
      <c r="VVX59" s="626"/>
      <c r="VVY59" s="626"/>
      <c r="VVZ59" s="626"/>
      <c r="VWA59" s="626"/>
      <c r="VWB59" s="626"/>
      <c r="VWC59" s="626"/>
      <c r="VWD59" s="626"/>
      <c r="VWE59" s="626"/>
      <c r="VWF59" s="626"/>
      <c r="VWG59" s="626"/>
      <c r="VWH59" s="626"/>
      <c r="VWI59" s="626"/>
      <c r="VWJ59" s="626"/>
      <c r="VWK59" s="626"/>
      <c r="VWL59" s="626"/>
      <c r="VWM59" s="626"/>
      <c r="VWN59" s="626"/>
      <c r="VWO59" s="626"/>
      <c r="VWP59" s="626"/>
      <c r="VWQ59" s="626"/>
      <c r="VWR59" s="626"/>
      <c r="VWS59" s="626"/>
      <c r="VWT59" s="626"/>
      <c r="VWU59" s="626"/>
      <c r="VWV59" s="626"/>
      <c r="VWW59" s="626"/>
      <c r="VWX59" s="626"/>
      <c r="VWY59" s="626"/>
      <c r="VWZ59" s="626"/>
      <c r="VXA59" s="626"/>
      <c r="VXB59" s="626"/>
      <c r="VXC59" s="626"/>
      <c r="VXD59" s="626"/>
      <c r="VXE59" s="626"/>
      <c r="VXF59" s="626"/>
      <c r="VXG59" s="626"/>
      <c r="VXH59" s="626"/>
      <c r="VXI59" s="626"/>
      <c r="VXJ59" s="626"/>
      <c r="VXK59" s="626"/>
      <c r="VXL59" s="626"/>
      <c r="VXM59" s="626"/>
      <c r="VXN59" s="626"/>
      <c r="VXO59" s="626"/>
      <c r="VXP59" s="626"/>
      <c r="VXQ59" s="626"/>
      <c r="VXR59" s="626"/>
      <c r="VXS59" s="626"/>
      <c r="VXT59" s="626"/>
      <c r="VXU59" s="626"/>
      <c r="VXV59" s="626"/>
      <c r="VXW59" s="626"/>
      <c r="VXX59" s="626"/>
      <c r="VXY59" s="626"/>
      <c r="VXZ59" s="626"/>
      <c r="VYA59" s="626"/>
      <c r="VYB59" s="626"/>
      <c r="VYC59" s="626"/>
      <c r="VYD59" s="626"/>
      <c r="VYE59" s="626"/>
      <c r="VYF59" s="626"/>
      <c r="VYG59" s="626"/>
      <c r="VYH59" s="626"/>
      <c r="VYI59" s="626"/>
      <c r="VYJ59" s="626"/>
      <c r="VYK59" s="626"/>
      <c r="VYL59" s="626"/>
      <c r="VYM59" s="626"/>
      <c r="VYN59" s="626"/>
      <c r="VYO59" s="626"/>
      <c r="VYP59" s="626"/>
      <c r="VYQ59" s="626"/>
      <c r="VYR59" s="626"/>
      <c r="VYS59" s="626"/>
      <c r="VYT59" s="626"/>
      <c r="VYU59" s="626"/>
      <c r="VYV59" s="626"/>
      <c r="VYW59" s="626"/>
      <c r="VYX59" s="626"/>
      <c r="VYY59" s="626"/>
      <c r="VYZ59" s="626"/>
      <c r="VZA59" s="626"/>
      <c r="VZB59" s="626"/>
      <c r="VZC59" s="626"/>
      <c r="VZD59" s="626"/>
      <c r="VZE59" s="626"/>
      <c r="VZF59" s="626"/>
      <c r="VZG59" s="626"/>
      <c r="VZH59" s="626"/>
      <c r="VZI59" s="626"/>
      <c r="VZJ59" s="626"/>
      <c r="VZK59" s="626"/>
      <c r="VZL59" s="626"/>
      <c r="VZM59" s="626"/>
      <c r="VZN59" s="626"/>
      <c r="VZO59" s="626"/>
      <c r="VZP59" s="626"/>
      <c r="VZQ59" s="626"/>
      <c r="VZR59" s="626"/>
      <c r="VZS59" s="626"/>
      <c r="VZT59" s="626"/>
      <c r="VZU59" s="626"/>
      <c r="VZV59" s="626"/>
      <c r="VZW59" s="626"/>
      <c r="VZX59" s="626"/>
      <c r="VZY59" s="626"/>
      <c r="VZZ59" s="626"/>
      <c r="WAA59" s="626"/>
      <c r="WAB59" s="626"/>
      <c r="WAC59" s="626"/>
      <c r="WAD59" s="626"/>
      <c r="WAE59" s="626"/>
      <c r="WAF59" s="626"/>
      <c r="WAG59" s="626"/>
      <c r="WAH59" s="626"/>
      <c r="WAI59" s="626"/>
      <c r="WAJ59" s="626"/>
      <c r="WAK59" s="626"/>
      <c r="WAL59" s="626"/>
      <c r="WAM59" s="626"/>
      <c r="WAN59" s="626"/>
      <c r="WAO59" s="626"/>
      <c r="WAP59" s="626"/>
      <c r="WAQ59" s="626"/>
      <c r="WAR59" s="626"/>
      <c r="WAS59" s="626"/>
      <c r="WAT59" s="626"/>
      <c r="WAU59" s="626"/>
      <c r="WAV59" s="626"/>
      <c r="WAW59" s="626"/>
      <c r="WAX59" s="626"/>
      <c r="WAY59" s="626"/>
      <c r="WAZ59" s="626"/>
      <c r="WBA59" s="626"/>
      <c r="WBB59" s="626"/>
      <c r="WBC59" s="626"/>
      <c r="WBD59" s="626"/>
      <c r="WBE59" s="626"/>
      <c r="WBF59" s="626"/>
      <c r="WBG59" s="626"/>
      <c r="WBH59" s="626"/>
      <c r="WBI59" s="626"/>
      <c r="WBJ59" s="626"/>
      <c r="WBK59" s="626"/>
      <c r="WBL59" s="626"/>
      <c r="WBM59" s="626"/>
      <c r="WBN59" s="626"/>
      <c r="WBO59" s="626"/>
      <c r="WBP59" s="626"/>
      <c r="WBQ59" s="626"/>
      <c r="WBR59" s="626"/>
      <c r="WBS59" s="626"/>
      <c r="WBT59" s="626"/>
      <c r="WBU59" s="626"/>
      <c r="WBV59" s="626"/>
      <c r="WBW59" s="626"/>
      <c r="WBX59" s="626"/>
      <c r="WBY59" s="626"/>
      <c r="WBZ59" s="626"/>
      <c r="WCA59" s="626"/>
      <c r="WCB59" s="626"/>
      <c r="WCC59" s="626"/>
      <c r="WCD59" s="626"/>
      <c r="WCE59" s="626"/>
      <c r="WCF59" s="626"/>
      <c r="WCG59" s="626"/>
      <c r="WCH59" s="626"/>
      <c r="WCI59" s="626"/>
      <c r="WCJ59" s="626"/>
      <c r="WCK59" s="626"/>
      <c r="WCL59" s="626"/>
      <c r="WCM59" s="626"/>
      <c r="WCN59" s="626"/>
      <c r="WCO59" s="626"/>
      <c r="WCP59" s="626"/>
      <c r="WCQ59" s="626"/>
      <c r="WCR59" s="626"/>
      <c r="WCS59" s="626"/>
      <c r="WCT59" s="626"/>
      <c r="WCU59" s="626"/>
      <c r="WCV59" s="626"/>
      <c r="WCW59" s="626"/>
      <c r="WCX59" s="626"/>
      <c r="WCY59" s="626"/>
      <c r="WCZ59" s="626"/>
      <c r="WDA59" s="626"/>
      <c r="WDB59" s="626"/>
      <c r="WDC59" s="626"/>
      <c r="WDD59" s="626"/>
      <c r="WDE59" s="626"/>
      <c r="WDF59" s="626"/>
      <c r="WDG59" s="626"/>
      <c r="WDH59" s="626"/>
      <c r="WDI59" s="626"/>
      <c r="WDJ59" s="626"/>
      <c r="WDK59" s="626"/>
      <c r="WDL59" s="626"/>
      <c r="WDM59" s="626"/>
      <c r="WDN59" s="626"/>
      <c r="WDO59" s="626"/>
      <c r="WDP59" s="626"/>
      <c r="WDQ59" s="626"/>
      <c r="WDR59" s="626"/>
      <c r="WDS59" s="626"/>
      <c r="WDT59" s="626"/>
      <c r="WDU59" s="626"/>
      <c r="WDV59" s="626"/>
      <c r="WDW59" s="626"/>
      <c r="WDX59" s="626"/>
      <c r="WDY59" s="626"/>
      <c r="WDZ59" s="626"/>
      <c r="WEA59" s="626"/>
      <c r="WEB59" s="626"/>
      <c r="WEC59" s="626"/>
      <c r="WED59" s="626"/>
      <c r="WEE59" s="626"/>
      <c r="WEF59" s="626"/>
      <c r="WEG59" s="626"/>
      <c r="WEH59" s="626"/>
      <c r="WEI59" s="626"/>
      <c r="WEJ59" s="626"/>
      <c r="WEK59" s="626"/>
      <c r="WEL59" s="626"/>
      <c r="WEM59" s="626"/>
      <c r="WEN59" s="626"/>
      <c r="WEO59" s="626"/>
      <c r="WEP59" s="626"/>
      <c r="WEQ59" s="626"/>
      <c r="WER59" s="626"/>
      <c r="WES59" s="626"/>
      <c r="WET59" s="626"/>
      <c r="WEU59" s="626"/>
      <c r="WEV59" s="626"/>
      <c r="WEW59" s="626"/>
      <c r="WEX59" s="626"/>
      <c r="WEY59" s="626"/>
      <c r="WEZ59" s="626"/>
      <c r="WFA59" s="626"/>
      <c r="WFB59" s="626"/>
      <c r="WFC59" s="626"/>
      <c r="WFD59" s="626"/>
      <c r="WFE59" s="626"/>
      <c r="WFF59" s="626"/>
      <c r="WFG59" s="626"/>
      <c r="WFH59" s="626"/>
      <c r="WFI59" s="626"/>
      <c r="WFJ59" s="626"/>
      <c r="WFK59" s="626"/>
      <c r="WFL59" s="626"/>
      <c r="WFM59" s="626"/>
      <c r="WFN59" s="626"/>
      <c r="WFO59" s="626"/>
      <c r="WFP59" s="626"/>
      <c r="WFQ59" s="626"/>
      <c r="WFR59" s="626"/>
      <c r="WFS59" s="626"/>
      <c r="WFT59" s="626"/>
      <c r="WFU59" s="626"/>
      <c r="WFV59" s="626"/>
      <c r="WFW59" s="626"/>
      <c r="WFX59" s="626"/>
      <c r="WFY59" s="626"/>
      <c r="WFZ59" s="626"/>
      <c r="WGA59" s="626"/>
      <c r="WGB59" s="626"/>
      <c r="WGC59" s="626"/>
      <c r="WGD59" s="626"/>
      <c r="WGE59" s="626"/>
      <c r="WGF59" s="626"/>
      <c r="WGG59" s="626"/>
      <c r="WGH59" s="626"/>
      <c r="WGI59" s="626"/>
      <c r="WGJ59" s="626"/>
      <c r="WGK59" s="626"/>
      <c r="WGL59" s="626"/>
      <c r="WGM59" s="626"/>
      <c r="WGN59" s="626"/>
      <c r="WGO59" s="626"/>
      <c r="WGP59" s="626"/>
      <c r="WGQ59" s="626"/>
      <c r="WGR59" s="626"/>
      <c r="WGS59" s="626"/>
      <c r="WGT59" s="626"/>
      <c r="WGU59" s="626"/>
      <c r="WGV59" s="626"/>
      <c r="WGW59" s="626"/>
      <c r="WGX59" s="626"/>
      <c r="WGY59" s="626"/>
      <c r="WGZ59" s="626"/>
      <c r="WHA59" s="626"/>
      <c r="WHB59" s="626"/>
      <c r="WHC59" s="626"/>
      <c r="WHD59" s="626"/>
      <c r="WHE59" s="626"/>
      <c r="WHF59" s="626"/>
      <c r="WHG59" s="626"/>
      <c r="WHH59" s="626"/>
      <c r="WHI59" s="626"/>
      <c r="WHJ59" s="626"/>
      <c r="WHK59" s="626"/>
      <c r="WHL59" s="626"/>
      <c r="WHM59" s="626"/>
      <c r="WHN59" s="626"/>
      <c r="WHO59" s="626"/>
      <c r="WHP59" s="626"/>
      <c r="WHQ59" s="626"/>
      <c r="WHR59" s="626"/>
      <c r="WHS59" s="626"/>
      <c r="WHT59" s="626"/>
      <c r="WHU59" s="626"/>
      <c r="WHV59" s="626"/>
      <c r="WHW59" s="626"/>
      <c r="WHX59" s="626"/>
      <c r="WHY59" s="626"/>
      <c r="WHZ59" s="626"/>
      <c r="WIA59" s="626"/>
      <c r="WIB59" s="626"/>
      <c r="WIC59" s="626"/>
      <c r="WID59" s="626"/>
      <c r="WIE59" s="626"/>
      <c r="WIF59" s="626"/>
      <c r="WIG59" s="626"/>
      <c r="WIH59" s="626"/>
      <c r="WII59" s="626"/>
      <c r="WIJ59" s="626"/>
      <c r="WIK59" s="626"/>
      <c r="WIL59" s="626"/>
      <c r="WIM59" s="626"/>
      <c r="WIN59" s="626"/>
      <c r="WIO59" s="626"/>
      <c r="WIP59" s="626"/>
      <c r="WIQ59" s="626"/>
      <c r="WIR59" s="626"/>
      <c r="WIS59" s="626"/>
      <c r="WIT59" s="626"/>
      <c r="WIU59" s="626"/>
      <c r="WIV59" s="626"/>
      <c r="WIW59" s="626"/>
      <c r="WIX59" s="626"/>
      <c r="WIY59" s="626"/>
      <c r="WIZ59" s="626"/>
      <c r="WJA59" s="626"/>
      <c r="WJB59" s="626"/>
      <c r="WJC59" s="626"/>
      <c r="WJD59" s="626"/>
      <c r="WJE59" s="626"/>
      <c r="WJF59" s="626"/>
      <c r="WJG59" s="626"/>
      <c r="WJH59" s="626"/>
      <c r="WJI59" s="626"/>
      <c r="WJJ59" s="626"/>
      <c r="WJK59" s="626"/>
      <c r="WJL59" s="626"/>
      <c r="WJM59" s="626"/>
      <c r="WJN59" s="626"/>
      <c r="WJO59" s="626"/>
      <c r="WJP59" s="626"/>
      <c r="WJQ59" s="626"/>
      <c r="WJR59" s="626"/>
      <c r="WJS59" s="626"/>
      <c r="WJT59" s="626"/>
      <c r="WJU59" s="626"/>
      <c r="WJV59" s="626"/>
      <c r="WJW59" s="626"/>
      <c r="WJX59" s="626"/>
      <c r="WJY59" s="626"/>
      <c r="WJZ59" s="626"/>
      <c r="WKA59" s="626"/>
      <c r="WKB59" s="626"/>
      <c r="WKC59" s="626"/>
      <c r="WKD59" s="626"/>
      <c r="WKE59" s="626"/>
      <c r="WKF59" s="626"/>
      <c r="WKG59" s="626"/>
      <c r="WKH59" s="626"/>
      <c r="WKI59" s="626"/>
      <c r="WKJ59" s="626"/>
      <c r="WKK59" s="626"/>
      <c r="WKL59" s="626"/>
      <c r="WKM59" s="626"/>
      <c r="WKN59" s="626"/>
      <c r="WKO59" s="626"/>
      <c r="WKP59" s="626"/>
      <c r="WKQ59" s="626"/>
      <c r="WKR59" s="626"/>
      <c r="WKS59" s="626"/>
      <c r="WKT59" s="626"/>
      <c r="WKU59" s="626"/>
      <c r="WKV59" s="626"/>
      <c r="WKW59" s="626"/>
      <c r="WKX59" s="626"/>
      <c r="WKY59" s="626"/>
      <c r="WKZ59" s="626"/>
      <c r="WLA59" s="626"/>
      <c r="WLB59" s="626"/>
      <c r="WLC59" s="626"/>
      <c r="WLD59" s="626"/>
      <c r="WLE59" s="626"/>
      <c r="WLF59" s="626"/>
      <c r="WLG59" s="626"/>
      <c r="WLH59" s="626"/>
      <c r="WLI59" s="626"/>
      <c r="WLJ59" s="626"/>
      <c r="WLK59" s="626"/>
      <c r="WLL59" s="626"/>
      <c r="WLM59" s="626"/>
      <c r="WLN59" s="626"/>
      <c r="WLO59" s="626"/>
      <c r="WLP59" s="626"/>
      <c r="WLQ59" s="626"/>
      <c r="WLR59" s="626"/>
      <c r="WLS59" s="626"/>
      <c r="WLT59" s="626"/>
      <c r="WLU59" s="626"/>
      <c r="WLV59" s="626"/>
      <c r="WLW59" s="626"/>
      <c r="WLX59" s="626"/>
      <c r="WLY59" s="626"/>
      <c r="WLZ59" s="626"/>
      <c r="WMA59" s="626"/>
      <c r="WMB59" s="626"/>
      <c r="WMC59" s="626"/>
      <c r="WMD59" s="626"/>
      <c r="WME59" s="626"/>
      <c r="WMF59" s="626"/>
      <c r="WMG59" s="626"/>
      <c r="WMH59" s="626"/>
      <c r="WMI59" s="626"/>
      <c r="WMJ59" s="626"/>
      <c r="WMK59" s="626"/>
      <c r="WML59" s="626"/>
      <c r="WMM59" s="626"/>
      <c r="WMN59" s="626"/>
      <c r="WMO59" s="626"/>
      <c r="WMP59" s="626"/>
      <c r="WMQ59" s="626"/>
      <c r="WMR59" s="626"/>
      <c r="WMS59" s="626"/>
      <c r="WMT59" s="626"/>
      <c r="WMU59" s="626"/>
      <c r="WMV59" s="626"/>
      <c r="WMW59" s="626"/>
      <c r="WMX59" s="626"/>
      <c r="WMY59" s="626"/>
      <c r="WMZ59" s="626"/>
      <c r="WNA59" s="626"/>
      <c r="WNB59" s="626"/>
      <c r="WNC59" s="626"/>
      <c r="WND59" s="626"/>
      <c r="WNE59" s="626"/>
      <c r="WNF59" s="626"/>
      <c r="WNG59" s="626"/>
      <c r="WNH59" s="626"/>
      <c r="WNI59" s="626"/>
      <c r="WNJ59" s="626"/>
      <c r="WNK59" s="626"/>
      <c r="WNL59" s="626"/>
      <c r="WNM59" s="626"/>
      <c r="WNN59" s="626"/>
      <c r="WNO59" s="626"/>
      <c r="WNP59" s="626"/>
      <c r="WNQ59" s="626"/>
      <c r="WNR59" s="626"/>
      <c r="WNS59" s="626"/>
      <c r="WNT59" s="626"/>
      <c r="WNU59" s="626"/>
      <c r="WNV59" s="626"/>
      <c r="WNW59" s="626"/>
      <c r="WNX59" s="626"/>
      <c r="WNY59" s="626"/>
      <c r="WNZ59" s="626"/>
      <c r="WOA59" s="626"/>
      <c r="WOB59" s="626"/>
      <c r="WOC59" s="626"/>
      <c r="WOD59" s="626"/>
      <c r="WOE59" s="626"/>
      <c r="WOF59" s="626"/>
      <c r="WOG59" s="626"/>
      <c r="WOH59" s="626"/>
      <c r="WOI59" s="626"/>
      <c r="WOJ59" s="626"/>
      <c r="WOK59" s="626"/>
      <c r="WOL59" s="626"/>
      <c r="WOM59" s="626"/>
      <c r="WON59" s="626"/>
      <c r="WOO59" s="626"/>
      <c r="WOP59" s="626"/>
      <c r="WOQ59" s="626"/>
      <c r="WOR59" s="626"/>
      <c r="WOS59" s="626"/>
      <c r="WOT59" s="626"/>
      <c r="WOU59" s="626"/>
      <c r="WOV59" s="626"/>
      <c r="WOW59" s="626"/>
      <c r="WOX59" s="626"/>
      <c r="WOY59" s="626"/>
      <c r="WOZ59" s="626"/>
      <c r="WPA59" s="626"/>
      <c r="WPB59" s="626"/>
      <c r="WPC59" s="626"/>
      <c r="WPD59" s="626"/>
      <c r="WPE59" s="626"/>
      <c r="WPF59" s="626"/>
      <c r="WPG59" s="626"/>
      <c r="WPH59" s="626"/>
      <c r="WPI59" s="626"/>
      <c r="WPJ59" s="626"/>
      <c r="WPK59" s="626"/>
      <c r="WPL59" s="626"/>
      <c r="WPM59" s="626"/>
      <c r="WPN59" s="626"/>
      <c r="WPO59" s="626"/>
      <c r="WPP59" s="626"/>
      <c r="WPQ59" s="626"/>
      <c r="WPR59" s="626"/>
      <c r="WPS59" s="626"/>
      <c r="WPT59" s="626"/>
      <c r="WPU59" s="626"/>
      <c r="WPV59" s="626"/>
      <c r="WPW59" s="626"/>
      <c r="WPX59" s="626"/>
      <c r="WPY59" s="626"/>
      <c r="WPZ59" s="626"/>
      <c r="WQA59" s="626"/>
      <c r="WQB59" s="626"/>
      <c r="WQC59" s="626"/>
      <c r="WQD59" s="626"/>
      <c r="WQE59" s="626"/>
      <c r="WQF59" s="626"/>
      <c r="WQG59" s="626"/>
      <c r="WQH59" s="626"/>
      <c r="WQI59" s="626"/>
      <c r="WQJ59" s="626"/>
      <c r="WQK59" s="626"/>
      <c r="WQL59" s="626"/>
      <c r="WQM59" s="626"/>
      <c r="WQN59" s="626"/>
      <c r="WQO59" s="626"/>
      <c r="WQP59" s="626"/>
      <c r="WQQ59" s="626"/>
      <c r="WQR59" s="626"/>
      <c r="WQS59" s="626"/>
      <c r="WQT59" s="626"/>
      <c r="WQU59" s="626"/>
      <c r="WQV59" s="626"/>
      <c r="WQW59" s="626"/>
      <c r="WQX59" s="626"/>
      <c r="WQY59" s="626"/>
      <c r="WQZ59" s="626"/>
      <c r="WRA59" s="626"/>
      <c r="WRB59" s="626"/>
      <c r="WRC59" s="626"/>
      <c r="WRD59" s="626"/>
      <c r="WRE59" s="626"/>
      <c r="WRF59" s="626"/>
      <c r="WRG59" s="626"/>
      <c r="WRH59" s="626"/>
      <c r="WRI59" s="626"/>
      <c r="WRJ59" s="626"/>
      <c r="WRK59" s="626"/>
      <c r="WRL59" s="626"/>
      <c r="WRM59" s="626"/>
      <c r="WRN59" s="626"/>
      <c r="WRO59" s="626"/>
      <c r="WRP59" s="626"/>
      <c r="WRQ59" s="626"/>
      <c r="WRR59" s="626"/>
      <c r="WRS59" s="626"/>
      <c r="WRT59" s="626"/>
      <c r="WRU59" s="626"/>
      <c r="WRV59" s="626"/>
      <c r="WRW59" s="626"/>
      <c r="WRX59" s="626"/>
      <c r="WRY59" s="626"/>
      <c r="WRZ59" s="626"/>
      <c r="WSA59" s="626"/>
      <c r="WSB59" s="626"/>
      <c r="WSC59" s="626"/>
      <c r="WSD59" s="626"/>
      <c r="WSE59" s="626"/>
      <c r="WSF59" s="626"/>
      <c r="WSG59" s="626"/>
      <c r="WSH59" s="626"/>
      <c r="WSI59" s="626"/>
      <c r="WSJ59" s="626"/>
      <c r="WSK59" s="626"/>
      <c r="WSL59" s="626"/>
      <c r="WSM59" s="626"/>
      <c r="WSN59" s="626"/>
      <c r="WSO59" s="626"/>
      <c r="WSP59" s="626"/>
      <c r="WSQ59" s="626"/>
      <c r="WSR59" s="626"/>
      <c r="WSS59" s="626"/>
      <c r="WST59" s="626"/>
      <c r="WSU59" s="626"/>
      <c r="WSV59" s="626"/>
      <c r="WSW59" s="626"/>
      <c r="WSX59" s="626"/>
      <c r="WSY59" s="626"/>
      <c r="WSZ59" s="626"/>
      <c r="WTA59" s="626"/>
      <c r="WTB59" s="626"/>
      <c r="WTC59" s="626"/>
      <c r="WTD59" s="626"/>
      <c r="WTE59" s="626"/>
      <c r="WTF59" s="626"/>
      <c r="WTG59" s="626"/>
      <c r="WTH59" s="626"/>
      <c r="WTI59" s="626"/>
      <c r="WTJ59" s="626"/>
      <c r="WTK59" s="626"/>
      <c r="WTL59" s="626"/>
      <c r="WTM59" s="626"/>
      <c r="WTN59" s="626"/>
      <c r="WTO59" s="626"/>
      <c r="WTP59" s="626"/>
      <c r="WTQ59" s="626"/>
      <c r="WTR59" s="626"/>
      <c r="WTS59" s="626"/>
      <c r="WTT59" s="626"/>
      <c r="WTU59" s="626"/>
      <c r="WTV59" s="626"/>
      <c r="WTW59" s="626"/>
      <c r="WTX59" s="626"/>
      <c r="WTY59" s="626"/>
      <c r="WTZ59" s="626"/>
      <c r="WUA59" s="626"/>
      <c r="WUB59" s="626"/>
      <c r="WUC59" s="626"/>
      <c r="WUD59" s="626"/>
      <c r="WUE59" s="626"/>
      <c r="WUF59" s="626"/>
      <c r="WUG59" s="626"/>
      <c r="WUH59" s="626"/>
      <c r="WUI59" s="626"/>
      <c r="WUJ59" s="626"/>
      <c r="WUK59" s="626"/>
      <c r="WUL59" s="626"/>
      <c r="WUM59" s="626"/>
      <c r="WUN59" s="626"/>
      <c r="WUO59" s="626"/>
      <c r="WUP59" s="626"/>
      <c r="WUQ59" s="626"/>
      <c r="WUR59" s="626"/>
      <c r="WUS59" s="626"/>
      <c r="WUT59" s="626"/>
      <c r="WUU59" s="626"/>
      <c r="WUV59" s="626"/>
      <c r="WUW59" s="626"/>
      <c r="WUX59" s="626"/>
      <c r="WUY59" s="626"/>
      <c r="WUZ59" s="626"/>
      <c r="WVA59" s="626"/>
      <c r="WVB59" s="626"/>
      <c r="WVC59" s="626"/>
      <c r="WVD59" s="626"/>
      <c r="WVE59" s="626"/>
      <c r="WVF59" s="626"/>
      <c r="WVG59" s="626"/>
      <c r="WVH59" s="626"/>
      <c r="WVI59" s="626"/>
      <c r="WVJ59" s="626"/>
      <c r="WVK59" s="626"/>
      <c r="WVL59" s="626"/>
      <c r="WVM59" s="626"/>
      <c r="WVN59" s="626"/>
      <c r="WVO59" s="626"/>
      <c r="WVP59" s="626"/>
      <c r="WVQ59" s="626"/>
      <c r="WVR59" s="626"/>
      <c r="WVS59" s="626"/>
      <c r="WVT59" s="626"/>
      <c r="WVU59" s="62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A33"/>
  <sheetViews>
    <sheetView topLeftCell="A5" zoomScale="69" zoomScaleNormal="70" zoomScaleSheetLayoutView="78" zoomScalePageLayoutView="55" workbookViewId="0">
      <selection activeCell="A8" sqref="A8"/>
    </sheetView>
  </sheetViews>
  <sheetFormatPr baseColWidth="10" defaultColWidth="11.42578125" defaultRowHeight="15" x14ac:dyDescent="0.25"/>
  <cols>
    <col min="1" max="1" width="3" style="1027" customWidth="1"/>
    <col min="2" max="2" width="13.7109375" style="1027" customWidth="1"/>
    <col min="3" max="3" width="59.7109375" style="1027" customWidth="1"/>
    <col min="4" max="4" width="29.85546875" style="1027" customWidth="1"/>
    <col min="5" max="5" width="15.7109375" style="1027" customWidth="1"/>
    <col min="6" max="6" width="16.85546875" style="1027" customWidth="1"/>
    <col min="7" max="7" width="11" style="1027" customWidth="1"/>
    <col min="8" max="8" width="12.5703125" style="1027" customWidth="1"/>
    <col min="9" max="9" width="12.7109375" style="1027" customWidth="1"/>
    <col min="10" max="10" width="10.85546875" style="1027" customWidth="1"/>
    <col min="11" max="11" width="13" style="1027" customWidth="1"/>
    <col min="12" max="12" width="12.7109375" style="1027" customWidth="1"/>
    <col min="13" max="13" width="21.5703125" style="1027" customWidth="1"/>
    <col min="14" max="14" width="20.28515625" style="1027" customWidth="1"/>
    <col min="15" max="16" width="16.28515625" style="1027" customWidth="1"/>
    <col min="17" max="17" width="45.140625" style="1027" customWidth="1"/>
    <col min="18" max="18" width="11.7109375" style="1027" customWidth="1"/>
    <col min="19" max="19" width="17.42578125" style="1027" hidden="1" customWidth="1"/>
    <col min="20" max="20" width="13.140625" style="1027" hidden="1" customWidth="1"/>
    <col min="21" max="21" width="60.140625" style="1027" hidden="1" customWidth="1"/>
    <col min="22" max="22" width="13.85546875" style="1027" hidden="1" customWidth="1"/>
    <col min="23" max="23" width="0" style="1027" hidden="1" customWidth="1"/>
    <col min="24" max="16384" width="11.42578125" style="1027"/>
  </cols>
  <sheetData>
    <row r="1" spans="1:22" x14ac:dyDescent="0.25">
      <c r="E1" s="1023"/>
      <c r="F1" s="1023"/>
      <c r="G1" s="1023"/>
      <c r="H1" s="1023"/>
      <c r="I1" s="1023"/>
      <c r="J1" s="1023"/>
      <c r="K1" s="1023"/>
      <c r="L1" s="1023"/>
      <c r="M1" s="1023"/>
    </row>
    <row r="2" spans="1:22" x14ac:dyDescent="0.25">
      <c r="B2" s="1077" t="s">
        <v>51</v>
      </c>
      <c r="C2" s="1094" t="s">
        <v>1003</v>
      </c>
      <c r="D2" s="1095"/>
      <c r="E2" s="1096"/>
      <c r="F2" s="1079"/>
      <c r="G2" s="1131"/>
      <c r="H2" s="1145"/>
      <c r="I2" s="1145"/>
      <c r="J2" s="1145"/>
      <c r="K2" s="1145"/>
      <c r="L2" s="1145"/>
      <c r="M2" s="1145"/>
      <c r="N2" s="1145"/>
      <c r="O2" s="1145"/>
      <c r="P2" s="1145"/>
      <c r="Q2" s="1145"/>
      <c r="R2" s="1146"/>
    </row>
    <row r="3" spans="1:22" ht="25.5" customHeight="1" x14ac:dyDescent="0.25">
      <c r="B3" s="1077" t="s">
        <v>355</v>
      </c>
      <c r="C3" s="1147" t="s">
        <v>356</v>
      </c>
      <c r="D3" s="1114"/>
      <c r="E3" s="1115"/>
      <c r="F3" s="1078"/>
      <c r="G3" s="1110" t="s">
        <v>985</v>
      </c>
      <c r="H3" s="1111"/>
      <c r="I3" s="1111"/>
      <c r="J3" s="1111"/>
      <c r="K3" s="1111"/>
      <c r="L3" s="1112"/>
      <c r="M3" s="1148" t="s">
        <v>358</v>
      </c>
      <c r="N3" s="1149"/>
      <c r="O3" s="1149"/>
      <c r="P3" s="1150"/>
      <c r="Q3" s="1151" t="s">
        <v>366</v>
      </c>
      <c r="R3" s="1151"/>
    </row>
    <row r="4" spans="1:22" ht="49.5" customHeight="1" x14ac:dyDescent="0.25">
      <c r="B4" s="1077" t="s">
        <v>360</v>
      </c>
      <c r="C4" s="1113" t="s">
        <v>1002</v>
      </c>
      <c r="D4" s="1114"/>
      <c r="E4" s="1115"/>
      <c r="F4" s="1078"/>
      <c r="G4" s="1110" t="s">
        <v>362</v>
      </c>
      <c r="H4" s="1111"/>
      <c r="I4" s="1112"/>
      <c r="J4" s="1110" t="s">
        <v>363</v>
      </c>
      <c r="K4" s="1111"/>
      <c r="L4" s="1112"/>
      <c r="M4" s="990" t="s">
        <v>986</v>
      </c>
      <c r="N4" s="990" t="s">
        <v>365</v>
      </c>
      <c r="O4" s="990" t="s">
        <v>1000</v>
      </c>
      <c r="P4" s="990" t="s">
        <v>1001</v>
      </c>
      <c r="Q4" s="1151"/>
      <c r="R4" s="1151"/>
    </row>
    <row r="5" spans="1:22" ht="22.5" x14ac:dyDescent="0.25">
      <c r="A5" s="1024"/>
      <c r="B5" s="1080" t="s">
        <v>983</v>
      </c>
      <c r="C5" s="1080" t="s">
        <v>947</v>
      </c>
      <c r="D5" s="1080" t="s">
        <v>378</v>
      </c>
      <c r="E5" s="1080" t="s">
        <v>35</v>
      </c>
      <c r="F5" s="1080" t="s">
        <v>999</v>
      </c>
      <c r="G5" s="1080" t="s">
        <v>374</v>
      </c>
      <c r="H5" s="1080" t="s">
        <v>38</v>
      </c>
      <c r="I5" s="1080" t="s">
        <v>39</v>
      </c>
      <c r="J5" s="1080" t="s">
        <v>374</v>
      </c>
      <c r="K5" s="1080" t="s">
        <v>38</v>
      </c>
      <c r="L5" s="1080" t="s">
        <v>39</v>
      </c>
      <c r="M5" s="1080" t="s">
        <v>375</v>
      </c>
      <c r="N5" s="1080" t="s">
        <v>375</v>
      </c>
      <c r="O5" s="1080" t="s">
        <v>375</v>
      </c>
      <c r="P5" s="1080" t="s">
        <v>375</v>
      </c>
      <c r="Q5" s="1080" t="s">
        <v>47</v>
      </c>
      <c r="R5" s="1080" t="s">
        <v>48</v>
      </c>
      <c r="U5" s="1027" t="s">
        <v>1155</v>
      </c>
      <c r="V5" s="1087">
        <v>487653.47</v>
      </c>
    </row>
    <row r="6" spans="1:22" ht="109.5" customHeight="1" x14ac:dyDescent="0.25">
      <c r="B6" s="1032">
        <v>62317</v>
      </c>
      <c r="C6" s="1064" t="s">
        <v>1014</v>
      </c>
      <c r="D6" s="1064" t="s">
        <v>1025</v>
      </c>
      <c r="E6" s="1064" t="s">
        <v>143</v>
      </c>
      <c r="F6" s="1064" t="s">
        <v>1015</v>
      </c>
      <c r="G6" s="1034">
        <v>1</v>
      </c>
      <c r="H6" s="1033">
        <v>44046</v>
      </c>
      <c r="I6" s="1033">
        <v>44143</v>
      </c>
      <c r="J6" s="1034">
        <f t="shared" ref="J6:J7" si="0">IFERROR((N6/M6),0)</f>
        <v>0.81469242042830581</v>
      </c>
      <c r="K6" s="1065">
        <v>44064</v>
      </c>
      <c r="L6" s="1039"/>
      <c r="M6" s="1005">
        <v>1133349</v>
      </c>
      <c r="N6" s="1015">
        <v>923330.84</v>
      </c>
      <c r="O6" s="1005">
        <v>340004.7</v>
      </c>
      <c r="P6" s="1005">
        <v>340004.7</v>
      </c>
      <c r="Q6" s="1066" t="s">
        <v>1028</v>
      </c>
      <c r="R6" s="1025" t="s">
        <v>1029</v>
      </c>
      <c r="S6" s="1027" t="s">
        <v>1125</v>
      </c>
      <c r="T6" s="1087">
        <v>542088.87</v>
      </c>
    </row>
    <row r="7" spans="1:22" ht="114" customHeight="1" x14ac:dyDescent="0.25">
      <c r="B7" s="1032">
        <v>601299</v>
      </c>
      <c r="C7" s="1064" t="s">
        <v>1050</v>
      </c>
      <c r="D7" s="1064" t="s">
        <v>1040</v>
      </c>
      <c r="E7" s="1064" t="s">
        <v>80</v>
      </c>
      <c r="F7" s="1064" t="s">
        <v>1015</v>
      </c>
      <c r="G7" s="1034">
        <v>0.99</v>
      </c>
      <c r="H7" s="1065">
        <v>44046</v>
      </c>
      <c r="I7" s="1065">
        <v>44143</v>
      </c>
      <c r="J7" s="1034">
        <f t="shared" si="0"/>
        <v>0.99431897572440286</v>
      </c>
      <c r="K7" s="1065">
        <v>44055</v>
      </c>
      <c r="L7" s="1039"/>
      <c r="M7" s="1016">
        <v>4199316.68</v>
      </c>
      <c r="N7" s="1015">
        <v>4175460.26</v>
      </c>
      <c r="O7" s="1016">
        <v>1259795</v>
      </c>
      <c r="P7" s="1016">
        <v>728947.64</v>
      </c>
      <c r="Q7" s="1066" t="s">
        <v>1045</v>
      </c>
      <c r="R7" s="1025" t="s">
        <v>1044</v>
      </c>
      <c r="S7" s="1027" t="s">
        <v>1125</v>
      </c>
      <c r="T7" s="1087">
        <v>544325.13</v>
      </c>
      <c r="U7" s="1027" t="s">
        <v>1149</v>
      </c>
    </row>
    <row r="8" spans="1:22" ht="105.75" customHeight="1" x14ac:dyDescent="0.25">
      <c r="B8" s="1032">
        <v>60120111</v>
      </c>
      <c r="C8" s="1064" t="s">
        <v>1018</v>
      </c>
      <c r="D8" s="1064" t="s">
        <v>1089</v>
      </c>
      <c r="E8" s="1064" t="s">
        <v>702</v>
      </c>
      <c r="F8" s="1064" t="s">
        <v>1016</v>
      </c>
      <c r="G8" s="1034">
        <v>0.48</v>
      </c>
      <c r="H8" s="1065">
        <v>44117</v>
      </c>
      <c r="I8" s="1065">
        <v>44186</v>
      </c>
      <c r="J8" s="1034">
        <v>0.16</v>
      </c>
      <c r="K8" s="1065">
        <v>44117</v>
      </c>
      <c r="L8" s="1039"/>
      <c r="M8" s="1016">
        <v>92864.04</v>
      </c>
      <c r="N8" s="1015">
        <v>92864.04</v>
      </c>
      <c r="O8" s="1016">
        <v>103992.88</v>
      </c>
      <c r="P8" s="1016">
        <v>27859.21</v>
      </c>
      <c r="Q8" s="1066" t="s">
        <v>1090</v>
      </c>
      <c r="R8" s="1063" t="s">
        <v>1091</v>
      </c>
      <c r="S8" s="1027" t="s">
        <v>1125</v>
      </c>
      <c r="T8" s="1087">
        <v>550817.81999999995</v>
      </c>
    </row>
    <row r="9" spans="1:22" x14ac:dyDescent="0.25">
      <c r="B9" s="1141" t="s">
        <v>1012</v>
      </c>
      <c r="C9" s="1142"/>
      <c r="D9" s="1142"/>
      <c r="E9" s="1142"/>
      <c r="F9" s="1142"/>
      <c r="G9" s="1142"/>
      <c r="H9" s="1142"/>
      <c r="I9" s="1142"/>
      <c r="J9" s="1142"/>
      <c r="K9" s="1143"/>
      <c r="L9" s="1035" t="s">
        <v>385</v>
      </c>
      <c r="M9" s="1006">
        <f>+SUM(M6:M8)</f>
        <v>5425529.7199999997</v>
      </c>
      <c r="N9" s="1006">
        <f>+SUM(N6:N8)</f>
        <v>5191655.1399999997</v>
      </c>
      <c r="O9" s="1006"/>
      <c r="P9" s="1006"/>
      <c r="Q9" s="1131"/>
      <c r="R9" s="1144"/>
    </row>
    <row r="10" spans="1:22" x14ac:dyDescent="0.25">
      <c r="E10" s="1023"/>
      <c r="F10" s="1023"/>
      <c r="G10" s="1023"/>
      <c r="H10" s="1023"/>
      <c r="I10" s="1023"/>
      <c r="J10" s="1023"/>
      <c r="K10" s="1023"/>
      <c r="L10" s="1023"/>
      <c r="M10" s="1023"/>
    </row>
    <row r="11" spans="1:22" x14ac:dyDescent="0.25">
      <c r="B11" s="1030"/>
      <c r="C11" s="1030"/>
      <c r="D11" s="1030"/>
      <c r="E11" s="1030"/>
      <c r="F11" s="1030"/>
      <c r="G11" s="1030"/>
      <c r="H11" s="1030"/>
      <c r="I11" s="1030"/>
      <c r="J11" s="1030"/>
      <c r="K11" s="1030"/>
      <c r="L11" s="1031"/>
      <c r="M11" s="992"/>
      <c r="N11" s="992"/>
      <c r="O11" s="992"/>
      <c r="P11" s="992"/>
      <c r="Q11" s="1029"/>
      <c r="R11" s="1029"/>
    </row>
    <row r="12" spans="1:22" x14ac:dyDescent="0.25">
      <c r="B12" s="1030"/>
      <c r="C12" s="1030"/>
      <c r="D12" s="1030"/>
      <c r="E12" s="1030"/>
      <c r="F12" s="1030"/>
      <c r="G12" s="1030"/>
      <c r="H12" s="1030"/>
      <c r="I12" s="1030"/>
      <c r="J12" s="1030"/>
      <c r="K12" s="1030"/>
      <c r="L12" s="1031"/>
      <c r="M12" s="992"/>
      <c r="N12" s="992"/>
      <c r="O12" s="992"/>
      <c r="P12" s="992"/>
      <c r="Q12" s="1029"/>
      <c r="R12" s="1029"/>
    </row>
    <row r="13" spans="1:22" ht="15.75" x14ac:dyDescent="0.25">
      <c r="B13" s="1030"/>
      <c r="C13" s="1068" t="s">
        <v>1171</v>
      </c>
      <c r="D13" s="1030"/>
      <c r="E13" s="1030"/>
      <c r="F13" s="1030"/>
      <c r="G13" s="1030"/>
      <c r="H13" s="1030"/>
      <c r="I13" s="1030"/>
      <c r="J13" s="1030"/>
      <c r="K13" s="1030"/>
      <c r="L13" s="1031"/>
      <c r="M13" s="992"/>
      <c r="N13" s="992"/>
      <c r="O13" s="992"/>
      <c r="P13" s="992"/>
      <c r="Q13" s="1029"/>
      <c r="R13" s="1029"/>
    </row>
    <row r="14" spans="1:22" x14ac:dyDescent="0.25">
      <c r="B14" s="1030"/>
      <c r="C14" s="1030"/>
      <c r="D14" s="1030"/>
      <c r="E14" s="1030"/>
      <c r="F14" s="1030"/>
      <c r="G14" s="1030"/>
      <c r="H14" s="1030"/>
      <c r="I14" s="1030"/>
      <c r="J14" s="1030"/>
      <c r="K14" s="1030"/>
      <c r="L14" s="1031"/>
      <c r="M14" s="992"/>
      <c r="N14" s="992"/>
      <c r="O14" s="992"/>
      <c r="P14" s="992"/>
      <c r="Q14" s="1029"/>
      <c r="R14" s="1029"/>
    </row>
    <row r="15" spans="1:22" x14ac:dyDescent="0.25">
      <c r="B15" s="1030"/>
      <c r="C15" s="1030"/>
      <c r="D15" s="1030"/>
      <c r="E15" s="1030"/>
      <c r="F15" s="1030"/>
      <c r="G15" s="1030"/>
      <c r="H15" s="1030"/>
      <c r="I15" s="1030"/>
      <c r="J15" s="1030"/>
      <c r="K15" s="1030"/>
      <c r="L15" s="1031"/>
      <c r="M15" s="992"/>
      <c r="N15" s="992"/>
      <c r="O15" s="992"/>
      <c r="P15" s="992"/>
      <c r="Q15" s="1029"/>
      <c r="R15" s="1029"/>
    </row>
    <row r="16" spans="1:22" x14ac:dyDescent="0.25">
      <c r="B16" s="1030"/>
      <c r="C16" s="1030"/>
      <c r="D16" s="1030"/>
      <c r="E16" s="1030"/>
      <c r="F16" s="1030"/>
      <c r="G16" s="1030"/>
      <c r="H16" s="1030"/>
      <c r="I16" s="1030"/>
      <c r="J16" s="1030"/>
      <c r="K16" s="1030"/>
      <c r="L16" s="1031"/>
      <c r="M16" s="992"/>
      <c r="N16" s="992"/>
      <c r="O16" s="992"/>
      <c r="P16" s="992"/>
      <c r="Q16" s="1029"/>
      <c r="R16" s="1029"/>
    </row>
    <row r="17" spans="1:16121" x14ac:dyDescent="0.25">
      <c r="B17" s="1030"/>
      <c r="C17" s="1030"/>
      <c r="D17" s="1030"/>
      <c r="E17" s="1030"/>
      <c r="F17" s="1030"/>
      <c r="G17" s="1030"/>
      <c r="H17" s="1030"/>
      <c r="I17" s="1030"/>
      <c r="J17" s="1030"/>
      <c r="K17" s="1030"/>
      <c r="L17" s="1031"/>
      <c r="M17" s="992"/>
      <c r="N17" s="992"/>
      <c r="O17" s="992"/>
      <c r="P17" s="992"/>
      <c r="Q17" s="1029"/>
      <c r="R17" s="1029"/>
    </row>
    <row r="18" spans="1:16121" x14ac:dyDescent="0.25">
      <c r="B18" s="1030"/>
      <c r="C18" s="1030"/>
      <c r="D18" s="1030"/>
      <c r="E18" s="1030"/>
      <c r="F18" s="1030"/>
      <c r="G18" s="1030"/>
      <c r="H18" s="1030"/>
      <c r="I18" s="1030"/>
      <c r="J18" s="1030"/>
      <c r="K18" s="1030"/>
      <c r="L18" s="1031"/>
      <c r="M18" s="992"/>
      <c r="N18" s="992"/>
      <c r="O18" s="992"/>
      <c r="P18" s="992"/>
      <c r="Q18" s="1029"/>
      <c r="R18" s="1029"/>
    </row>
    <row r="19" spans="1:16121" x14ac:dyDescent="0.25">
      <c r="B19" s="1030"/>
      <c r="C19" s="1030"/>
      <c r="D19" s="1030"/>
      <c r="E19" s="1030"/>
      <c r="F19" s="1030"/>
      <c r="G19" s="1030"/>
      <c r="H19" s="1030"/>
      <c r="I19" s="1030"/>
      <c r="J19" s="1030"/>
      <c r="K19" s="1030"/>
      <c r="L19" s="1031"/>
      <c r="M19" s="992"/>
      <c r="N19" s="992"/>
      <c r="O19" s="992"/>
      <c r="P19" s="992"/>
      <c r="Q19" s="1029"/>
      <c r="R19" s="1029"/>
    </row>
    <row r="20" spans="1:16121" x14ac:dyDescent="0.25">
      <c r="B20" s="1030"/>
      <c r="C20" s="1030"/>
      <c r="D20" s="1030"/>
      <c r="E20" s="1030"/>
      <c r="F20" s="1030"/>
      <c r="G20" s="1030"/>
      <c r="H20" s="1030"/>
      <c r="I20" s="1030"/>
      <c r="J20" s="1030"/>
      <c r="K20" s="1030"/>
      <c r="L20" s="1031"/>
      <c r="M20" s="992"/>
      <c r="N20" s="992"/>
      <c r="O20" s="992"/>
      <c r="P20" s="992"/>
      <c r="Q20" s="1029"/>
      <c r="R20" s="1029"/>
    </row>
    <row r="21" spans="1:16121" x14ac:dyDescent="0.25">
      <c r="B21" s="1030"/>
      <c r="C21" s="1030"/>
      <c r="D21" s="1030"/>
      <c r="E21" s="1030"/>
      <c r="F21" s="1030"/>
      <c r="G21" s="1030"/>
      <c r="H21" s="1030"/>
      <c r="I21" s="1030"/>
      <c r="J21" s="1030"/>
      <c r="K21" s="1030"/>
      <c r="L21" s="1031"/>
      <c r="M21" s="992"/>
      <c r="N21" s="992"/>
      <c r="O21" s="992"/>
      <c r="P21" s="992"/>
      <c r="Q21" s="1029"/>
      <c r="R21" s="1029"/>
    </row>
    <row r="22" spans="1:16121" x14ac:dyDescent="0.25">
      <c r="B22" s="1030"/>
      <c r="C22" s="1030"/>
      <c r="D22" s="1030"/>
      <c r="E22" s="1030"/>
      <c r="F22" s="1030"/>
      <c r="G22" s="1030"/>
      <c r="H22" s="1030"/>
      <c r="I22" s="1030"/>
      <c r="J22" s="1030"/>
      <c r="K22" s="1030"/>
      <c r="L22" s="1031"/>
      <c r="M22" s="992"/>
      <c r="N22" s="992"/>
      <c r="O22" s="992"/>
      <c r="P22" s="992"/>
      <c r="Q22" s="1029"/>
      <c r="R22" s="1029"/>
    </row>
    <row r="23" spans="1:16121" x14ac:dyDescent="0.25">
      <c r="B23" s="1030"/>
      <c r="C23" s="1030"/>
      <c r="D23" s="1030"/>
      <c r="E23" s="1030"/>
      <c r="F23" s="1030"/>
      <c r="G23" s="1030"/>
      <c r="H23" s="1030"/>
      <c r="I23" s="1030"/>
      <c r="J23" s="1030"/>
      <c r="K23" s="1030"/>
      <c r="L23" s="1031"/>
      <c r="M23" s="992"/>
      <c r="N23" s="992"/>
      <c r="O23" s="992"/>
      <c r="P23" s="992"/>
      <c r="Q23" s="1029"/>
      <c r="R23" s="1029"/>
    </row>
    <row r="24" spans="1:16121" x14ac:dyDescent="0.25">
      <c r="B24" s="1030"/>
      <c r="C24" s="1030"/>
      <c r="D24" s="1030"/>
      <c r="E24" s="1030"/>
      <c r="F24" s="1030"/>
      <c r="G24" s="1030"/>
      <c r="H24" s="1030"/>
      <c r="I24" s="1030"/>
      <c r="J24" s="1030"/>
      <c r="K24" s="1030"/>
      <c r="L24" s="1031"/>
      <c r="M24" s="992"/>
      <c r="N24" s="992"/>
      <c r="O24" s="992"/>
      <c r="P24" s="992"/>
      <c r="Q24" s="1029"/>
      <c r="R24" s="1029"/>
    </row>
    <row r="25" spans="1:16121" x14ac:dyDescent="0.25">
      <c r="B25" s="1030"/>
      <c r="C25" s="1030"/>
      <c r="D25" s="1030"/>
      <c r="E25" s="1030"/>
      <c r="F25" s="1030"/>
      <c r="G25" s="1030"/>
      <c r="H25" s="1030"/>
      <c r="I25" s="1030"/>
      <c r="J25" s="1030"/>
      <c r="K25" s="1030"/>
      <c r="L25" s="1031"/>
      <c r="M25" s="992"/>
      <c r="N25" s="992"/>
      <c r="O25" s="992"/>
      <c r="P25" s="992"/>
      <c r="Q25" s="1029"/>
      <c r="R25" s="1029"/>
    </row>
    <row r="26" spans="1:16121" x14ac:dyDescent="0.25">
      <c r="M26" s="1028"/>
    </row>
    <row r="31" spans="1:16121" x14ac:dyDescent="0.25">
      <c r="A31" s="1022"/>
      <c r="B31" s="1036"/>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022"/>
      <c r="AS31" s="1022"/>
      <c r="AT31" s="1022"/>
      <c r="AU31" s="1022"/>
      <c r="AV31" s="1022"/>
      <c r="AW31" s="1022"/>
      <c r="AX31" s="1022"/>
      <c r="AY31" s="1022"/>
      <c r="AZ31" s="1022"/>
      <c r="BA31" s="1022"/>
      <c r="BB31" s="1022"/>
      <c r="BC31" s="1022"/>
      <c r="BD31" s="1022"/>
      <c r="BE31" s="1022"/>
      <c r="BF31" s="1022"/>
      <c r="BG31" s="1022"/>
      <c r="BH31" s="1022"/>
      <c r="BI31" s="1022"/>
      <c r="BJ31" s="1022"/>
      <c r="BK31" s="1022"/>
      <c r="BL31" s="1022"/>
      <c r="BM31" s="1022"/>
      <c r="BN31" s="1022"/>
      <c r="BO31" s="1022"/>
      <c r="BP31" s="1022"/>
      <c r="BQ31" s="1022"/>
      <c r="BR31" s="1022"/>
      <c r="BS31" s="1022"/>
      <c r="BT31" s="1022"/>
      <c r="BU31" s="1022"/>
      <c r="BV31" s="1022"/>
      <c r="BW31" s="1022"/>
      <c r="BX31" s="1022"/>
      <c r="BY31" s="1022"/>
      <c r="BZ31" s="1022"/>
      <c r="CA31" s="1022"/>
      <c r="CB31" s="1022"/>
      <c r="CC31" s="1022"/>
      <c r="CD31" s="1022"/>
      <c r="CE31" s="1022"/>
      <c r="CF31" s="1022"/>
      <c r="CG31" s="1022"/>
      <c r="CH31" s="1022"/>
      <c r="CI31" s="1022"/>
      <c r="CJ31" s="1022"/>
      <c r="CK31" s="1022"/>
      <c r="CL31" s="1022"/>
      <c r="CM31" s="1022"/>
      <c r="CN31" s="1022"/>
      <c r="CO31" s="1022"/>
      <c r="CP31" s="1022"/>
      <c r="CQ31" s="1022"/>
      <c r="CR31" s="1022"/>
      <c r="CS31" s="1022"/>
      <c r="CT31" s="1022"/>
      <c r="CU31" s="1022"/>
      <c r="CV31" s="1022"/>
      <c r="CW31" s="1022"/>
      <c r="CX31" s="1022"/>
      <c r="CY31" s="1022"/>
      <c r="CZ31" s="1022"/>
      <c r="DA31" s="1022"/>
      <c r="DB31" s="1022"/>
      <c r="DC31" s="1022"/>
      <c r="DD31" s="1022"/>
      <c r="DE31" s="1022"/>
      <c r="DF31" s="1022"/>
      <c r="DG31" s="1022"/>
      <c r="DH31" s="1022"/>
      <c r="DI31" s="1022"/>
      <c r="DJ31" s="1022"/>
      <c r="DK31" s="1022"/>
      <c r="DL31" s="1022"/>
      <c r="DM31" s="1022"/>
      <c r="DN31" s="1022"/>
      <c r="DO31" s="1022"/>
      <c r="DP31" s="1022"/>
      <c r="DQ31" s="1022"/>
      <c r="DR31" s="1022"/>
      <c r="DS31" s="1022"/>
      <c r="DT31" s="1022"/>
      <c r="DU31" s="1022"/>
      <c r="DV31" s="1022"/>
      <c r="DW31" s="1022"/>
      <c r="DX31" s="1022"/>
      <c r="DY31" s="1022"/>
      <c r="DZ31" s="1022"/>
      <c r="EA31" s="1022"/>
      <c r="EB31" s="1022"/>
      <c r="EC31" s="1022"/>
      <c r="ED31" s="1022"/>
      <c r="EE31" s="1022"/>
      <c r="EF31" s="1022"/>
      <c r="EG31" s="1022"/>
      <c r="EH31" s="1022"/>
      <c r="EI31" s="1022"/>
      <c r="EJ31" s="1022"/>
      <c r="EK31" s="1022"/>
      <c r="EL31" s="1022"/>
      <c r="EM31" s="1022"/>
      <c r="EN31" s="1022"/>
      <c r="EO31" s="1022"/>
      <c r="EP31" s="1022"/>
      <c r="EQ31" s="1022"/>
      <c r="ER31" s="1022"/>
      <c r="ES31" s="1022"/>
      <c r="ET31" s="1022"/>
      <c r="EU31" s="1022"/>
      <c r="EV31" s="1022"/>
      <c r="EW31" s="1022"/>
      <c r="EX31" s="1022"/>
      <c r="EY31" s="1022"/>
      <c r="EZ31" s="1022"/>
      <c r="FA31" s="1022"/>
      <c r="FB31" s="1022"/>
      <c r="FC31" s="1022"/>
      <c r="FD31" s="1022"/>
      <c r="FE31" s="1022"/>
      <c r="FF31" s="1022"/>
      <c r="FG31" s="1022"/>
      <c r="FH31" s="1022"/>
      <c r="FI31" s="1022"/>
      <c r="FJ31" s="1022"/>
      <c r="FK31" s="1022"/>
      <c r="FL31" s="1022"/>
      <c r="FM31" s="1022"/>
      <c r="FN31" s="1022"/>
      <c r="FO31" s="1022"/>
      <c r="FP31" s="1022"/>
      <c r="FQ31" s="1022"/>
      <c r="FR31" s="1022"/>
      <c r="FS31" s="1022"/>
      <c r="FT31" s="1022"/>
      <c r="FU31" s="1022"/>
      <c r="FV31" s="1022"/>
      <c r="FW31" s="1022"/>
      <c r="FX31" s="1022"/>
      <c r="FY31" s="1022"/>
      <c r="FZ31" s="1022"/>
      <c r="GA31" s="1022"/>
      <c r="GB31" s="1022"/>
      <c r="GC31" s="1022"/>
      <c r="GD31" s="1022"/>
      <c r="GE31" s="1022"/>
      <c r="GF31" s="1022"/>
      <c r="GG31" s="1022"/>
      <c r="GH31" s="1022"/>
      <c r="GI31" s="1022"/>
      <c r="GJ31" s="1022"/>
      <c r="GK31" s="1022"/>
      <c r="GL31" s="1022"/>
      <c r="GM31" s="1022"/>
      <c r="GN31" s="1022"/>
      <c r="GO31" s="1022"/>
      <c r="GP31" s="1022"/>
      <c r="GQ31" s="1022"/>
      <c r="GR31" s="1022"/>
      <c r="GS31" s="1022"/>
      <c r="GT31" s="1022"/>
      <c r="GU31" s="1022"/>
      <c r="GV31" s="1022"/>
      <c r="GW31" s="1022"/>
      <c r="GX31" s="1022"/>
      <c r="GY31" s="1022"/>
      <c r="GZ31" s="1022"/>
      <c r="HA31" s="1022"/>
      <c r="HB31" s="1022"/>
      <c r="HC31" s="1022"/>
      <c r="HD31" s="1022"/>
      <c r="HE31" s="1022"/>
      <c r="HF31" s="1022"/>
      <c r="HG31" s="1022"/>
      <c r="HH31" s="1022"/>
      <c r="HI31" s="1022"/>
      <c r="HJ31" s="1022"/>
      <c r="HK31" s="1022"/>
      <c r="HL31" s="1022"/>
      <c r="HM31" s="1022"/>
      <c r="HN31" s="1022"/>
      <c r="HO31" s="1022"/>
      <c r="HP31" s="1022"/>
      <c r="HQ31" s="1022"/>
      <c r="HR31" s="1022"/>
      <c r="HS31" s="1022"/>
      <c r="HT31" s="1022"/>
      <c r="HU31" s="1022"/>
      <c r="HV31" s="1022"/>
      <c r="HW31" s="1022"/>
      <c r="HX31" s="1022"/>
      <c r="HY31" s="1022"/>
      <c r="HZ31" s="1022"/>
      <c r="IA31" s="1022"/>
      <c r="IB31" s="1022"/>
      <c r="IC31" s="1022"/>
      <c r="ID31" s="1022"/>
      <c r="IE31" s="1022"/>
      <c r="IF31" s="1022"/>
      <c r="IG31" s="1022"/>
      <c r="IH31" s="1022"/>
      <c r="II31" s="1022"/>
      <c r="IJ31" s="1022"/>
      <c r="IK31" s="1022"/>
      <c r="IL31" s="1022"/>
      <c r="IM31" s="1022"/>
      <c r="IN31" s="1022"/>
      <c r="IO31" s="1022"/>
      <c r="IP31" s="1022"/>
      <c r="IQ31" s="1022"/>
      <c r="IR31" s="1022"/>
      <c r="IS31" s="1022"/>
      <c r="IT31" s="1022"/>
      <c r="IU31" s="1022"/>
      <c r="IV31" s="1022"/>
      <c r="IW31" s="1022"/>
      <c r="IX31" s="1022"/>
      <c r="IY31" s="1022"/>
      <c r="IZ31" s="1022"/>
      <c r="JA31" s="1022"/>
      <c r="JB31" s="1022"/>
      <c r="JC31" s="1022"/>
      <c r="JD31" s="1022"/>
      <c r="JE31" s="1022"/>
      <c r="JF31" s="1022"/>
      <c r="JG31" s="1022"/>
      <c r="JH31" s="1022"/>
      <c r="JI31" s="1022"/>
      <c r="JJ31" s="1022"/>
      <c r="JK31" s="1022"/>
      <c r="JL31" s="1022"/>
      <c r="JM31" s="1022"/>
      <c r="JN31" s="1022"/>
      <c r="JO31" s="1022"/>
      <c r="JP31" s="1022"/>
      <c r="JQ31" s="1022"/>
      <c r="JR31" s="1022"/>
      <c r="JS31" s="1022"/>
      <c r="JT31" s="1022"/>
      <c r="JU31" s="1022"/>
      <c r="JV31" s="1022"/>
      <c r="JW31" s="1022"/>
      <c r="JX31" s="1022"/>
      <c r="JY31" s="1022"/>
      <c r="JZ31" s="1022"/>
      <c r="KA31" s="1022"/>
      <c r="KB31" s="1022"/>
      <c r="KC31" s="1022"/>
      <c r="KD31" s="1022"/>
      <c r="KE31" s="1022"/>
      <c r="KF31" s="1022"/>
      <c r="KG31" s="1022"/>
      <c r="KH31" s="1022"/>
      <c r="KI31" s="1022"/>
      <c r="KJ31" s="1022"/>
      <c r="KK31" s="1022"/>
      <c r="KL31" s="1022"/>
      <c r="KM31" s="1022"/>
      <c r="KN31" s="1022"/>
      <c r="KO31" s="1022"/>
      <c r="KP31" s="1022"/>
      <c r="KQ31" s="1022"/>
      <c r="KR31" s="1022"/>
      <c r="KS31" s="1022"/>
      <c r="KT31" s="1022"/>
      <c r="KU31" s="1022"/>
      <c r="KV31" s="1022"/>
      <c r="KW31" s="1022"/>
      <c r="KX31" s="1022"/>
      <c r="KY31" s="1022"/>
      <c r="KZ31" s="1022"/>
      <c r="LA31" s="1022"/>
      <c r="LB31" s="1022"/>
      <c r="LC31" s="1022"/>
      <c r="LD31" s="1022"/>
      <c r="LE31" s="1022"/>
      <c r="LF31" s="1022"/>
      <c r="LG31" s="1022"/>
      <c r="LH31" s="1022"/>
      <c r="LI31" s="1022"/>
      <c r="LJ31" s="1022"/>
      <c r="LK31" s="1022"/>
      <c r="LL31" s="1022"/>
      <c r="LM31" s="1022"/>
      <c r="LN31" s="1022"/>
      <c r="LO31" s="1022"/>
      <c r="LP31" s="1022"/>
      <c r="LQ31" s="1022"/>
      <c r="LR31" s="1022"/>
      <c r="LS31" s="1022"/>
      <c r="LT31" s="1022"/>
      <c r="LU31" s="1022"/>
      <c r="LV31" s="1022"/>
      <c r="LW31" s="1022"/>
      <c r="LX31" s="1022"/>
      <c r="LY31" s="1022"/>
      <c r="LZ31" s="1022"/>
      <c r="MA31" s="1022"/>
      <c r="MB31" s="1022"/>
      <c r="MC31" s="1022"/>
      <c r="MD31" s="1022"/>
      <c r="ME31" s="1022"/>
      <c r="MF31" s="1022"/>
      <c r="MG31" s="1022"/>
      <c r="MH31" s="1022"/>
      <c r="MI31" s="1022"/>
      <c r="MJ31" s="1022"/>
      <c r="MK31" s="1022"/>
      <c r="ML31" s="1022"/>
      <c r="MM31" s="1022"/>
      <c r="MN31" s="1022"/>
      <c r="MO31" s="1022"/>
      <c r="MP31" s="1022"/>
      <c r="MQ31" s="1022"/>
      <c r="MR31" s="1022"/>
      <c r="MS31" s="1022"/>
      <c r="MT31" s="1022"/>
      <c r="MU31" s="1022"/>
      <c r="MV31" s="1022"/>
      <c r="MW31" s="1022"/>
      <c r="MX31" s="1022"/>
      <c r="MY31" s="1022"/>
      <c r="MZ31" s="1022"/>
      <c r="NA31" s="1022"/>
      <c r="NB31" s="1022"/>
      <c r="NC31" s="1022"/>
      <c r="ND31" s="1022"/>
      <c r="NE31" s="1022"/>
      <c r="NF31" s="1022"/>
      <c r="NG31" s="1022"/>
      <c r="NH31" s="1022"/>
      <c r="NI31" s="1022"/>
      <c r="NJ31" s="1022"/>
      <c r="NK31" s="1022"/>
      <c r="NL31" s="1022"/>
      <c r="NM31" s="1022"/>
      <c r="NN31" s="1022"/>
      <c r="NO31" s="1022"/>
      <c r="NP31" s="1022"/>
      <c r="NQ31" s="1022"/>
      <c r="NR31" s="1022"/>
      <c r="NS31" s="1022"/>
      <c r="NT31" s="1022"/>
      <c r="NU31" s="1022"/>
      <c r="NV31" s="1022"/>
      <c r="NW31" s="1022"/>
      <c r="NX31" s="1022"/>
      <c r="NY31" s="1022"/>
      <c r="NZ31" s="1022"/>
      <c r="OA31" s="1022"/>
      <c r="OB31" s="1022"/>
      <c r="OC31" s="1022"/>
      <c r="OD31" s="1022"/>
      <c r="OE31" s="1022"/>
      <c r="OF31" s="1022"/>
      <c r="OG31" s="1022"/>
      <c r="OH31" s="1022"/>
      <c r="OI31" s="1022"/>
      <c r="OJ31" s="1022"/>
      <c r="OK31" s="1022"/>
      <c r="OL31" s="1022"/>
      <c r="OM31" s="1022"/>
      <c r="ON31" s="1022"/>
      <c r="OO31" s="1022"/>
      <c r="OP31" s="1022"/>
      <c r="OQ31" s="1022"/>
      <c r="OR31" s="1022"/>
      <c r="OS31" s="1022"/>
      <c r="OT31" s="1022"/>
      <c r="OU31" s="1022"/>
      <c r="OV31" s="1022"/>
      <c r="OW31" s="1022"/>
      <c r="OX31" s="1022"/>
      <c r="OY31" s="1022"/>
      <c r="OZ31" s="1022"/>
      <c r="PA31" s="1022"/>
      <c r="PB31" s="1022"/>
      <c r="PC31" s="1022"/>
      <c r="PD31" s="1022"/>
      <c r="PE31" s="1022"/>
      <c r="PF31" s="1022"/>
      <c r="PG31" s="1022"/>
      <c r="PH31" s="1022"/>
      <c r="PI31" s="1022"/>
      <c r="PJ31" s="1022"/>
      <c r="PK31" s="1022"/>
      <c r="PL31" s="1022"/>
      <c r="PM31" s="1022"/>
      <c r="PN31" s="1022"/>
      <c r="PO31" s="1022"/>
      <c r="PP31" s="1022"/>
      <c r="PQ31" s="1022"/>
      <c r="PR31" s="1022"/>
      <c r="PS31" s="1022"/>
      <c r="PT31" s="1022"/>
      <c r="PU31" s="1022"/>
      <c r="PV31" s="1022"/>
      <c r="PW31" s="1022"/>
      <c r="PX31" s="1022"/>
      <c r="PY31" s="1022"/>
      <c r="PZ31" s="1022"/>
      <c r="QA31" s="1022"/>
      <c r="QB31" s="1022"/>
      <c r="QC31" s="1022"/>
      <c r="QD31" s="1022"/>
      <c r="QE31" s="1022"/>
      <c r="QF31" s="1022"/>
      <c r="QG31" s="1022"/>
      <c r="QH31" s="1022"/>
      <c r="QI31" s="1022"/>
      <c r="QJ31" s="1022"/>
      <c r="QK31" s="1022"/>
      <c r="QL31" s="1022"/>
      <c r="QM31" s="1022"/>
      <c r="QN31" s="1022"/>
      <c r="QO31" s="1022"/>
      <c r="QP31" s="1022"/>
      <c r="QQ31" s="1022"/>
      <c r="QR31" s="1022"/>
      <c r="QS31" s="1022"/>
      <c r="QT31" s="1022"/>
      <c r="QU31" s="1022"/>
      <c r="QV31" s="1022"/>
      <c r="QW31" s="1022"/>
      <c r="QX31" s="1022"/>
      <c r="QY31" s="1022"/>
      <c r="QZ31" s="1022"/>
      <c r="RA31" s="1022"/>
      <c r="RB31" s="1022"/>
      <c r="RC31" s="1022"/>
      <c r="RD31" s="1022"/>
      <c r="RE31" s="1022"/>
      <c r="RF31" s="1022"/>
      <c r="RG31" s="1022"/>
      <c r="RH31" s="1022"/>
      <c r="RI31" s="1022"/>
      <c r="RJ31" s="1022"/>
      <c r="RK31" s="1022"/>
      <c r="RL31" s="1022"/>
      <c r="RM31" s="1022"/>
      <c r="RN31" s="1022"/>
      <c r="RO31" s="1022"/>
      <c r="RP31" s="1022"/>
      <c r="RQ31" s="1022"/>
      <c r="RR31" s="1022"/>
      <c r="RS31" s="1022"/>
      <c r="RT31" s="1022"/>
      <c r="RU31" s="1022"/>
      <c r="RV31" s="1022"/>
      <c r="RW31" s="1022"/>
      <c r="RX31" s="1022"/>
      <c r="RY31" s="1022"/>
      <c r="RZ31" s="1022"/>
      <c r="SA31" s="1022"/>
      <c r="SB31" s="1022"/>
      <c r="SC31" s="1022"/>
      <c r="SD31" s="1022"/>
      <c r="SE31" s="1022"/>
      <c r="SF31" s="1022"/>
      <c r="SG31" s="1022"/>
      <c r="SH31" s="1022"/>
      <c r="SI31" s="1022"/>
      <c r="SJ31" s="1022"/>
      <c r="SK31" s="1022"/>
      <c r="SL31" s="1022"/>
      <c r="SM31" s="1022"/>
      <c r="SN31" s="1022"/>
      <c r="SO31" s="1022"/>
      <c r="SP31" s="1022"/>
      <c r="SQ31" s="1022"/>
      <c r="SR31" s="1022"/>
      <c r="SS31" s="1022"/>
      <c r="ST31" s="1022"/>
      <c r="SU31" s="1022"/>
      <c r="SV31" s="1022"/>
      <c r="SW31" s="1022"/>
      <c r="SX31" s="1022"/>
      <c r="SY31" s="1022"/>
      <c r="SZ31" s="1022"/>
      <c r="TA31" s="1022"/>
      <c r="TB31" s="1022"/>
      <c r="TC31" s="1022"/>
      <c r="TD31" s="1022"/>
      <c r="TE31" s="1022"/>
      <c r="TF31" s="1022"/>
      <c r="TG31" s="1022"/>
      <c r="TH31" s="1022"/>
      <c r="TI31" s="1022"/>
      <c r="TJ31" s="1022"/>
      <c r="TK31" s="1022"/>
      <c r="TL31" s="1022"/>
      <c r="TM31" s="1022"/>
      <c r="TN31" s="1022"/>
      <c r="TO31" s="1022"/>
      <c r="TP31" s="1022"/>
      <c r="TQ31" s="1022"/>
      <c r="TR31" s="1022"/>
      <c r="TS31" s="1022"/>
      <c r="TT31" s="1022"/>
      <c r="TU31" s="1022"/>
      <c r="TV31" s="1022"/>
      <c r="TW31" s="1022"/>
      <c r="TX31" s="1022"/>
      <c r="TY31" s="1022"/>
      <c r="TZ31" s="1022"/>
      <c r="UA31" s="1022"/>
      <c r="UB31" s="1022"/>
      <c r="UC31" s="1022"/>
      <c r="UD31" s="1022"/>
      <c r="UE31" s="1022"/>
      <c r="UF31" s="1022"/>
      <c r="UG31" s="1022"/>
      <c r="UH31" s="1022"/>
      <c r="UI31" s="1022"/>
      <c r="UJ31" s="1022"/>
      <c r="UK31" s="1022"/>
      <c r="UL31" s="1022"/>
      <c r="UM31" s="1022"/>
      <c r="UN31" s="1022"/>
      <c r="UO31" s="1022"/>
      <c r="UP31" s="1022"/>
      <c r="UQ31" s="1022"/>
      <c r="UR31" s="1022"/>
      <c r="US31" s="1022"/>
      <c r="UT31" s="1022"/>
      <c r="UU31" s="1022"/>
      <c r="UV31" s="1022"/>
      <c r="UW31" s="1022"/>
      <c r="UX31" s="1022"/>
      <c r="UY31" s="1022"/>
      <c r="UZ31" s="1022"/>
      <c r="VA31" s="1022"/>
      <c r="VB31" s="1022"/>
      <c r="VC31" s="1022"/>
      <c r="VD31" s="1022"/>
      <c r="VE31" s="1022"/>
      <c r="VF31" s="1022"/>
      <c r="VG31" s="1022"/>
      <c r="VH31" s="1022"/>
      <c r="VI31" s="1022"/>
      <c r="VJ31" s="1022"/>
      <c r="VK31" s="1022"/>
      <c r="VL31" s="1022"/>
      <c r="VM31" s="1022"/>
      <c r="VN31" s="1022"/>
      <c r="VO31" s="1022"/>
      <c r="VP31" s="1022"/>
      <c r="VQ31" s="1022"/>
      <c r="VR31" s="1022"/>
      <c r="VS31" s="1022"/>
      <c r="VT31" s="1022"/>
      <c r="VU31" s="1022"/>
      <c r="VV31" s="1022"/>
      <c r="VW31" s="1022"/>
      <c r="VX31" s="1022"/>
      <c r="VY31" s="1022"/>
      <c r="VZ31" s="1022"/>
      <c r="WA31" s="1022"/>
      <c r="WB31" s="1022"/>
      <c r="WC31" s="1022"/>
      <c r="WD31" s="1022"/>
      <c r="WE31" s="1022"/>
      <c r="WF31" s="1022"/>
      <c r="WG31" s="1022"/>
      <c r="WH31" s="1022"/>
      <c r="WI31" s="1022"/>
      <c r="WJ31" s="1022"/>
      <c r="WK31" s="1022"/>
      <c r="WL31" s="1022"/>
      <c r="WM31" s="1022"/>
      <c r="WN31" s="1022"/>
      <c r="WO31" s="1022"/>
      <c r="WP31" s="1022"/>
      <c r="WQ31" s="1022"/>
      <c r="WR31" s="1022"/>
      <c r="WS31" s="1022"/>
      <c r="WT31" s="1022"/>
      <c r="WU31" s="1022"/>
      <c r="WV31" s="1022"/>
      <c r="WW31" s="1022"/>
      <c r="WX31" s="1022"/>
      <c r="WY31" s="1022"/>
      <c r="WZ31" s="1022"/>
      <c r="XA31" s="1022"/>
      <c r="XB31" s="1022"/>
      <c r="XC31" s="1022"/>
      <c r="XD31" s="1022"/>
      <c r="XE31" s="1022"/>
      <c r="XF31" s="1022"/>
      <c r="XG31" s="1022"/>
      <c r="XH31" s="1022"/>
      <c r="XI31" s="1022"/>
      <c r="XJ31" s="1022"/>
      <c r="XK31" s="1022"/>
      <c r="XL31" s="1022"/>
      <c r="XM31" s="1022"/>
      <c r="XN31" s="1022"/>
      <c r="XO31" s="1022"/>
      <c r="XP31" s="1022"/>
      <c r="XQ31" s="1022"/>
      <c r="XR31" s="1022"/>
      <c r="XS31" s="1022"/>
      <c r="XT31" s="1022"/>
      <c r="XU31" s="1022"/>
      <c r="XV31" s="1022"/>
      <c r="XW31" s="1022"/>
      <c r="XX31" s="1022"/>
      <c r="XY31" s="1022"/>
      <c r="XZ31" s="1022"/>
      <c r="YA31" s="1022"/>
      <c r="YB31" s="1022"/>
      <c r="YC31" s="1022"/>
      <c r="YD31" s="1022"/>
      <c r="YE31" s="1022"/>
      <c r="YF31" s="1022"/>
      <c r="YG31" s="1022"/>
      <c r="YH31" s="1022"/>
      <c r="YI31" s="1022"/>
      <c r="YJ31" s="1022"/>
      <c r="YK31" s="1022"/>
      <c r="YL31" s="1022"/>
      <c r="YM31" s="1022"/>
      <c r="YN31" s="1022"/>
      <c r="YO31" s="1022"/>
      <c r="YP31" s="1022"/>
      <c r="YQ31" s="1022"/>
      <c r="YR31" s="1022"/>
      <c r="YS31" s="1022"/>
      <c r="YT31" s="1022"/>
      <c r="YU31" s="1022"/>
      <c r="YV31" s="1022"/>
      <c r="YW31" s="1022"/>
      <c r="YX31" s="1022"/>
      <c r="YY31" s="1022"/>
      <c r="YZ31" s="1022"/>
      <c r="ZA31" s="1022"/>
      <c r="ZB31" s="1022"/>
      <c r="ZC31" s="1022"/>
      <c r="ZD31" s="1022"/>
      <c r="ZE31" s="1022"/>
      <c r="ZF31" s="1022"/>
      <c r="ZG31" s="1022"/>
      <c r="ZH31" s="1022"/>
      <c r="ZI31" s="1022"/>
      <c r="ZJ31" s="1022"/>
      <c r="ZK31" s="1022"/>
      <c r="ZL31" s="1022"/>
      <c r="ZM31" s="1022"/>
      <c r="ZN31" s="1022"/>
      <c r="ZO31" s="1022"/>
      <c r="ZP31" s="1022"/>
      <c r="ZQ31" s="1022"/>
      <c r="ZR31" s="1022"/>
      <c r="ZS31" s="1022"/>
      <c r="ZT31" s="1022"/>
      <c r="ZU31" s="1022"/>
      <c r="ZV31" s="1022"/>
      <c r="ZW31" s="1022"/>
      <c r="ZX31" s="1022"/>
      <c r="ZY31" s="1022"/>
      <c r="ZZ31" s="1022"/>
      <c r="AAA31" s="1022"/>
      <c r="AAB31" s="1022"/>
      <c r="AAC31" s="1022"/>
      <c r="AAD31" s="1022"/>
      <c r="AAE31" s="1022"/>
      <c r="AAF31" s="1022"/>
      <c r="AAG31" s="1022"/>
      <c r="AAH31" s="1022"/>
      <c r="AAI31" s="1022"/>
      <c r="AAJ31" s="1022"/>
      <c r="AAK31" s="1022"/>
      <c r="AAL31" s="1022"/>
      <c r="AAM31" s="1022"/>
      <c r="AAN31" s="1022"/>
      <c r="AAO31" s="1022"/>
      <c r="AAP31" s="1022"/>
      <c r="AAQ31" s="1022"/>
      <c r="AAR31" s="1022"/>
      <c r="AAS31" s="1022"/>
      <c r="AAT31" s="1022"/>
      <c r="AAU31" s="1022"/>
      <c r="AAV31" s="1022"/>
      <c r="AAW31" s="1022"/>
      <c r="AAX31" s="1022"/>
      <c r="AAY31" s="1022"/>
      <c r="AAZ31" s="1022"/>
      <c r="ABA31" s="1022"/>
      <c r="ABB31" s="1022"/>
      <c r="ABC31" s="1022"/>
      <c r="ABD31" s="1022"/>
      <c r="ABE31" s="1022"/>
      <c r="ABF31" s="1022"/>
      <c r="ABG31" s="1022"/>
      <c r="ABH31" s="1022"/>
      <c r="ABI31" s="1022"/>
      <c r="ABJ31" s="1022"/>
      <c r="ABK31" s="1022"/>
      <c r="ABL31" s="1022"/>
      <c r="ABM31" s="1022"/>
      <c r="ABN31" s="1022"/>
      <c r="ABO31" s="1022"/>
      <c r="ABP31" s="1022"/>
      <c r="ABQ31" s="1022"/>
      <c r="ABR31" s="1022"/>
      <c r="ABS31" s="1022"/>
      <c r="ABT31" s="1022"/>
      <c r="ABU31" s="1022"/>
      <c r="ABV31" s="1022"/>
      <c r="ABW31" s="1022"/>
      <c r="ABX31" s="1022"/>
      <c r="ABY31" s="1022"/>
      <c r="ABZ31" s="1022"/>
      <c r="ACA31" s="1022"/>
      <c r="ACB31" s="1022"/>
      <c r="ACC31" s="1022"/>
      <c r="ACD31" s="1022"/>
      <c r="ACE31" s="1022"/>
      <c r="ACF31" s="1022"/>
      <c r="ACG31" s="1022"/>
      <c r="ACH31" s="1022"/>
      <c r="ACI31" s="1022"/>
      <c r="ACJ31" s="1022"/>
      <c r="ACK31" s="1022"/>
      <c r="ACL31" s="1022"/>
      <c r="ACM31" s="1022"/>
      <c r="ACN31" s="1022"/>
      <c r="ACO31" s="1022"/>
      <c r="ACP31" s="1022"/>
      <c r="ACQ31" s="1022"/>
      <c r="ACR31" s="1022"/>
      <c r="ACS31" s="1022"/>
      <c r="ACT31" s="1022"/>
      <c r="ACU31" s="1022"/>
      <c r="ACV31" s="1022"/>
      <c r="ACW31" s="1022"/>
      <c r="ACX31" s="1022"/>
      <c r="ACY31" s="1022"/>
      <c r="ACZ31" s="1022"/>
      <c r="ADA31" s="1022"/>
      <c r="ADB31" s="1022"/>
      <c r="ADC31" s="1022"/>
      <c r="ADD31" s="1022"/>
      <c r="ADE31" s="1022"/>
      <c r="ADF31" s="1022"/>
      <c r="ADG31" s="1022"/>
      <c r="ADH31" s="1022"/>
      <c r="ADI31" s="1022"/>
      <c r="ADJ31" s="1022"/>
      <c r="ADK31" s="1022"/>
      <c r="ADL31" s="1022"/>
      <c r="ADM31" s="1022"/>
      <c r="ADN31" s="1022"/>
      <c r="ADO31" s="1022"/>
      <c r="ADP31" s="1022"/>
      <c r="ADQ31" s="1022"/>
      <c r="ADR31" s="1022"/>
      <c r="ADS31" s="1022"/>
      <c r="ADT31" s="1022"/>
      <c r="ADU31" s="1022"/>
      <c r="ADV31" s="1022"/>
      <c r="ADW31" s="1022"/>
      <c r="ADX31" s="1022"/>
      <c r="ADY31" s="1022"/>
      <c r="ADZ31" s="1022"/>
      <c r="AEA31" s="1022"/>
      <c r="AEB31" s="1022"/>
      <c r="AEC31" s="1022"/>
      <c r="AED31" s="1022"/>
      <c r="AEE31" s="1022"/>
      <c r="AEF31" s="1022"/>
      <c r="AEG31" s="1022"/>
      <c r="AEH31" s="1022"/>
      <c r="AEI31" s="1022"/>
      <c r="AEJ31" s="1022"/>
      <c r="AEK31" s="1022"/>
      <c r="AEL31" s="1022"/>
      <c r="AEM31" s="1022"/>
      <c r="AEN31" s="1022"/>
      <c r="AEO31" s="1022"/>
      <c r="AEP31" s="1022"/>
      <c r="AEQ31" s="1022"/>
      <c r="AER31" s="1022"/>
      <c r="AES31" s="1022"/>
      <c r="AET31" s="1022"/>
      <c r="AEU31" s="1022"/>
      <c r="AEV31" s="1022"/>
      <c r="AEW31" s="1022"/>
      <c r="AEX31" s="1022"/>
      <c r="AEY31" s="1022"/>
      <c r="AEZ31" s="1022"/>
      <c r="AFA31" s="1022"/>
      <c r="AFB31" s="1022"/>
      <c r="AFC31" s="1022"/>
      <c r="AFD31" s="1022"/>
      <c r="AFE31" s="1022"/>
      <c r="AFF31" s="1022"/>
      <c r="AFG31" s="1022"/>
      <c r="AFH31" s="1022"/>
      <c r="AFI31" s="1022"/>
      <c r="AFJ31" s="1022"/>
      <c r="AFK31" s="1022"/>
      <c r="AFL31" s="1022"/>
      <c r="AFM31" s="1022"/>
      <c r="AFN31" s="1022"/>
      <c r="AFO31" s="1022"/>
      <c r="AFP31" s="1022"/>
      <c r="AFQ31" s="1022"/>
      <c r="AFR31" s="1022"/>
      <c r="AFS31" s="1022"/>
      <c r="AFT31" s="1022"/>
      <c r="AFU31" s="1022"/>
      <c r="AFV31" s="1022"/>
      <c r="AFW31" s="1022"/>
      <c r="AFX31" s="1022"/>
      <c r="AFY31" s="1022"/>
      <c r="AFZ31" s="1022"/>
      <c r="AGA31" s="1022"/>
      <c r="AGB31" s="1022"/>
      <c r="AGC31" s="1022"/>
      <c r="AGD31" s="1022"/>
      <c r="AGE31" s="1022"/>
      <c r="AGF31" s="1022"/>
      <c r="AGG31" s="1022"/>
      <c r="AGH31" s="1022"/>
      <c r="AGI31" s="1022"/>
      <c r="AGJ31" s="1022"/>
      <c r="AGK31" s="1022"/>
      <c r="AGL31" s="1022"/>
      <c r="AGM31" s="1022"/>
      <c r="AGN31" s="1022"/>
      <c r="AGO31" s="1022"/>
      <c r="AGP31" s="1022"/>
      <c r="AGQ31" s="1022"/>
      <c r="AGR31" s="1022"/>
      <c r="AGS31" s="1022"/>
      <c r="AGT31" s="1022"/>
      <c r="AGU31" s="1022"/>
      <c r="AGV31" s="1022"/>
      <c r="AGW31" s="1022"/>
      <c r="AGX31" s="1022"/>
      <c r="AGY31" s="1022"/>
      <c r="AGZ31" s="1022"/>
      <c r="AHA31" s="1022"/>
      <c r="AHB31" s="1022"/>
      <c r="AHC31" s="1022"/>
      <c r="AHD31" s="1022"/>
      <c r="AHE31" s="1022"/>
      <c r="AHF31" s="1022"/>
      <c r="AHG31" s="1022"/>
      <c r="AHH31" s="1022"/>
      <c r="AHI31" s="1022"/>
      <c r="AHJ31" s="1022"/>
      <c r="AHK31" s="1022"/>
      <c r="AHL31" s="1022"/>
      <c r="AHM31" s="1022"/>
      <c r="AHN31" s="1022"/>
      <c r="AHO31" s="1022"/>
      <c r="AHP31" s="1022"/>
      <c r="AHQ31" s="1022"/>
      <c r="AHR31" s="1022"/>
      <c r="AHS31" s="1022"/>
      <c r="AHT31" s="1022"/>
      <c r="AHU31" s="1022"/>
      <c r="AHV31" s="1022"/>
      <c r="AHW31" s="1022"/>
      <c r="AHX31" s="1022"/>
      <c r="AHY31" s="1022"/>
      <c r="AHZ31" s="1022"/>
      <c r="AIA31" s="1022"/>
      <c r="AIB31" s="1022"/>
      <c r="AIC31" s="1022"/>
      <c r="AID31" s="1022"/>
      <c r="AIE31" s="1022"/>
      <c r="AIF31" s="1022"/>
      <c r="AIG31" s="1022"/>
      <c r="AIH31" s="1022"/>
      <c r="AII31" s="1022"/>
      <c r="AIJ31" s="1022"/>
      <c r="AIK31" s="1022"/>
      <c r="AIL31" s="1022"/>
      <c r="AIM31" s="1022"/>
      <c r="AIN31" s="1022"/>
      <c r="AIO31" s="1022"/>
      <c r="AIP31" s="1022"/>
      <c r="AIQ31" s="1022"/>
      <c r="AIR31" s="1022"/>
      <c r="AIS31" s="1022"/>
      <c r="AIT31" s="1022"/>
      <c r="AIU31" s="1022"/>
      <c r="AIV31" s="1022"/>
      <c r="AIW31" s="1022"/>
      <c r="AIX31" s="1022"/>
      <c r="AIY31" s="1022"/>
      <c r="AIZ31" s="1022"/>
      <c r="AJA31" s="1022"/>
      <c r="AJB31" s="1022"/>
      <c r="AJC31" s="1022"/>
      <c r="AJD31" s="1022"/>
      <c r="AJE31" s="1022"/>
      <c r="AJF31" s="1022"/>
      <c r="AJG31" s="1022"/>
      <c r="AJH31" s="1022"/>
      <c r="AJI31" s="1022"/>
      <c r="AJJ31" s="1022"/>
      <c r="AJK31" s="1022"/>
      <c r="AJL31" s="1022"/>
      <c r="AJM31" s="1022"/>
      <c r="AJN31" s="1022"/>
      <c r="AJO31" s="1022"/>
      <c r="AJP31" s="1022"/>
      <c r="AJQ31" s="1022"/>
      <c r="AJR31" s="1022"/>
      <c r="AJS31" s="1022"/>
      <c r="AJT31" s="1022"/>
      <c r="AJU31" s="1022"/>
      <c r="AJV31" s="1022"/>
      <c r="AJW31" s="1022"/>
      <c r="AJX31" s="1022"/>
      <c r="AJY31" s="1022"/>
      <c r="AJZ31" s="1022"/>
      <c r="AKA31" s="1022"/>
      <c r="AKB31" s="1022"/>
      <c r="AKC31" s="1022"/>
      <c r="AKD31" s="1022"/>
      <c r="AKE31" s="1022"/>
      <c r="AKF31" s="1022"/>
      <c r="AKG31" s="1022"/>
      <c r="AKH31" s="1022"/>
      <c r="AKI31" s="1022"/>
      <c r="AKJ31" s="1022"/>
      <c r="AKK31" s="1022"/>
      <c r="AKL31" s="1022"/>
      <c r="AKM31" s="1022"/>
      <c r="AKN31" s="1022"/>
      <c r="AKO31" s="1022"/>
      <c r="AKP31" s="1022"/>
      <c r="AKQ31" s="1022"/>
      <c r="AKR31" s="1022"/>
      <c r="AKS31" s="1022"/>
      <c r="AKT31" s="1022"/>
      <c r="AKU31" s="1022"/>
      <c r="AKV31" s="1022"/>
      <c r="AKW31" s="1022"/>
      <c r="AKX31" s="1022"/>
      <c r="AKY31" s="1022"/>
      <c r="AKZ31" s="1022"/>
      <c r="ALA31" s="1022"/>
      <c r="ALB31" s="1022"/>
      <c r="ALC31" s="1022"/>
      <c r="ALD31" s="1022"/>
      <c r="ALE31" s="1022"/>
      <c r="ALF31" s="1022"/>
      <c r="ALG31" s="1022"/>
      <c r="ALH31" s="1022"/>
      <c r="ALI31" s="1022"/>
      <c r="ALJ31" s="1022"/>
      <c r="ALK31" s="1022"/>
      <c r="ALL31" s="1022"/>
      <c r="ALM31" s="1022"/>
      <c r="ALN31" s="1022"/>
      <c r="ALO31" s="1022"/>
      <c r="ALP31" s="1022"/>
      <c r="ALQ31" s="1022"/>
      <c r="ALR31" s="1022"/>
      <c r="ALS31" s="1022"/>
      <c r="ALT31" s="1022"/>
      <c r="ALU31" s="1022"/>
      <c r="ALV31" s="1022"/>
      <c r="ALW31" s="1022"/>
      <c r="ALX31" s="1022"/>
      <c r="ALY31" s="1022"/>
      <c r="ALZ31" s="1022"/>
      <c r="AMA31" s="1022"/>
      <c r="AMB31" s="1022"/>
      <c r="AMC31" s="1022"/>
      <c r="AMD31" s="1022"/>
      <c r="AME31" s="1022"/>
      <c r="AMF31" s="1022"/>
      <c r="AMG31" s="1022"/>
      <c r="AMH31" s="1022"/>
      <c r="AMI31" s="1022"/>
      <c r="AMJ31" s="1022"/>
      <c r="AMK31" s="1022"/>
      <c r="AML31" s="1022"/>
      <c r="AMM31" s="1022"/>
      <c r="AMN31" s="1022"/>
      <c r="AMO31" s="1022"/>
      <c r="AMP31" s="1022"/>
      <c r="AMQ31" s="1022"/>
      <c r="AMR31" s="1022"/>
      <c r="AMS31" s="1022"/>
      <c r="AMT31" s="1022"/>
      <c r="AMU31" s="1022"/>
      <c r="AMV31" s="1022"/>
      <c r="AMW31" s="1022"/>
      <c r="AMX31" s="1022"/>
      <c r="AMY31" s="1022"/>
      <c r="AMZ31" s="1022"/>
      <c r="ANA31" s="1022"/>
      <c r="ANB31" s="1022"/>
      <c r="ANC31" s="1022"/>
      <c r="AND31" s="1022"/>
      <c r="ANE31" s="1022"/>
      <c r="ANF31" s="1022"/>
      <c r="ANG31" s="1022"/>
      <c r="ANH31" s="1022"/>
      <c r="ANI31" s="1022"/>
      <c r="ANJ31" s="1022"/>
      <c r="ANK31" s="1022"/>
      <c r="ANL31" s="1022"/>
      <c r="ANM31" s="1022"/>
      <c r="ANN31" s="1022"/>
      <c r="ANO31" s="1022"/>
      <c r="ANP31" s="1022"/>
      <c r="ANQ31" s="1022"/>
      <c r="ANR31" s="1022"/>
      <c r="ANS31" s="1022"/>
      <c r="ANT31" s="1022"/>
      <c r="ANU31" s="1022"/>
      <c r="ANV31" s="1022"/>
      <c r="ANW31" s="1022"/>
      <c r="ANX31" s="1022"/>
      <c r="ANY31" s="1022"/>
      <c r="ANZ31" s="1022"/>
      <c r="AOA31" s="1022"/>
      <c r="AOB31" s="1022"/>
      <c r="AOC31" s="1022"/>
      <c r="AOD31" s="1022"/>
      <c r="AOE31" s="1022"/>
      <c r="AOF31" s="1022"/>
      <c r="AOG31" s="1022"/>
      <c r="AOH31" s="1022"/>
      <c r="AOI31" s="1022"/>
      <c r="AOJ31" s="1022"/>
      <c r="AOK31" s="1022"/>
      <c r="AOL31" s="1022"/>
      <c r="AOM31" s="1022"/>
      <c r="AON31" s="1022"/>
      <c r="AOO31" s="1022"/>
      <c r="AOP31" s="1022"/>
      <c r="AOQ31" s="1022"/>
      <c r="AOR31" s="1022"/>
      <c r="AOS31" s="1022"/>
      <c r="AOT31" s="1022"/>
      <c r="AOU31" s="1022"/>
      <c r="AOV31" s="1022"/>
      <c r="AOW31" s="1022"/>
      <c r="AOX31" s="1022"/>
      <c r="AOY31" s="1022"/>
      <c r="AOZ31" s="1022"/>
      <c r="APA31" s="1022"/>
      <c r="APB31" s="1022"/>
      <c r="APC31" s="1022"/>
      <c r="APD31" s="1022"/>
      <c r="APE31" s="1022"/>
      <c r="APF31" s="1022"/>
      <c r="APG31" s="1022"/>
      <c r="APH31" s="1022"/>
      <c r="API31" s="1022"/>
      <c r="APJ31" s="1022"/>
      <c r="APK31" s="1022"/>
      <c r="APL31" s="1022"/>
      <c r="APM31" s="1022"/>
      <c r="APN31" s="1022"/>
      <c r="APO31" s="1022"/>
      <c r="APP31" s="1022"/>
      <c r="APQ31" s="1022"/>
      <c r="APR31" s="1022"/>
      <c r="APS31" s="1022"/>
      <c r="APT31" s="1022"/>
      <c r="APU31" s="1022"/>
      <c r="APV31" s="1022"/>
      <c r="APW31" s="1022"/>
      <c r="APX31" s="1022"/>
      <c r="APY31" s="1022"/>
      <c r="APZ31" s="1022"/>
      <c r="AQA31" s="1022"/>
      <c r="AQB31" s="1022"/>
      <c r="AQC31" s="1022"/>
      <c r="AQD31" s="1022"/>
      <c r="AQE31" s="1022"/>
      <c r="AQF31" s="1022"/>
      <c r="AQG31" s="1022"/>
      <c r="AQH31" s="1022"/>
      <c r="AQI31" s="1022"/>
      <c r="AQJ31" s="1022"/>
      <c r="AQK31" s="1022"/>
      <c r="AQL31" s="1022"/>
      <c r="AQM31" s="1022"/>
      <c r="AQN31" s="1022"/>
      <c r="AQO31" s="1022"/>
      <c r="AQP31" s="1022"/>
      <c r="AQQ31" s="1022"/>
      <c r="AQR31" s="1022"/>
      <c r="AQS31" s="1022"/>
      <c r="AQT31" s="1022"/>
      <c r="AQU31" s="1022"/>
      <c r="AQV31" s="1022"/>
      <c r="AQW31" s="1022"/>
      <c r="AQX31" s="1022"/>
      <c r="AQY31" s="1022"/>
      <c r="AQZ31" s="1022"/>
      <c r="ARA31" s="1022"/>
      <c r="ARB31" s="1022"/>
      <c r="ARC31" s="1022"/>
      <c r="ARD31" s="1022"/>
      <c r="ARE31" s="1022"/>
      <c r="ARF31" s="1022"/>
      <c r="ARG31" s="1022"/>
      <c r="ARH31" s="1022"/>
      <c r="ARI31" s="1022"/>
      <c r="ARJ31" s="1022"/>
      <c r="ARK31" s="1022"/>
      <c r="ARL31" s="1022"/>
      <c r="ARM31" s="1022"/>
      <c r="ARN31" s="1022"/>
      <c r="ARO31" s="1022"/>
      <c r="ARP31" s="1022"/>
      <c r="ARQ31" s="1022"/>
      <c r="ARR31" s="1022"/>
      <c r="ARS31" s="1022"/>
      <c r="ART31" s="1022"/>
      <c r="ARU31" s="1022"/>
      <c r="ARV31" s="1022"/>
      <c r="ARW31" s="1022"/>
      <c r="ARX31" s="1022"/>
      <c r="ARY31" s="1022"/>
      <c r="ARZ31" s="1022"/>
      <c r="ASA31" s="1022"/>
      <c r="ASB31" s="1022"/>
      <c r="ASC31" s="1022"/>
      <c r="ASD31" s="1022"/>
      <c r="ASE31" s="1022"/>
      <c r="ASF31" s="1022"/>
      <c r="ASG31" s="1022"/>
      <c r="ASH31" s="1022"/>
      <c r="ASI31" s="1022"/>
      <c r="ASJ31" s="1022"/>
      <c r="ASK31" s="1022"/>
      <c r="ASL31" s="1022"/>
      <c r="ASM31" s="1022"/>
      <c r="ASN31" s="1022"/>
      <c r="ASO31" s="1022"/>
      <c r="ASP31" s="1022"/>
      <c r="ASQ31" s="1022"/>
      <c r="ASR31" s="1022"/>
      <c r="ASS31" s="1022"/>
      <c r="AST31" s="1022"/>
      <c r="ASU31" s="1022"/>
      <c r="ASV31" s="1022"/>
      <c r="ASW31" s="1022"/>
      <c r="ASX31" s="1022"/>
      <c r="ASY31" s="1022"/>
      <c r="ASZ31" s="1022"/>
      <c r="ATA31" s="1022"/>
      <c r="ATB31" s="1022"/>
      <c r="ATC31" s="1022"/>
      <c r="ATD31" s="1022"/>
      <c r="ATE31" s="1022"/>
      <c r="ATF31" s="1022"/>
      <c r="ATG31" s="1022"/>
      <c r="ATH31" s="1022"/>
      <c r="ATI31" s="1022"/>
      <c r="ATJ31" s="1022"/>
      <c r="ATK31" s="1022"/>
      <c r="ATL31" s="1022"/>
      <c r="ATM31" s="1022"/>
      <c r="ATN31" s="1022"/>
      <c r="ATO31" s="1022"/>
      <c r="ATP31" s="1022"/>
      <c r="ATQ31" s="1022"/>
      <c r="ATR31" s="1022"/>
      <c r="ATS31" s="1022"/>
      <c r="ATT31" s="1022"/>
      <c r="ATU31" s="1022"/>
      <c r="ATV31" s="1022"/>
      <c r="ATW31" s="1022"/>
      <c r="ATX31" s="1022"/>
      <c r="ATY31" s="1022"/>
      <c r="ATZ31" s="1022"/>
      <c r="AUA31" s="1022"/>
      <c r="AUB31" s="1022"/>
      <c r="AUC31" s="1022"/>
      <c r="AUD31" s="1022"/>
      <c r="AUE31" s="1022"/>
      <c r="AUF31" s="1022"/>
      <c r="AUG31" s="1022"/>
      <c r="AUH31" s="1022"/>
      <c r="AUI31" s="1022"/>
      <c r="AUJ31" s="1022"/>
      <c r="AUK31" s="1022"/>
      <c r="AUL31" s="1022"/>
      <c r="AUM31" s="1022"/>
      <c r="AUN31" s="1022"/>
      <c r="AUO31" s="1022"/>
      <c r="AUP31" s="1022"/>
      <c r="AUQ31" s="1022"/>
      <c r="AUR31" s="1022"/>
      <c r="AUS31" s="1022"/>
      <c r="AUT31" s="1022"/>
      <c r="AUU31" s="1022"/>
      <c r="AUV31" s="1022"/>
      <c r="AUW31" s="1022"/>
      <c r="AUX31" s="1022"/>
      <c r="AUY31" s="1022"/>
      <c r="AUZ31" s="1022"/>
      <c r="AVA31" s="1022"/>
      <c r="AVB31" s="1022"/>
      <c r="AVC31" s="1022"/>
      <c r="AVD31" s="1022"/>
      <c r="AVE31" s="1022"/>
      <c r="AVF31" s="1022"/>
      <c r="AVG31" s="1022"/>
      <c r="AVH31" s="1022"/>
      <c r="AVI31" s="1022"/>
      <c r="AVJ31" s="1022"/>
      <c r="AVK31" s="1022"/>
      <c r="AVL31" s="1022"/>
      <c r="AVM31" s="1022"/>
      <c r="AVN31" s="1022"/>
      <c r="AVO31" s="1022"/>
      <c r="AVP31" s="1022"/>
      <c r="AVQ31" s="1022"/>
      <c r="AVR31" s="1022"/>
      <c r="AVS31" s="1022"/>
      <c r="AVT31" s="1022"/>
      <c r="AVU31" s="1022"/>
      <c r="AVV31" s="1022"/>
      <c r="AVW31" s="1022"/>
      <c r="AVX31" s="1022"/>
      <c r="AVY31" s="1022"/>
      <c r="AVZ31" s="1022"/>
      <c r="AWA31" s="1022"/>
      <c r="AWB31" s="1022"/>
      <c r="AWC31" s="1022"/>
      <c r="AWD31" s="1022"/>
      <c r="AWE31" s="1022"/>
      <c r="AWF31" s="1022"/>
      <c r="AWG31" s="1022"/>
      <c r="AWH31" s="1022"/>
      <c r="AWI31" s="1022"/>
      <c r="AWJ31" s="1022"/>
      <c r="AWK31" s="1022"/>
      <c r="AWL31" s="1022"/>
      <c r="AWM31" s="1022"/>
      <c r="AWN31" s="1022"/>
      <c r="AWO31" s="1022"/>
      <c r="AWP31" s="1022"/>
      <c r="AWQ31" s="1022"/>
      <c r="AWR31" s="1022"/>
      <c r="AWS31" s="1022"/>
      <c r="AWT31" s="1022"/>
      <c r="AWU31" s="1022"/>
      <c r="AWV31" s="1022"/>
      <c r="AWW31" s="1022"/>
      <c r="AWX31" s="1022"/>
      <c r="AWY31" s="1022"/>
      <c r="AWZ31" s="1022"/>
      <c r="AXA31" s="1022"/>
      <c r="AXB31" s="1022"/>
      <c r="AXC31" s="1022"/>
      <c r="AXD31" s="1022"/>
      <c r="AXE31" s="1022"/>
      <c r="AXF31" s="1022"/>
      <c r="AXG31" s="1022"/>
      <c r="AXH31" s="1022"/>
      <c r="AXI31" s="1022"/>
      <c r="AXJ31" s="1022"/>
      <c r="AXK31" s="1022"/>
      <c r="AXL31" s="1022"/>
      <c r="AXM31" s="1022"/>
      <c r="AXN31" s="1022"/>
      <c r="AXO31" s="1022"/>
      <c r="AXP31" s="1022"/>
      <c r="AXQ31" s="1022"/>
      <c r="AXR31" s="1022"/>
      <c r="AXS31" s="1022"/>
      <c r="AXT31" s="1022"/>
      <c r="AXU31" s="1022"/>
      <c r="AXV31" s="1022"/>
      <c r="AXW31" s="1022"/>
      <c r="AXX31" s="1022"/>
      <c r="AXY31" s="1022"/>
      <c r="AXZ31" s="1022"/>
      <c r="AYA31" s="1022"/>
      <c r="AYB31" s="1022"/>
      <c r="AYC31" s="1022"/>
      <c r="AYD31" s="1022"/>
      <c r="AYE31" s="1022"/>
      <c r="AYF31" s="1022"/>
      <c r="AYG31" s="1022"/>
      <c r="AYH31" s="1022"/>
      <c r="AYI31" s="1022"/>
      <c r="AYJ31" s="1022"/>
      <c r="AYK31" s="1022"/>
      <c r="AYL31" s="1022"/>
      <c r="AYM31" s="1022"/>
      <c r="AYN31" s="1022"/>
      <c r="AYO31" s="1022"/>
      <c r="AYP31" s="1022"/>
      <c r="AYQ31" s="1022"/>
      <c r="AYR31" s="1022"/>
      <c r="AYS31" s="1022"/>
      <c r="AYT31" s="1022"/>
      <c r="AYU31" s="1022"/>
      <c r="AYV31" s="1022"/>
      <c r="AYW31" s="1022"/>
      <c r="AYX31" s="1022"/>
      <c r="AYY31" s="1022"/>
      <c r="AYZ31" s="1022"/>
      <c r="AZA31" s="1022"/>
      <c r="AZB31" s="1022"/>
      <c r="AZC31" s="1022"/>
      <c r="AZD31" s="1022"/>
      <c r="AZE31" s="1022"/>
      <c r="AZF31" s="1022"/>
      <c r="AZG31" s="1022"/>
      <c r="AZH31" s="1022"/>
      <c r="AZI31" s="1022"/>
      <c r="AZJ31" s="1022"/>
      <c r="AZK31" s="1022"/>
      <c r="AZL31" s="1022"/>
      <c r="AZM31" s="1022"/>
      <c r="AZN31" s="1022"/>
      <c r="AZO31" s="1022"/>
      <c r="AZP31" s="1022"/>
      <c r="AZQ31" s="1022"/>
      <c r="AZR31" s="1022"/>
      <c r="AZS31" s="1022"/>
      <c r="AZT31" s="1022"/>
      <c r="AZU31" s="1022"/>
      <c r="AZV31" s="1022"/>
      <c r="AZW31" s="1022"/>
      <c r="AZX31" s="1022"/>
      <c r="AZY31" s="1022"/>
      <c r="AZZ31" s="1022"/>
      <c r="BAA31" s="1022"/>
      <c r="BAB31" s="1022"/>
      <c r="BAC31" s="1022"/>
      <c r="BAD31" s="1022"/>
      <c r="BAE31" s="1022"/>
      <c r="BAF31" s="1022"/>
      <c r="BAG31" s="1022"/>
      <c r="BAH31" s="1022"/>
      <c r="BAI31" s="1022"/>
      <c r="BAJ31" s="1022"/>
      <c r="BAK31" s="1022"/>
      <c r="BAL31" s="1022"/>
      <c r="BAM31" s="1022"/>
      <c r="BAN31" s="1022"/>
      <c r="BAO31" s="1022"/>
      <c r="BAP31" s="1022"/>
      <c r="BAQ31" s="1022"/>
      <c r="BAR31" s="1022"/>
      <c r="BAS31" s="1022"/>
      <c r="BAT31" s="1022"/>
      <c r="BAU31" s="1022"/>
      <c r="BAV31" s="1022"/>
      <c r="BAW31" s="1022"/>
      <c r="BAX31" s="1022"/>
      <c r="BAY31" s="1022"/>
      <c r="BAZ31" s="1022"/>
      <c r="BBA31" s="1022"/>
      <c r="BBB31" s="1022"/>
      <c r="BBC31" s="1022"/>
      <c r="BBD31" s="1022"/>
      <c r="BBE31" s="1022"/>
      <c r="BBF31" s="1022"/>
      <c r="BBG31" s="1022"/>
      <c r="BBH31" s="1022"/>
      <c r="BBI31" s="1022"/>
      <c r="BBJ31" s="1022"/>
      <c r="BBK31" s="1022"/>
      <c r="BBL31" s="1022"/>
      <c r="BBM31" s="1022"/>
      <c r="BBN31" s="1022"/>
      <c r="BBO31" s="1022"/>
      <c r="BBP31" s="1022"/>
      <c r="BBQ31" s="1022"/>
      <c r="BBR31" s="1022"/>
      <c r="BBS31" s="1022"/>
      <c r="BBT31" s="1022"/>
      <c r="BBU31" s="1022"/>
      <c r="BBV31" s="1022"/>
      <c r="BBW31" s="1022"/>
      <c r="BBX31" s="1022"/>
      <c r="BBY31" s="1022"/>
      <c r="BBZ31" s="1022"/>
      <c r="BCA31" s="1022"/>
      <c r="BCB31" s="1022"/>
      <c r="BCC31" s="1022"/>
      <c r="BCD31" s="1022"/>
      <c r="BCE31" s="1022"/>
      <c r="BCF31" s="1022"/>
      <c r="BCG31" s="1022"/>
      <c r="BCH31" s="1022"/>
      <c r="BCI31" s="1022"/>
      <c r="BCJ31" s="1022"/>
      <c r="BCK31" s="1022"/>
      <c r="BCL31" s="1022"/>
      <c r="BCM31" s="1022"/>
      <c r="BCN31" s="1022"/>
      <c r="BCO31" s="1022"/>
      <c r="BCP31" s="1022"/>
      <c r="BCQ31" s="1022"/>
      <c r="BCR31" s="1022"/>
      <c r="BCS31" s="1022"/>
      <c r="BCT31" s="1022"/>
      <c r="BCU31" s="1022"/>
      <c r="BCV31" s="1022"/>
      <c r="BCW31" s="1022"/>
      <c r="BCX31" s="1022"/>
      <c r="BCY31" s="1022"/>
      <c r="BCZ31" s="1022"/>
      <c r="BDA31" s="1022"/>
      <c r="BDB31" s="1022"/>
      <c r="BDC31" s="1022"/>
      <c r="BDD31" s="1022"/>
      <c r="BDE31" s="1022"/>
      <c r="BDF31" s="1022"/>
      <c r="BDG31" s="1022"/>
      <c r="BDH31" s="1022"/>
      <c r="BDI31" s="1022"/>
      <c r="BDJ31" s="1022"/>
      <c r="BDK31" s="1022"/>
      <c r="BDL31" s="1022"/>
      <c r="BDM31" s="1022"/>
      <c r="BDN31" s="1022"/>
      <c r="BDO31" s="1022"/>
      <c r="BDP31" s="1022"/>
      <c r="BDQ31" s="1022"/>
      <c r="BDR31" s="1022"/>
      <c r="BDS31" s="1022"/>
      <c r="BDT31" s="1022"/>
      <c r="BDU31" s="1022"/>
      <c r="BDV31" s="1022"/>
      <c r="BDW31" s="1022"/>
      <c r="BDX31" s="1022"/>
      <c r="BDY31" s="1022"/>
      <c r="BDZ31" s="1022"/>
      <c r="BEA31" s="1022"/>
      <c r="BEB31" s="1022"/>
      <c r="BEC31" s="1022"/>
      <c r="BED31" s="1022"/>
      <c r="BEE31" s="1022"/>
      <c r="BEF31" s="1022"/>
      <c r="BEG31" s="1022"/>
      <c r="BEH31" s="1022"/>
      <c r="BEI31" s="1022"/>
      <c r="BEJ31" s="1022"/>
      <c r="BEK31" s="1022"/>
      <c r="BEL31" s="1022"/>
      <c r="BEM31" s="1022"/>
      <c r="BEN31" s="1022"/>
      <c r="BEO31" s="1022"/>
      <c r="BEP31" s="1022"/>
      <c r="BEQ31" s="1022"/>
      <c r="BER31" s="1022"/>
      <c r="BES31" s="1022"/>
      <c r="BET31" s="1022"/>
      <c r="BEU31" s="1022"/>
      <c r="BEV31" s="1022"/>
      <c r="BEW31" s="1022"/>
      <c r="BEX31" s="1022"/>
      <c r="BEY31" s="1022"/>
      <c r="BEZ31" s="1022"/>
      <c r="BFA31" s="1022"/>
      <c r="BFB31" s="1022"/>
      <c r="BFC31" s="1022"/>
      <c r="BFD31" s="1022"/>
      <c r="BFE31" s="1022"/>
      <c r="BFF31" s="1022"/>
      <c r="BFG31" s="1022"/>
      <c r="BFH31" s="1022"/>
      <c r="BFI31" s="1022"/>
      <c r="BFJ31" s="1022"/>
      <c r="BFK31" s="1022"/>
      <c r="BFL31" s="1022"/>
      <c r="BFM31" s="1022"/>
      <c r="BFN31" s="1022"/>
      <c r="BFO31" s="1022"/>
      <c r="BFP31" s="1022"/>
      <c r="BFQ31" s="1022"/>
      <c r="BFR31" s="1022"/>
      <c r="BFS31" s="1022"/>
      <c r="BFT31" s="1022"/>
      <c r="BFU31" s="1022"/>
      <c r="BFV31" s="1022"/>
      <c r="BFW31" s="1022"/>
      <c r="BFX31" s="1022"/>
      <c r="BFY31" s="1022"/>
      <c r="BFZ31" s="1022"/>
      <c r="BGA31" s="1022"/>
      <c r="BGB31" s="1022"/>
      <c r="BGC31" s="1022"/>
      <c r="BGD31" s="1022"/>
      <c r="BGE31" s="1022"/>
      <c r="BGF31" s="1022"/>
      <c r="BGG31" s="1022"/>
      <c r="BGH31" s="1022"/>
      <c r="BGI31" s="1022"/>
      <c r="BGJ31" s="1022"/>
      <c r="BGK31" s="1022"/>
      <c r="BGL31" s="1022"/>
      <c r="BGM31" s="1022"/>
      <c r="BGN31" s="1022"/>
      <c r="BGO31" s="1022"/>
      <c r="BGP31" s="1022"/>
      <c r="BGQ31" s="1022"/>
      <c r="BGR31" s="1022"/>
      <c r="BGS31" s="1022"/>
      <c r="BGT31" s="1022"/>
      <c r="BGU31" s="1022"/>
      <c r="BGV31" s="1022"/>
      <c r="BGW31" s="1022"/>
      <c r="BGX31" s="1022"/>
      <c r="BGY31" s="1022"/>
      <c r="BGZ31" s="1022"/>
      <c r="BHA31" s="1022"/>
      <c r="BHB31" s="1022"/>
      <c r="BHC31" s="1022"/>
      <c r="BHD31" s="1022"/>
      <c r="BHE31" s="1022"/>
      <c r="BHF31" s="1022"/>
      <c r="BHG31" s="1022"/>
      <c r="BHH31" s="1022"/>
      <c r="BHI31" s="1022"/>
      <c r="BHJ31" s="1022"/>
      <c r="BHK31" s="1022"/>
      <c r="BHL31" s="1022"/>
      <c r="BHM31" s="1022"/>
      <c r="BHN31" s="1022"/>
      <c r="BHO31" s="1022"/>
      <c r="BHP31" s="1022"/>
      <c r="BHQ31" s="1022"/>
      <c r="BHR31" s="1022"/>
      <c r="BHS31" s="1022"/>
      <c r="BHT31" s="1022"/>
      <c r="BHU31" s="1022"/>
      <c r="BHV31" s="1022"/>
      <c r="BHW31" s="1022"/>
      <c r="BHX31" s="1022"/>
      <c r="BHY31" s="1022"/>
      <c r="BHZ31" s="1022"/>
      <c r="BIA31" s="1022"/>
      <c r="BIB31" s="1022"/>
      <c r="BIC31" s="1022"/>
      <c r="BID31" s="1022"/>
      <c r="BIE31" s="1022"/>
      <c r="BIF31" s="1022"/>
      <c r="BIG31" s="1022"/>
      <c r="BIH31" s="1022"/>
      <c r="BII31" s="1022"/>
      <c r="BIJ31" s="1022"/>
      <c r="BIK31" s="1022"/>
      <c r="BIL31" s="1022"/>
      <c r="BIM31" s="1022"/>
      <c r="BIN31" s="1022"/>
      <c r="BIO31" s="1022"/>
      <c r="BIP31" s="1022"/>
      <c r="BIQ31" s="1022"/>
      <c r="BIR31" s="1022"/>
      <c r="BIS31" s="1022"/>
      <c r="BIT31" s="1022"/>
      <c r="BIU31" s="1022"/>
      <c r="BIV31" s="1022"/>
      <c r="BIW31" s="1022"/>
      <c r="BIX31" s="1022"/>
      <c r="BIY31" s="1022"/>
      <c r="BIZ31" s="1022"/>
      <c r="BJA31" s="1022"/>
      <c r="BJB31" s="1022"/>
      <c r="BJC31" s="1022"/>
      <c r="BJD31" s="1022"/>
      <c r="BJE31" s="1022"/>
      <c r="BJF31" s="1022"/>
      <c r="BJG31" s="1022"/>
      <c r="BJH31" s="1022"/>
      <c r="BJI31" s="1022"/>
      <c r="BJJ31" s="1022"/>
      <c r="BJK31" s="1022"/>
      <c r="BJL31" s="1022"/>
      <c r="BJM31" s="1022"/>
      <c r="BJN31" s="1022"/>
      <c r="BJO31" s="1022"/>
      <c r="BJP31" s="1022"/>
      <c r="BJQ31" s="1022"/>
      <c r="BJR31" s="1022"/>
      <c r="BJS31" s="1022"/>
      <c r="BJT31" s="1022"/>
      <c r="BJU31" s="1022"/>
      <c r="BJV31" s="1022"/>
      <c r="BJW31" s="1022"/>
      <c r="BJX31" s="1022"/>
      <c r="BJY31" s="1022"/>
      <c r="BJZ31" s="1022"/>
      <c r="BKA31" s="1022"/>
      <c r="BKB31" s="1022"/>
      <c r="BKC31" s="1022"/>
      <c r="BKD31" s="1022"/>
      <c r="BKE31" s="1022"/>
      <c r="BKF31" s="1022"/>
      <c r="BKG31" s="1022"/>
      <c r="BKH31" s="1022"/>
      <c r="BKI31" s="1022"/>
      <c r="BKJ31" s="1022"/>
      <c r="BKK31" s="1022"/>
      <c r="BKL31" s="1022"/>
      <c r="BKM31" s="1022"/>
      <c r="BKN31" s="1022"/>
      <c r="BKO31" s="1022"/>
      <c r="BKP31" s="1022"/>
      <c r="BKQ31" s="1022"/>
      <c r="BKR31" s="1022"/>
      <c r="BKS31" s="1022"/>
      <c r="BKT31" s="1022"/>
      <c r="BKU31" s="1022"/>
      <c r="BKV31" s="1022"/>
      <c r="BKW31" s="1022"/>
      <c r="BKX31" s="1022"/>
      <c r="BKY31" s="1022"/>
      <c r="BKZ31" s="1022"/>
      <c r="BLA31" s="1022"/>
      <c r="BLB31" s="1022"/>
      <c r="BLC31" s="1022"/>
      <c r="BLD31" s="1022"/>
      <c r="BLE31" s="1022"/>
      <c r="BLF31" s="1022"/>
      <c r="BLG31" s="1022"/>
      <c r="BLH31" s="1022"/>
      <c r="BLI31" s="1022"/>
      <c r="BLJ31" s="1022"/>
      <c r="BLK31" s="1022"/>
      <c r="BLL31" s="1022"/>
      <c r="BLM31" s="1022"/>
      <c r="BLN31" s="1022"/>
      <c r="BLO31" s="1022"/>
      <c r="BLP31" s="1022"/>
      <c r="BLQ31" s="1022"/>
      <c r="BLR31" s="1022"/>
      <c r="BLS31" s="1022"/>
      <c r="BLT31" s="1022"/>
      <c r="BLU31" s="1022"/>
      <c r="BLV31" s="1022"/>
      <c r="BLW31" s="1022"/>
      <c r="BLX31" s="1022"/>
      <c r="BLY31" s="1022"/>
      <c r="BLZ31" s="1022"/>
      <c r="BMA31" s="1022"/>
      <c r="BMB31" s="1022"/>
      <c r="BMC31" s="1022"/>
      <c r="BMD31" s="1022"/>
      <c r="BME31" s="1022"/>
      <c r="BMF31" s="1022"/>
      <c r="BMG31" s="1022"/>
      <c r="BMH31" s="1022"/>
      <c r="BMI31" s="1022"/>
      <c r="BMJ31" s="1022"/>
      <c r="BMK31" s="1022"/>
      <c r="BML31" s="1022"/>
      <c r="BMM31" s="1022"/>
      <c r="BMN31" s="1022"/>
      <c r="BMO31" s="1022"/>
      <c r="BMP31" s="1022"/>
      <c r="BMQ31" s="1022"/>
      <c r="BMR31" s="1022"/>
      <c r="BMS31" s="1022"/>
      <c r="BMT31" s="1022"/>
      <c r="BMU31" s="1022"/>
      <c r="BMV31" s="1022"/>
      <c r="BMW31" s="1022"/>
      <c r="BMX31" s="1022"/>
      <c r="BMY31" s="1022"/>
      <c r="BMZ31" s="1022"/>
      <c r="BNA31" s="1022"/>
      <c r="BNB31" s="1022"/>
      <c r="BNC31" s="1022"/>
      <c r="BND31" s="1022"/>
      <c r="BNE31" s="1022"/>
      <c r="BNF31" s="1022"/>
      <c r="BNG31" s="1022"/>
      <c r="BNH31" s="1022"/>
      <c r="BNI31" s="1022"/>
      <c r="BNJ31" s="1022"/>
      <c r="BNK31" s="1022"/>
      <c r="BNL31" s="1022"/>
      <c r="BNM31" s="1022"/>
      <c r="BNN31" s="1022"/>
      <c r="BNO31" s="1022"/>
      <c r="BNP31" s="1022"/>
      <c r="BNQ31" s="1022"/>
      <c r="BNR31" s="1022"/>
      <c r="BNS31" s="1022"/>
      <c r="BNT31" s="1022"/>
      <c r="BNU31" s="1022"/>
      <c r="BNV31" s="1022"/>
      <c r="BNW31" s="1022"/>
      <c r="BNX31" s="1022"/>
      <c r="BNY31" s="1022"/>
      <c r="BNZ31" s="1022"/>
      <c r="BOA31" s="1022"/>
      <c r="BOB31" s="1022"/>
      <c r="BOC31" s="1022"/>
      <c r="BOD31" s="1022"/>
      <c r="BOE31" s="1022"/>
      <c r="BOF31" s="1022"/>
      <c r="BOG31" s="1022"/>
      <c r="BOH31" s="1022"/>
      <c r="BOI31" s="1022"/>
      <c r="BOJ31" s="1022"/>
      <c r="BOK31" s="1022"/>
      <c r="BOL31" s="1022"/>
      <c r="BOM31" s="1022"/>
      <c r="BON31" s="1022"/>
      <c r="BOO31" s="1022"/>
      <c r="BOP31" s="1022"/>
      <c r="BOQ31" s="1022"/>
      <c r="BOR31" s="1022"/>
      <c r="BOS31" s="1022"/>
      <c r="BOT31" s="1022"/>
      <c r="BOU31" s="1022"/>
      <c r="BOV31" s="1022"/>
      <c r="BOW31" s="1022"/>
      <c r="BOX31" s="1022"/>
      <c r="BOY31" s="1022"/>
      <c r="BOZ31" s="1022"/>
      <c r="BPA31" s="1022"/>
      <c r="BPB31" s="1022"/>
      <c r="BPC31" s="1022"/>
      <c r="BPD31" s="1022"/>
      <c r="BPE31" s="1022"/>
      <c r="BPF31" s="1022"/>
      <c r="BPG31" s="1022"/>
      <c r="BPH31" s="1022"/>
      <c r="BPI31" s="1022"/>
      <c r="BPJ31" s="1022"/>
      <c r="BPK31" s="1022"/>
      <c r="BPL31" s="1022"/>
      <c r="BPM31" s="1022"/>
      <c r="BPN31" s="1022"/>
      <c r="BPO31" s="1022"/>
      <c r="BPP31" s="1022"/>
      <c r="BPQ31" s="1022"/>
      <c r="BPR31" s="1022"/>
      <c r="BPS31" s="1022"/>
      <c r="BPT31" s="1022"/>
      <c r="BPU31" s="1022"/>
      <c r="BPV31" s="1022"/>
      <c r="BPW31" s="1022"/>
      <c r="BPX31" s="1022"/>
      <c r="BPY31" s="1022"/>
      <c r="BPZ31" s="1022"/>
      <c r="BQA31" s="1022"/>
      <c r="BQB31" s="1022"/>
      <c r="BQC31" s="1022"/>
      <c r="BQD31" s="1022"/>
      <c r="BQE31" s="1022"/>
      <c r="BQF31" s="1022"/>
      <c r="BQG31" s="1022"/>
      <c r="BQH31" s="1022"/>
      <c r="BQI31" s="1022"/>
      <c r="BQJ31" s="1022"/>
      <c r="BQK31" s="1022"/>
      <c r="BQL31" s="1022"/>
      <c r="BQM31" s="1022"/>
      <c r="BQN31" s="1022"/>
      <c r="BQO31" s="1022"/>
      <c r="BQP31" s="1022"/>
      <c r="BQQ31" s="1022"/>
      <c r="BQR31" s="1022"/>
      <c r="BQS31" s="1022"/>
      <c r="BQT31" s="1022"/>
      <c r="BQU31" s="1022"/>
      <c r="BQV31" s="1022"/>
      <c r="BQW31" s="1022"/>
      <c r="BQX31" s="1022"/>
      <c r="BQY31" s="1022"/>
      <c r="BQZ31" s="1022"/>
      <c r="BRA31" s="1022"/>
      <c r="BRB31" s="1022"/>
      <c r="BRC31" s="1022"/>
      <c r="BRD31" s="1022"/>
      <c r="BRE31" s="1022"/>
      <c r="BRF31" s="1022"/>
      <c r="BRG31" s="1022"/>
      <c r="BRH31" s="1022"/>
      <c r="BRI31" s="1022"/>
      <c r="BRJ31" s="1022"/>
      <c r="BRK31" s="1022"/>
      <c r="BRL31" s="1022"/>
      <c r="BRM31" s="1022"/>
      <c r="BRN31" s="1022"/>
      <c r="BRO31" s="1022"/>
      <c r="BRP31" s="1022"/>
      <c r="BRQ31" s="1022"/>
      <c r="BRR31" s="1022"/>
      <c r="BRS31" s="1022"/>
      <c r="BRT31" s="1022"/>
      <c r="BRU31" s="1022"/>
      <c r="BRV31" s="1022"/>
      <c r="BRW31" s="1022"/>
      <c r="BRX31" s="1022"/>
      <c r="BRY31" s="1022"/>
      <c r="BRZ31" s="1022"/>
      <c r="BSA31" s="1022"/>
      <c r="BSB31" s="1022"/>
      <c r="BSC31" s="1022"/>
      <c r="BSD31" s="1022"/>
      <c r="BSE31" s="1022"/>
      <c r="BSF31" s="1022"/>
      <c r="BSG31" s="1022"/>
      <c r="BSH31" s="1022"/>
      <c r="BSI31" s="1022"/>
      <c r="BSJ31" s="1022"/>
      <c r="BSK31" s="1022"/>
      <c r="BSL31" s="1022"/>
      <c r="BSM31" s="1022"/>
      <c r="BSN31" s="1022"/>
      <c r="BSO31" s="1022"/>
      <c r="BSP31" s="1022"/>
      <c r="BSQ31" s="1022"/>
      <c r="BSR31" s="1022"/>
      <c r="BSS31" s="1022"/>
      <c r="BST31" s="1022"/>
      <c r="BSU31" s="1022"/>
      <c r="BSV31" s="1022"/>
      <c r="BSW31" s="1022"/>
      <c r="BSX31" s="1022"/>
      <c r="BSY31" s="1022"/>
      <c r="BSZ31" s="1022"/>
      <c r="BTA31" s="1022"/>
      <c r="BTB31" s="1022"/>
      <c r="BTC31" s="1022"/>
      <c r="BTD31" s="1022"/>
      <c r="BTE31" s="1022"/>
      <c r="BTF31" s="1022"/>
      <c r="BTG31" s="1022"/>
      <c r="BTH31" s="1022"/>
      <c r="BTI31" s="1022"/>
      <c r="BTJ31" s="1022"/>
      <c r="BTK31" s="1022"/>
      <c r="BTL31" s="1022"/>
      <c r="BTM31" s="1022"/>
      <c r="BTN31" s="1022"/>
      <c r="BTO31" s="1022"/>
      <c r="BTP31" s="1022"/>
      <c r="BTQ31" s="1022"/>
      <c r="BTR31" s="1022"/>
      <c r="BTS31" s="1022"/>
      <c r="BTT31" s="1022"/>
      <c r="BTU31" s="1022"/>
      <c r="BTV31" s="1022"/>
      <c r="BTW31" s="1022"/>
      <c r="BTX31" s="1022"/>
      <c r="BTY31" s="1022"/>
      <c r="BTZ31" s="1022"/>
      <c r="BUA31" s="1022"/>
      <c r="BUB31" s="1022"/>
      <c r="BUC31" s="1022"/>
      <c r="BUD31" s="1022"/>
      <c r="BUE31" s="1022"/>
      <c r="BUF31" s="1022"/>
      <c r="BUG31" s="1022"/>
      <c r="BUH31" s="1022"/>
      <c r="BUI31" s="1022"/>
      <c r="BUJ31" s="1022"/>
      <c r="BUK31" s="1022"/>
      <c r="BUL31" s="1022"/>
      <c r="BUM31" s="1022"/>
      <c r="BUN31" s="1022"/>
      <c r="BUO31" s="1022"/>
      <c r="BUP31" s="1022"/>
      <c r="BUQ31" s="1022"/>
      <c r="BUR31" s="1022"/>
      <c r="BUS31" s="1022"/>
      <c r="BUT31" s="1022"/>
      <c r="BUU31" s="1022"/>
      <c r="BUV31" s="1022"/>
      <c r="BUW31" s="1022"/>
      <c r="BUX31" s="1022"/>
      <c r="BUY31" s="1022"/>
      <c r="BUZ31" s="1022"/>
      <c r="BVA31" s="1022"/>
      <c r="BVB31" s="1022"/>
      <c r="BVC31" s="1022"/>
      <c r="BVD31" s="1022"/>
      <c r="BVE31" s="1022"/>
      <c r="BVF31" s="1022"/>
      <c r="BVG31" s="1022"/>
      <c r="BVH31" s="1022"/>
      <c r="BVI31" s="1022"/>
      <c r="BVJ31" s="1022"/>
      <c r="BVK31" s="1022"/>
      <c r="BVL31" s="1022"/>
      <c r="BVM31" s="1022"/>
      <c r="BVN31" s="1022"/>
      <c r="BVO31" s="1022"/>
      <c r="BVP31" s="1022"/>
      <c r="BVQ31" s="1022"/>
      <c r="BVR31" s="1022"/>
      <c r="BVS31" s="1022"/>
      <c r="BVT31" s="1022"/>
      <c r="BVU31" s="1022"/>
      <c r="BVV31" s="1022"/>
      <c r="BVW31" s="1022"/>
      <c r="BVX31" s="1022"/>
      <c r="BVY31" s="1022"/>
      <c r="BVZ31" s="1022"/>
      <c r="BWA31" s="1022"/>
      <c r="BWB31" s="1022"/>
      <c r="BWC31" s="1022"/>
      <c r="BWD31" s="1022"/>
      <c r="BWE31" s="1022"/>
      <c r="BWF31" s="1022"/>
      <c r="BWG31" s="1022"/>
      <c r="BWH31" s="1022"/>
      <c r="BWI31" s="1022"/>
      <c r="BWJ31" s="1022"/>
      <c r="BWK31" s="1022"/>
      <c r="BWL31" s="1022"/>
      <c r="BWM31" s="1022"/>
      <c r="BWN31" s="1022"/>
      <c r="BWO31" s="1022"/>
      <c r="BWP31" s="1022"/>
      <c r="BWQ31" s="1022"/>
      <c r="BWR31" s="1022"/>
      <c r="BWS31" s="1022"/>
      <c r="BWT31" s="1022"/>
      <c r="BWU31" s="1022"/>
      <c r="BWV31" s="1022"/>
      <c r="BWW31" s="1022"/>
      <c r="BWX31" s="1022"/>
      <c r="BWY31" s="1022"/>
      <c r="BWZ31" s="1022"/>
      <c r="BXA31" s="1022"/>
      <c r="BXB31" s="1022"/>
      <c r="BXC31" s="1022"/>
      <c r="BXD31" s="1022"/>
      <c r="BXE31" s="1022"/>
      <c r="BXF31" s="1022"/>
      <c r="BXG31" s="1022"/>
      <c r="BXH31" s="1022"/>
      <c r="BXI31" s="1022"/>
      <c r="BXJ31" s="1022"/>
      <c r="BXK31" s="1022"/>
      <c r="BXL31" s="1022"/>
      <c r="BXM31" s="1022"/>
      <c r="BXN31" s="1022"/>
      <c r="BXO31" s="1022"/>
      <c r="BXP31" s="1022"/>
      <c r="BXQ31" s="1022"/>
      <c r="BXR31" s="1022"/>
      <c r="BXS31" s="1022"/>
      <c r="BXT31" s="1022"/>
      <c r="BXU31" s="1022"/>
      <c r="BXV31" s="1022"/>
      <c r="BXW31" s="1022"/>
      <c r="BXX31" s="1022"/>
      <c r="BXY31" s="1022"/>
      <c r="BXZ31" s="1022"/>
      <c r="BYA31" s="1022"/>
      <c r="BYB31" s="1022"/>
      <c r="BYC31" s="1022"/>
      <c r="BYD31" s="1022"/>
      <c r="BYE31" s="1022"/>
      <c r="BYF31" s="1022"/>
      <c r="BYG31" s="1022"/>
      <c r="BYH31" s="1022"/>
      <c r="BYI31" s="1022"/>
      <c r="BYJ31" s="1022"/>
      <c r="BYK31" s="1022"/>
      <c r="BYL31" s="1022"/>
      <c r="BYM31" s="1022"/>
      <c r="BYN31" s="1022"/>
      <c r="BYO31" s="1022"/>
      <c r="BYP31" s="1022"/>
      <c r="BYQ31" s="1022"/>
      <c r="BYR31" s="1022"/>
      <c r="BYS31" s="1022"/>
      <c r="BYT31" s="1022"/>
      <c r="BYU31" s="1022"/>
      <c r="BYV31" s="1022"/>
      <c r="BYW31" s="1022"/>
      <c r="BYX31" s="1022"/>
      <c r="BYY31" s="1022"/>
      <c r="BYZ31" s="1022"/>
      <c r="BZA31" s="1022"/>
      <c r="BZB31" s="1022"/>
      <c r="BZC31" s="1022"/>
      <c r="BZD31" s="1022"/>
      <c r="BZE31" s="1022"/>
      <c r="BZF31" s="1022"/>
      <c r="BZG31" s="1022"/>
      <c r="BZH31" s="1022"/>
      <c r="BZI31" s="1022"/>
      <c r="BZJ31" s="1022"/>
      <c r="BZK31" s="1022"/>
      <c r="BZL31" s="1022"/>
      <c r="BZM31" s="1022"/>
      <c r="BZN31" s="1022"/>
      <c r="BZO31" s="1022"/>
      <c r="BZP31" s="1022"/>
      <c r="BZQ31" s="1022"/>
      <c r="BZR31" s="1022"/>
      <c r="BZS31" s="1022"/>
      <c r="BZT31" s="1022"/>
      <c r="BZU31" s="1022"/>
      <c r="BZV31" s="1022"/>
      <c r="BZW31" s="1022"/>
      <c r="BZX31" s="1022"/>
      <c r="BZY31" s="1022"/>
      <c r="BZZ31" s="1022"/>
      <c r="CAA31" s="1022"/>
      <c r="CAB31" s="1022"/>
      <c r="CAC31" s="1022"/>
      <c r="CAD31" s="1022"/>
      <c r="CAE31" s="1022"/>
      <c r="CAF31" s="1022"/>
      <c r="CAG31" s="1022"/>
      <c r="CAH31" s="1022"/>
      <c r="CAI31" s="1022"/>
      <c r="CAJ31" s="1022"/>
      <c r="CAK31" s="1022"/>
      <c r="CAL31" s="1022"/>
      <c r="CAM31" s="1022"/>
      <c r="CAN31" s="1022"/>
      <c r="CAO31" s="1022"/>
      <c r="CAP31" s="1022"/>
      <c r="CAQ31" s="1022"/>
      <c r="CAR31" s="1022"/>
      <c r="CAS31" s="1022"/>
      <c r="CAT31" s="1022"/>
      <c r="CAU31" s="1022"/>
      <c r="CAV31" s="1022"/>
      <c r="CAW31" s="1022"/>
      <c r="CAX31" s="1022"/>
      <c r="CAY31" s="1022"/>
      <c r="CAZ31" s="1022"/>
      <c r="CBA31" s="1022"/>
      <c r="CBB31" s="1022"/>
      <c r="CBC31" s="1022"/>
      <c r="CBD31" s="1022"/>
      <c r="CBE31" s="1022"/>
      <c r="CBF31" s="1022"/>
      <c r="CBG31" s="1022"/>
      <c r="CBH31" s="1022"/>
      <c r="CBI31" s="1022"/>
      <c r="CBJ31" s="1022"/>
      <c r="CBK31" s="1022"/>
      <c r="CBL31" s="1022"/>
      <c r="CBM31" s="1022"/>
      <c r="CBN31" s="1022"/>
      <c r="CBO31" s="1022"/>
      <c r="CBP31" s="1022"/>
      <c r="CBQ31" s="1022"/>
      <c r="CBR31" s="1022"/>
      <c r="CBS31" s="1022"/>
      <c r="CBT31" s="1022"/>
      <c r="CBU31" s="1022"/>
      <c r="CBV31" s="1022"/>
      <c r="CBW31" s="1022"/>
      <c r="CBX31" s="1022"/>
      <c r="CBY31" s="1022"/>
      <c r="CBZ31" s="1022"/>
      <c r="CCA31" s="1022"/>
      <c r="CCB31" s="1022"/>
      <c r="CCC31" s="1022"/>
      <c r="CCD31" s="1022"/>
      <c r="CCE31" s="1022"/>
      <c r="CCF31" s="1022"/>
      <c r="CCG31" s="1022"/>
      <c r="CCH31" s="1022"/>
      <c r="CCI31" s="1022"/>
      <c r="CCJ31" s="1022"/>
      <c r="CCK31" s="1022"/>
      <c r="CCL31" s="1022"/>
      <c r="CCM31" s="1022"/>
      <c r="CCN31" s="1022"/>
      <c r="CCO31" s="1022"/>
      <c r="CCP31" s="1022"/>
      <c r="CCQ31" s="1022"/>
      <c r="CCR31" s="1022"/>
      <c r="CCS31" s="1022"/>
      <c r="CCT31" s="1022"/>
      <c r="CCU31" s="1022"/>
      <c r="CCV31" s="1022"/>
      <c r="CCW31" s="1022"/>
      <c r="CCX31" s="1022"/>
      <c r="CCY31" s="1022"/>
      <c r="CCZ31" s="1022"/>
      <c r="CDA31" s="1022"/>
      <c r="CDB31" s="1022"/>
      <c r="CDC31" s="1022"/>
      <c r="CDD31" s="1022"/>
      <c r="CDE31" s="1022"/>
      <c r="CDF31" s="1022"/>
      <c r="CDG31" s="1022"/>
      <c r="CDH31" s="1022"/>
      <c r="CDI31" s="1022"/>
      <c r="CDJ31" s="1022"/>
      <c r="CDK31" s="1022"/>
      <c r="CDL31" s="1022"/>
      <c r="CDM31" s="1022"/>
      <c r="CDN31" s="1022"/>
      <c r="CDO31" s="1022"/>
      <c r="CDP31" s="1022"/>
      <c r="CDQ31" s="1022"/>
      <c r="CDR31" s="1022"/>
      <c r="CDS31" s="1022"/>
      <c r="CDT31" s="1022"/>
      <c r="CDU31" s="1022"/>
      <c r="CDV31" s="1022"/>
      <c r="CDW31" s="1022"/>
      <c r="CDX31" s="1022"/>
      <c r="CDY31" s="1022"/>
      <c r="CDZ31" s="1022"/>
      <c r="CEA31" s="1022"/>
      <c r="CEB31" s="1022"/>
      <c r="CEC31" s="1022"/>
      <c r="CED31" s="1022"/>
      <c r="CEE31" s="1022"/>
      <c r="CEF31" s="1022"/>
      <c r="CEG31" s="1022"/>
      <c r="CEH31" s="1022"/>
      <c r="CEI31" s="1022"/>
      <c r="CEJ31" s="1022"/>
      <c r="CEK31" s="1022"/>
      <c r="CEL31" s="1022"/>
      <c r="CEM31" s="1022"/>
      <c r="CEN31" s="1022"/>
      <c r="CEO31" s="1022"/>
      <c r="CEP31" s="1022"/>
      <c r="CEQ31" s="1022"/>
      <c r="CER31" s="1022"/>
      <c r="CES31" s="1022"/>
      <c r="CET31" s="1022"/>
      <c r="CEU31" s="1022"/>
      <c r="CEV31" s="1022"/>
      <c r="CEW31" s="1022"/>
      <c r="CEX31" s="1022"/>
      <c r="CEY31" s="1022"/>
      <c r="CEZ31" s="1022"/>
      <c r="CFA31" s="1022"/>
      <c r="CFB31" s="1022"/>
      <c r="CFC31" s="1022"/>
      <c r="CFD31" s="1022"/>
      <c r="CFE31" s="1022"/>
      <c r="CFF31" s="1022"/>
      <c r="CFG31" s="1022"/>
      <c r="CFH31" s="1022"/>
      <c r="CFI31" s="1022"/>
      <c r="CFJ31" s="1022"/>
      <c r="CFK31" s="1022"/>
      <c r="CFL31" s="1022"/>
      <c r="CFM31" s="1022"/>
      <c r="CFN31" s="1022"/>
      <c r="CFO31" s="1022"/>
      <c r="CFP31" s="1022"/>
      <c r="CFQ31" s="1022"/>
      <c r="CFR31" s="1022"/>
      <c r="CFS31" s="1022"/>
      <c r="CFT31" s="1022"/>
      <c r="CFU31" s="1022"/>
      <c r="CFV31" s="1022"/>
      <c r="CFW31" s="1022"/>
      <c r="CFX31" s="1022"/>
      <c r="CFY31" s="1022"/>
      <c r="CFZ31" s="1022"/>
      <c r="CGA31" s="1022"/>
      <c r="CGB31" s="1022"/>
      <c r="CGC31" s="1022"/>
      <c r="CGD31" s="1022"/>
      <c r="CGE31" s="1022"/>
      <c r="CGF31" s="1022"/>
      <c r="CGG31" s="1022"/>
      <c r="CGH31" s="1022"/>
      <c r="CGI31" s="1022"/>
      <c r="CGJ31" s="1022"/>
      <c r="CGK31" s="1022"/>
      <c r="CGL31" s="1022"/>
      <c r="CGM31" s="1022"/>
      <c r="CGN31" s="1022"/>
      <c r="CGO31" s="1022"/>
      <c r="CGP31" s="1022"/>
      <c r="CGQ31" s="1022"/>
      <c r="CGR31" s="1022"/>
      <c r="CGS31" s="1022"/>
      <c r="CGT31" s="1022"/>
      <c r="CGU31" s="1022"/>
      <c r="CGV31" s="1022"/>
      <c r="CGW31" s="1022"/>
      <c r="CGX31" s="1022"/>
      <c r="CGY31" s="1022"/>
      <c r="CGZ31" s="1022"/>
      <c r="CHA31" s="1022"/>
      <c r="CHB31" s="1022"/>
      <c r="CHC31" s="1022"/>
      <c r="CHD31" s="1022"/>
      <c r="CHE31" s="1022"/>
      <c r="CHF31" s="1022"/>
      <c r="CHG31" s="1022"/>
      <c r="CHH31" s="1022"/>
      <c r="CHI31" s="1022"/>
      <c r="CHJ31" s="1022"/>
      <c r="CHK31" s="1022"/>
      <c r="CHL31" s="1022"/>
      <c r="CHM31" s="1022"/>
      <c r="CHN31" s="1022"/>
      <c r="CHO31" s="1022"/>
      <c r="CHP31" s="1022"/>
      <c r="CHQ31" s="1022"/>
      <c r="CHR31" s="1022"/>
      <c r="CHS31" s="1022"/>
      <c r="CHT31" s="1022"/>
      <c r="CHU31" s="1022"/>
      <c r="CHV31" s="1022"/>
      <c r="CHW31" s="1022"/>
      <c r="CHX31" s="1022"/>
      <c r="CHY31" s="1022"/>
      <c r="CHZ31" s="1022"/>
      <c r="CIA31" s="1022"/>
      <c r="CIB31" s="1022"/>
      <c r="CIC31" s="1022"/>
      <c r="CID31" s="1022"/>
      <c r="CIE31" s="1022"/>
      <c r="CIF31" s="1022"/>
      <c r="CIG31" s="1022"/>
      <c r="CIH31" s="1022"/>
      <c r="CII31" s="1022"/>
      <c r="CIJ31" s="1022"/>
      <c r="CIK31" s="1022"/>
      <c r="CIL31" s="1022"/>
      <c r="CIM31" s="1022"/>
      <c r="CIN31" s="1022"/>
      <c r="CIO31" s="1022"/>
      <c r="CIP31" s="1022"/>
      <c r="CIQ31" s="1022"/>
      <c r="CIR31" s="1022"/>
      <c r="CIS31" s="1022"/>
      <c r="CIT31" s="1022"/>
      <c r="CIU31" s="1022"/>
      <c r="CIV31" s="1022"/>
      <c r="CIW31" s="1022"/>
      <c r="CIX31" s="1022"/>
      <c r="CIY31" s="1022"/>
      <c r="CIZ31" s="1022"/>
      <c r="CJA31" s="1022"/>
      <c r="CJB31" s="1022"/>
      <c r="CJC31" s="1022"/>
      <c r="CJD31" s="1022"/>
      <c r="CJE31" s="1022"/>
      <c r="CJF31" s="1022"/>
      <c r="CJG31" s="1022"/>
      <c r="CJH31" s="1022"/>
      <c r="CJI31" s="1022"/>
      <c r="CJJ31" s="1022"/>
      <c r="CJK31" s="1022"/>
      <c r="CJL31" s="1022"/>
      <c r="CJM31" s="1022"/>
      <c r="CJN31" s="1022"/>
      <c r="CJO31" s="1022"/>
      <c r="CJP31" s="1022"/>
      <c r="CJQ31" s="1022"/>
      <c r="CJR31" s="1022"/>
      <c r="CJS31" s="1022"/>
      <c r="CJT31" s="1022"/>
      <c r="CJU31" s="1022"/>
      <c r="CJV31" s="1022"/>
      <c r="CJW31" s="1022"/>
      <c r="CJX31" s="1022"/>
      <c r="CJY31" s="1022"/>
      <c r="CJZ31" s="1022"/>
      <c r="CKA31" s="1022"/>
      <c r="CKB31" s="1022"/>
      <c r="CKC31" s="1022"/>
      <c r="CKD31" s="1022"/>
      <c r="CKE31" s="1022"/>
      <c r="CKF31" s="1022"/>
      <c r="CKG31" s="1022"/>
      <c r="CKH31" s="1022"/>
      <c r="CKI31" s="1022"/>
      <c r="CKJ31" s="1022"/>
      <c r="CKK31" s="1022"/>
      <c r="CKL31" s="1022"/>
      <c r="CKM31" s="1022"/>
      <c r="CKN31" s="1022"/>
      <c r="CKO31" s="1022"/>
      <c r="CKP31" s="1022"/>
      <c r="CKQ31" s="1022"/>
      <c r="CKR31" s="1022"/>
      <c r="CKS31" s="1022"/>
      <c r="CKT31" s="1022"/>
      <c r="CKU31" s="1022"/>
      <c r="CKV31" s="1022"/>
      <c r="CKW31" s="1022"/>
      <c r="CKX31" s="1022"/>
      <c r="CKY31" s="1022"/>
      <c r="CKZ31" s="1022"/>
      <c r="CLA31" s="1022"/>
      <c r="CLB31" s="1022"/>
      <c r="CLC31" s="1022"/>
      <c r="CLD31" s="1022"/>
      <c r="CLE31" s="1022"/>
      <c r="CLF31" s="1022"/>
      <c r="CLG31" s="1022"/>
      <c r="CLH31" s="1022"/>
      <c r="CLI31" s="1022"/>
      <c r="CLJ31" s="1022"/>
      <c r="CLK31" s="1022"/>
      <c r="CLL31" s="1022"/>
      <c r="CLM31" s="1022"/>
      <c r="CLN31" s="1022"/>
      <c r="CLO31" s="1022"/>
      <c r="CLP31" s="1022"/>
      <c r="CLQ31" s="1022"/>
      <c r="CLR31" s="1022"/>
      <c r="CLS31" s="1022"/>
      <c r="CLT31" s="1022"/>
      <c r="CLU31" s="1022"/>
      <c r="CLV31" s="1022"/>
      <c r="CLW31" s="1022"/>
      <c r="CLX31" s="1022"/>
      <c r="CLY31" s="1022"/>
      <c r="CLZ31" s="1022"/>
      <c r="CMA31" s="1022"/>
      <c r="CMB31" s="1022"/>
      <c r="CMC31" s="1022"/>
      <c r="CMD31" s="1022"/>
      <c r="CME31" s="1022"/>
      <c r="CMF31" s="1022"/>
      <c r="CMG31" s="1022"/>
      <c r="CMH31" s="1022"/>
      <c r="CMI31" s="1022"/>
      <c r="CMJ31" s="1022"/>
      <c r="CMK31" s="1022"/>
      <c r="CML31" s="1022"/>
      <c r="CMM31" s="1022"/>
      <c r="CMN31" s="1022"/>
      <c r="CMO31" s="1022"/>
      <c r="CMP31" s="1022"/>
      <c r="CMQ31" s="1022"/>
      <c r="CMR31" s="1022"/>
      <c r="CMS31" s="1022"/>
      <c r="CMT31" s="1022"/>
      <c r="CMU31" s="1022"/>
      <c r="CMV31" s="1022"/>
      <c r="CMW31" s="1022"/>
      <c r="CMX31" s="1022"/>
      <c r="CMY31" s="1022"/>
      <c r="CMZ31" s="1022"/>
      <c r="CNA31" s="1022"/>
      <c r="CNB31" s="1022"/>
      <c r="CNC31" s="1022"/>
      <c r="CND31" s="1022"/>
      <c r="CNE31" s="1022"/>
      <c r="CNF31" s="1022"/>
      <c r="CNG31" s="1022"/>
      <c r="CNH31" s="1022"/>
      <c r="CNI31" s="1022"/>
      <c r="CNJ31" s="1022"/>
      <c r="CNK31" s="1022"/>
      <c r="CNL31" s="1022"/>
      <c r="CNM31" s="1022"/>
      <c r="CNN31" s="1022"/>
      <c r="CNO31" s="1022"/>
      <c r="CNP31" s="1022"/>
      <c r="CNQ31" s="1022"/>
      <c r="CNR31" s="1022"/>
      <c r="CNS31" s="1022"/>
      <c r="CNT31" s="1022"/>
      <c r="CNU31" s="1022"/>
      <c r="CNV31" s="1022"/>
      <c r="CNW31" s="1022"/>
      <c r="CNX31" s="1022"/>
      <c r="CNY31" s="1022"/>
      <c r="CNZ31" s="1022"/>
      <c r="COA31" s="1022"/>
      <c r="COB31" s="1022"/>
      <c r="COC31" s="1022"/>
      <c r="COD31" s="1022"/>
      <c r="COE31" s="1022"/>
      <c r="COF31" s="1022"/>
      <c r="COG31" s="1022"/>
      <c r="COH31" s="1022"/>
      <c r="COI31" s="1022"/>
      <c r="COJ31" s="1022"/>
      <c r="COK31" s="1022"/>
      <c r="COL31" s="1022"/>
      <c r="COM31" s="1022"/>
      <c r="CON31" s="1022"/>
      <c r="COO31" s="1022"/>
      <c r="COP31" s="1022"/>
      <c r="COQ31" s="1022"/>
      <c r="COR31" s="1022"/>
      <c r="COS31" s="1022"/>
      <c r="COT31" s="1022"/>
      <c r="COU31" s="1022"/>
      <c r="COV31" s="1022"/>
      <c r="COW31" s="1022"/>
      <c r="COX31" s="1022"/>
      <c r="COY31" s="1022"/>
      <c r="COZ31" s="1022"/>
      <c r="CPA31" s="1022"/>
      <c r="CPB31" s="1022"/>
      <c r="CPC31" s="1022"/>
      <c r="CPD31" s="1022"/>
      <c r="CPE31" s="1022"/>
      <c r="CPF31" s="1022"/>
      <c r="CPG31" s="1022"/>
      <c r="CPH31" s="1022"/>
      <c r="CPI31" s="1022"/>
      <c r="CPJ31" s="1022"/>
      <c r="CPK31" s="1022"/>
      <c r="CPL31" s="1022"/>
      <c r="CPM31" s="1022"/>
      <c r="CPN31" s="1022"/>
      <c r="CPO31" s="1022"/>
      <c r="CPP31" s="1022"/>
      <c r="CPQ31" s="1022"/>
      <c r="CPR31" s="1022"/>
      <c r="CPS31" s="1022"/>
      <c r="CPT31" s="1022"/>
      <c r="CPU31" s="1022"/>
      <c r="CPV31" s="1022"/>
      <c r="CPW31" s="1022"/>
      <c r="CPX31" s="1022"/>
      <c r="CPY31" s="1022"/>
      <c r="CPZ31" s="1022"/>
      <c r="CQA31" s="1022"/>
      <c r="CQB31" s="1022"/>
      <c r="CQC31" s="1022"/>
      <c r="CQD31" s="1022"/>
      <c r="CQE31" s="1022"/>
      <c r="CQF31" s="1022"/>
      <c r="CQG31" s="1022"/>
      <c r="CQH31" s="1022"/>
      <c r="CQI31" s="1022"/>
      <c r="CQJ31" s="1022"/>
      <c r="CQK31" s="1022"/>
      <c r="CQL31" s="1022"/>
      <c r="CQM31" s="1022"/>
      <c r="CQN31" s="1022"/>
      <c r="CQO31" s="1022"/>
      <c r="CQP31" s="1022"/>
      <c r="CQQ31" s="1022"/>
      <c r="CQR31" s="1022"/>
      <c r="CQS31" s="1022"/>
      <c r="CQT31" s="1022"/>
      <c r="CQU31" s="1022"/>
      <c r="CQV31" s="1022"/>
      <c r="CQW31" s="1022"/>
      <c r="CQX31" s="1022"/>
      <c r="CQY31" s="1022"/>
      <c r="CQZ31" s="1022"/>
      <c r="CRA31" s="1022"/>
      <c r="CRB31" s="1022"/>
      <c r="CRC31" s="1022"/>
      <c r="CRD31" s="1022"/>
      <c r="CRE31" s="1022"/>
      <c r="CRF31" s="1022"/>
      <c r="CRG31" s="1022"/>
      <c r="CRH31" s="1022"/>
      <c r="CRI31" s="1022"/>
      <c r="CRJ31" s="1022"/>
      <c r="CRK31" s="1022"/>
      <c r="CRL31" s="1022"/>
      <c r="CRM31" s="1022"/>
      <c r="CRN31" s="1022"/>
      <c r="CRO31" s="1022"/>
      <c r="CRP31" s="1022"/>
      <c r="CRQ31" s="1022"/>
      <c r="CRR31" s="1022"/>
      <c r="CRS31" s="1022"/>
      <c r="CRT31" s="1022"/>
      <c r="CRU31" s="1022"/>
      <c r="CRV31" s="1022"/>
      <c r="CRW31" s="1022"/>
      <c r="CRX31" s="1022"/>
      <c r="CRY31" s="1022"/>
      <c r="CRZ31" s="1022"/>
      <c r="CSA31" s="1022"/>
      <c r="CSB31" s="1022"/>
      <c r="CSC31" s="1022"/>
      <c r="CSD31" s="1022"/>
      <c r="CSE31" s="1022"/>
      <c r="CSF31" s="1022"/>
      <c r="CSG31" s="1022"/>
      <c r="CSH31" s="1022"/>
      <c r="CSI31" s="1022"/>
      <c r="CSJ31" s="1022"/>
      <c r="CSK31" s="1022"/>
      <c r="CSL31" s="1022"/>
      <c r="CSM31" s="1022"/>
      <c r="CSN31" s="1022"/>
      <c r="CSO31" s="1022"/>
      <c r="CSP31" s="1022"/>
      <c r="CSQ31" s="1022"/>
      <c r="CSR31" s="1022"/>
      <c r="CSS31" s="1022"/>
      <c r="CST31" s="1022"/>
      <c r="CSU31" s="1022"/>
      <c r="CSV31" s="1022"/>
      <c r="CSW31" s="1022"/>
      <c r="CSX31" s="1022"/>
      <c r="CSY31" s="1022"/>
      <c r="CSZ31" s="1022"/>
      <c r="CTA31" s="1022"/>
      <c r="CTB31" s="1022"/>
      <c r="CTC31" s="1022"/>
      <c r="CTD31" s="1022"/>
      <c r="CTE31" s="1022"/>
      <c r="CTF31" s="1022"/>
      <c r="CTG31" s="1022"/>
      <c r="CTH31" s="1022"/>
      <c r="CTI31" s="1022"/>
      <c r="CTJ31" s="1022"/>
      <c r="CTK31" s="1022"/>
      <c r="CTL31" s="1022"/>
      <c r="CTM31" s="1022"/>
      <c r="CTN31" s="1022"/>
      <c r="CTO31" s="1022"/>
      <c r="CTP31" s="1022"/>
      <c r="CTQ31" s="1022"/>
      <c r="CTR31" s="1022"/>
      <c r="CTS31" s="1022"/>
      <c r="CTT31" s="1022"/>
      <c r="CTU31" s="1022"/>
      <c r="CTV31" s="1022"/>
      <c r="CTW31" s="1022"/>
      <c r="CTX31" s="1022"/>
      <c r="CTY31" s="1022"/>
      <c r="CTZ31" s="1022"/>
      <c r="CUA31" s="1022"/>
      <c r="CUB31" s="1022"/>
      <c r="CUC31" s="1022"/>
      <c r="CUD31" s="1022"/>
      <c r="CUE31" s="1022"/>
      <c r="CUF31" s="1022"/>
      <c r="CUG31" s="1022"/>
      <c r="CUH31" s="1022"/>
      <c r="CUI31" s="1022"/>
      <c r="CUJ31" s="1022"/>
      <c r="CUK31" s="1022"/>
      <c r="CUL31" s="1022"/>
      <c r="CUM31" s="1022"/>
      <c r="CUN31" s="1022"/>
      <c r="CUO31" s="1022"/>
      <c r="CUP31" s="1022"/>
      <c r="CUQ31" s="1022"/>
      <c r="CUR31" s="1022"/>
      <c r="CUS31" s="1022"/>
      <c r="CUT31" s="1022"/>
      <c r="CUU31" s="1022"/>
      <c r="CUV31" s="1022"/>
      <c r="CUW31" s="1022"/>
      <c r="CUX31" s="1022"/>
      <c r="CUY31" s="1022"/>
      <c r="CUZ31" s="1022"/>
      <c r="CVA31" s="1022"/>
      <c r="CVB31" s="1022"/>
      <c r="CVC31" s="1022"/>
      <c r="CVD31" s="1022"/>
      <c r="CVE31" s="1022"/>
      <c r="CVF31" s="1022"/>
      <c r="CVG31" s="1022"/>
      <c r="CVH31" s="1022"/>
      <c r="CVI31" s="1022"/>
      <c r="CVJ31" s="1022"/>
      <c r="CVK31" s="1022"/>
      <c r="CVL31" s="1022"/>
      <c r="CVM31" s="1022"/>
      <c r="CVN31" s="1022"/>
      <c r="CVO31" s="1022"/>
      <c r="CVP31" s="1022"/>
      <c r="CVQ31" s="1022"/>
      <c r="CVR31" s="1022"/>
      <c r="CVS31" s="1022"/>
      <c r="CVT31" s="1022"/>
      <c r="CVU31" s="1022"/>
      <c r="CVV31" s="1022"/>
      <c r="CVW31" s="1022"/>
      <c r="CVX31" s="1022"/>
      <c r="CVY31" s="1022"/>
      <c r="CVZ31" s="1022"/>
      <c r="CWA31" s="1022"/>
      <c r="CWB31" s="1022"/>
      <c r="CWC31" s="1022"/>
      <c r="CWD31" s="1022"/>
      <c r="CWE31" s="1022"/>
      <c r="CWF31" s="1022"/>
      <c r="CWG31" s="1022"/>
      <c r="CWH31" s="1022"/>
      <c r="CWI31" s="1022"/>
      <c r="CWJ31" s="1022"/>
      <c r="CWK31" s="1022"/>
      <c r="CWL31" s="1022"/>
      <c r="CWM31" s="1022"/>
      <c r="CWN31" s="1022"/>
      <c r="CWO31" s="1022"/>
      <c r="CWP31" s="1022"/>
      <c r="CWQ31" s="1022"/>
      <c r="CWR31" s="1022"/>
      <c r="CWS31" s="1022"/>
      <c r="CWT31" s="1022"/>
      <c r="CWU31" s="1022"/>
      <c r="CWV31" s="1022"/>
      <c r="CWW31" s="1022"/>
      <c r="CWX31" s="1022"/>
      <c r="CWY31" s="1022"/>
      <c r="CWZ31" s="1022"/>
      <c r="CXA31" s="1022"/>
      <c r="CXB31" s="1022"/>
      <c r="CXC31" s="1022"/>
      <c r="CXD31" s="1022"/>
      <c r="CXE31" s="1022"/>
      <c r="CXF31" s="1022"/>
      <c r="CXG31" s="1022"/>
      <c r="CXH31" s="1022"/>
      <c r="CXI31" s="1022"/>
      <c r="CXJ31" s="1022"/>
      <c r="CXK31" s="1022"/>
      <c r="CXL31" s="1022"/>
      <c r="CXM31" s="1022"/>
      <c r="CXN31" s="1022"/>
      <c r="CXO31" s="1022"/>
      <c r="CXP31" s="1022"/>
      <c r="CXQ31" s="1022"/>
      <c r="CXR31" s="1022"/>
      <c r="CXS31" s="1022"/>
      <c r="CXT31" s="1022"/>
      <c r="CXU31" s="1022"/>
      <c r="CXV31" s="1022"/>
      <c r="CXW31" s="1022"/>
      <c r="CXX31" s="1022"/>
      <c r="CXY31" s="1022"/>
      <c r="CXZ31" s="1022"/>
      <c r="CYA31" s="1022"/>
      <c r="CYB31" s="1022"/>
      <c r="CYC31" s="1022"/>
      <c r="CYD31" s="1022"/>
      <c r="CYE31" s="1022"/>
      <c r="CYF31" s="1022"/>
      <c r="CYG31" s="1022"/>
      <c r="CYH31" s="1022"/>
      <c r="CYI31" s="1022"/>
      <c r="CYJ31" s="1022"/>
      <c r="CYK31" s="1022"/>
      <c r="CYL31" s="1022"/>
      <c r="CYM31" s="1022"/>
      <c r="CYN31" s="1022"/>
      <c r="CYO31" s="1022"/>
      <c r="CYP31" s="1022"/>
      <c r="CYQ31" s="1022"/>
      <c r="CYR31" s="1022"/>
      <c r="CYS31" s="1022"/>
      <c r="CYT31" s="1022"/>
      <c r="CYU31" s="1022"/>
      <c r="CYV31" s="1022"/>
      <c r="CYW31" s="1022"/>
      <c r="CYX31" s="1022"/>
      <c r="CYY31" s="1022"/>
      <c r="CYZ31" s="1022"/>
      <c r="CZA31" s="1022"/>
      <c r="CZB31" s="1022"/>
      <c r="CZC31" s="1022"/>
      <c r="CZD31" s="1022"/>
      <c r="CZE31" s="1022"/>
      <c r="CZF31" s="1022"/>
      <c r="CZG31" s="1022"/>
      <c r="CZH31" s="1022"/>
      <c r="CZI31" s="1022"/>
      <c r="CZJ31" s="1022"/>
      <c r="CZK31" s="1022"/>
      <c r="CZL31" s="1022"/>
      <c r="CZM31" s="1022"/>
      <c r="CZN31" s="1022"/>
      <c r="CZO31" s="1022"/>
      <c r="CZP31" s="1022"/>
      <c r="CZQ31" s="1022"/>
      <c r="CZR31" s="1022"/>
      <c r="CZS31" s="1022"/>
      <c r="CZT31" s="1022"/>
      <c r="CZU31" s="1022"/>
      <c r="CZV31" s="1022"/>
      <c r="CZW31" s="1022"/>
      <c r="CZX31" s="1022"/>
      <c r="CZY31" s="1022"/>
      <c r="CZZ31" s="1022"/>
      <c r="DAA31" s="1022"/>
      <c r="DAB31" s="1022"/>
      <c r="DAC31" s="1022"/>
      <c r="DAD31" s="1022"/>
      <c r="DAE31" s="1022"/>
      <c r="DAF31" s="1022"/>
      <c r="DAG31" s="1022"/>
      <c r="DAH31" s="1022"/>
      <c r="DAI31" s="1022"/>
      <c r="DAJ31" s="1022"/>
      <c r="DAK31" s="1022"/>
      <c r="DAL31" s="1022"/>
      <c r="DAM31" s="1022"/>
      <c r="DAN31" s="1022"/>
      <c r="DAO31" s="1022"/>
      <c r="DAP31" s="1022"/>
      <c r="DAQ31" s="1022"/>
      <c r="DAR31" s="1022"/>
      <c r="DAS31" s="1022"/>
      <c r="DAT31" s="1022"/>
      <c r="DAU31" s="1022"/>
      <c r="DAV31" s="1022"/>
      <c r="DAW31" s="1022"/>
      <c r="DAX31" s="1022"/>
      <c r="DAY31" s="1022"/>
      <c r="DAZ31" s="1022"/>
      <c r="DBA31" s="1022"/>
      <c r="DBB31" s="1022"/>
      <c r="DBC31" s="1022"/>
      <c r="DBD31" s="1022"/>
      <c r="DBE31" s="1022"/>
      <c r="DBF31" s="1022"/>
      <c r="DBG31" s="1022"/>
      <c r="DBH31" s="1022"/>
      <c r="DBI31" s="1022"/>
      <c r="DBJ31" s="1022"/>
      <c r="DBK31" s="1022"/>
      <c r="DBL31" s="1022"/>
      <c r="DBM31" s="1022"/>
      <c r="DBN31" s="1022"/>
      <c r="DBO31" s="1022"/>
      <c r="DBP31" s="1022"/>
      <c r="DBQ31" s="1022"/>
      <c r="DBR31" s="1022"/>
      <c r="DBS31" s="1022"/>
      <c r="DBT31" s="1022"/>
      <c r="DBU31" s="1022"/>
      <c r="DBV31" s="1022"/>
      <c r="DBW31" s="1022"/>
      <c r="DBX31" s="1022"/>
      <c r="DBY31" s="1022"/>
      <c r="DBZ31" s="1022"/>
      <c r="DCA31" s="1022"/>
      <c r="DCB31" s="1022"/>
      <c r="DCC31" s="1022"/>
      <c r="DCD31" s="1022"/>
      <c r="DCE31" s="1022"/>
      <c r="DCF31" s="1022"/>
      <c r="DCG31" s="1022"/>
      <c r="DCH31" s="1022"/>
      <c r="DCI31" s="1022"/>
      <c r="DCJ31" s="1022"/>
      <c r="DCK31" s="1022"/>
      <c r="DCL31" s="1022"/>
      <c r="DCM31" s="1022"/>
      <c r="DCN31" s="1022"/>
      <c r="DCO31" s="1022"/>
      <c r="DCP31" s="1022"/>
      <c r="DCQ31" s="1022"/>
      <c r="DCR31" s="1022"/>
      <c r="DCS31" s="1022"/>
      <c r="DCT31" s="1022"/>
      <c r="DCU31" s="1022"/>
      <c r="DCV31" s="1022"/>
      <c r="DCW31" s="1022"/>
      <c r="DCX31" s="1022"/>
      <c r="DCY31" s="1022"/>
      <c r="DCZ31" s="1022"/>
      <c r="DDA31" s="1022"/>
      <c r="DDB31" s="1022"/>
      <c r="DDC31" s="1022"/>
      <c r="DDD31" s="1022"/>
      <c r="DDE31" s="1022"/>
      <c r="DDF31" s="1022"/>
      <c r="DDG31" s="1022"/>
      <c r="DDH31" s="1022"/>
      <c r="DDI31" s="1022"/>
      <c r="DDJ31" s="1022"/>
      <c r="DDK31" s="1022"/>
      <c r="DDL31" s="1022"/>
      <c r="DDM31" s="1022"/>
      <c r="DDN31" s="1022"/>
      <c r="DDO31" s="1022"/>
      <c r="DDP31" s="1022"/>
      <c r="DDQ31" s="1022"/>
      <c r="DDR31" s="1022"/>
      <c r="DDS31" s="1022"/>
      <c r="DDT31" s="1022"/>
      <c r="DDU31" s="1022"/>
      <c r="DDV31" s="1022"/>
      <c r="DDW31" s="1022"/>
      <c r="DDX31" s="1022"/>
      <c r="DDY31" s="1022"/>
      <c r="DDZ31" s="1022"/>
      <c r="DEA31" s="1022"/>
      <c r="DEB31" s="1022"/>
      <c r="DEC31" s="1022"/>
      <c r="DED31" s="1022"/>
      <c r="DEE31" s="1022"/>
      <c r="DEF31" s="1022"/>
      <c r="DEG31" s="1022"/>
      <c r="DEH31" s="1022"/>
      <c r="DEI31" s="1022"/>
      <c r="DEJ31" s="1022"/>
      <c r="DEK31" s="1022"/>
      <c r="DEL31" s="1022"/>
      <c r="DEM31" s="1022"/>
      <c r="DEN31" s="1022"/>
      <c r="DEO31" s="1022"/>
      <c r="DEP31" s="1022"/>
      <c r="DEQ31" s="1022"/>
      <c r="DER31" s="1022"/>
      <c r="DES31" s="1022"/>
      <c r="DET31" s="1022"/>
      <c r="DEU31" s="1022"/>
      <c r="DEV31" s="1022"/>
      <c r="DEW31" s="1022"/>
      <c r="DEX31" s="1022"/>
      <c r="DEY31" s="1022"/>
      <c r="DEZ31" s="1022"/>
      <c r="DFA31" s="1022"/>
      <c r="DFB31" s="1022"/>
      <c r="DFC31" s="1022"/>
      <c r="DFD31" s="1022"/>
      <c r="DFE31" s="1022"/>
      <c r="DFF31" s="1022"/>
      <c r="DFG31" s="1022"/>
      <c r="DFH31" s="1022"/>
      <c r="DFI31" s="1022"/>
      <c r="DFJ31" s="1022"/>
      <c r="DFK31" s="1022"/>
      <c r="DFL31" s="1022"/>
      <c r="DFM31" s="1022"/>
      <c r="DFN31" s="1022"/>
      <c r="DFO31" s="1022"/>
      <c r="DFP31" s="1022"/>
      <c r="DFQ31" s="1022"/>
      <c r="DFR31" s="1022"/>
      <c r="DFS31" s="1022"/>
      <c r="DFT31" s="1022"/>
      <c r="DFU31" s="1022"/>
      <c r="DFV31" s="1022"/>
      <c r="DFW31" s="1022"/>
      <c r="DFX31" s="1022"/>
      <c r="DFY31" s="1022"/>
      <c r="DFZ31" s="1022"/>
      <c r="DGA31" s="1022"/>
      <c r="DGB31" s="1022"/>
      <c r="DGC31" s="1022"/>
      <c r="DGD31" s="1022"/>
      <c r="DGE31" s="1022"/>
      <c r="DGF31" s="1022"/>
      <c r="DGG31" s="1022"/>
      <c r="DGH31" s="1022"/>
      <c r="DGI31" s="1022"/>
      <c r="DGJ31" s="1022"/>
      <c r="DGK31" s="1022"/>
      <c r="DGL31" s="1022"/>
      <c r="DGM31" s="1022"/>
      <c r="DGN31" s="1022"/>
      <c r="DGO31" s="1022"/>
      <c r="DGP31" s="1022"/>
      <c r="DGQ31" s="1022"/>
      <c r="DGR31" s="1022"/>
      <c r="DGS31" s="1022"/>
      <c r="DGT31" s="1022"/>
      <c r="DGU31" s="1022"/>
      <c r="DGV31" s="1022"/>
      <c r="DGW31" s="1022"/>
      <c r="DGX31" s="1022"/>
      <c r="DGY31" s="1022"/>
      <c r="DGZ31" s="1022"/>
      <c r="DHA31" s="1022"/>
      <c r="DHB31" s="1022"/>
      <c r="DHC31" s="1022"/>
      <c r="DHD31" s="1022"/>
      <c r="DHE31" s="1022"/>
      <c r="DHF31" s="1022"/>
      <c r="DHG31" s="1022"/>
      <c r="DHH31" s="1022"/>
      <c r="DHI31" s="1022"/>
      <c r="DHJ31" s="1022"/>
      <c r="DHK31" s="1022"/>
      <c r="DHL31" s="1022"/>
      <c r="DHM31" s="1022"/>
      <c r="DHN31" s="1022"/>
      <c r="DHO31" s="1022"/>
      <c r="DHP31" s="1022"/>
      <c r="DHQ31" s="1022"/>
      <c r="DHR31" s="1022"/>
      <c r="DHS31" s="1022"/>
      <c r="DHT31" s="1022"/>
      <c r="DHU31" s="1022"/>
      <c r="DHV31" s="1022"/>
      <c r="DHW31" s="1022"/>
      <c r="DHX31" s="1022"/>
      <c r="DHY31" s="1022"/>
      <c r="DHZ31" s="1022"/>
      <c r="DIA31" s="1022"/>
      <c r="DIB31" s="1022"/>
      <c r="DIC31" s="1022"/>
      <c r="DID31" s="1022"/>
      <c r="DIE31" s="1022"/>
      <c r="DIF31" s="1022"/>
      <c r="DIG31" s="1022"/>
      <c r="DIH31" s="1022"/>
      <c r="DII31" s="1022"/>
      <c r="DIJ31" s="1022"/>
      <c r="DIK31" s="1022"/>
      <c r="DIL31" s="1022"/>
      <c r="DIM31" s="1022"/>
      <c r="DIN31" s="1022"/>
      <c r="DIO31" s="1022"/>
      <c r="DIP31" s="1022"/>
      <c r="DIQ31" s="1022"/>
      <c r="DIR31" s="1022"/>
      <c r="DIS31" s="1022"/>
      <c r="DIT31" s="1022"/>
      <c r="DIU31" s="1022"/>
      <c r="DIV31" s="1022"/>
      <c r="DIW31" s="1022"/>
      <c r="DIX31" s="1022"/>
      <c r="DIY31" s="1022"/>
      <c r="DIZ31" s="1022"/>
      <c r="DJA31" s="1022"/>
      <c r="DJB31" s="1022"/>
      <c r="DJC31" s="1022"/>
      <c r="DJD31" s="1022"/>
      <c r="DJE31" s="1022"/>
      <c r="DJF31" s="1022"/>
      <c r="DJG31" s="1022"/>
      <c r="DJH31" s="1022"/>
      <c r="DJI31" s="1022"/>
      <c r="DJJ31" s="1022"/>
      <c r="DJK31" s="1022"/>
      <c r="DJL31" s="1022"/>
      <c r="DJM31" s="1022"/>
      <c r="DJN31" s="1022"/>
      <c r="DJO31" s="1022"/>
      <c r="DJP31" s="1022"/>
      <c r="DJQ31" s="1022"/>
      <c r="DJR31" s="1022"/>
      <c r="DJS31" s="1022"/>
      <c r="DJT31" s="1022"/>
      <c r="DJU31" s="1022"/>
      <c r="DJV31" s="1022"/>
      <c r="DJW31" s="1022"/>
      <c r="DJX31" s="1022"/>
      <c r="DJY31" s="1022"/>
      <c r="DJZ31" s="1022"/>
      <c r="DKA31" s="1022"/>
      <c r="DKB31" s="1022"/>
      <c r="DKC31" s="1022"/>
      <c r="DKD31" s="1022"/>
      <c r="DKE31" s="1022"/>
      <c r="DKF31" s="1022"/>
      <c r="DKG31" s="1022"/>
      <c r="DKH31" s="1022"/>
      <c r="DKI31" s="1022"/>
      <c r="DKJ31" s="1022"/>
      <c r="DKK31" s="1022"/>
      <c r="DKL31" s="1022"/>
      <c r="DKM31" s="1022"/>
      <c r="DKN31" s="1022"/>
      <c r="DKO31" s="1022"/>
      <c r="DKP31" s="1022"/>
      <c r="DKQ31" s="1022"/>
      <c r="DKR31" s="1022"/>
      <c r="DKS31" s="1022"/>
      <c r="DKT31" s="1022"/>
      <c r="DKU31" s="1022"/>
      <c r="DKV31" s="1022"/>
      <c r="DKW31" s="1022"/>
      <c r="DKX31" s="1022"/>
      <c r="DKY31" s="1022"/>
      <c r="DKZ31" s="1022"/>
      <c r="DLA31" s="1022"/>
      <c r="DLB31" s="1022"/>
      <c r="DLC31" s="1022"/>
      <c r="DLD31" s="1022"/>
      <c r="DLE31" s="1022"/>
      <c r="DLF31" s="1022"/>
      <c r="DLG31" s="1022"/>
      <c r="DLH31" s="1022"/>
      <c r="DLI31" s="1022"/>
      <c r="DLJ31" s="1022"/>
      <c r="DLK31" s="1022"/>
      <c r="DLL31" s="1022"/>
      <c r="DLM31" s="1022"/>
      <c r="DLN31" s="1022"/>
      <c r="DLO31" s="1022"/>
      <c r="DLP31" s="1022"/>
      <c r="DLQ31" s="1022"/>
      <c r="DLR31" s="1022"/>
      <c r="DLS31" s="1022"/>
      <c r="DLT31" s="1022"/>
      <c r="DLU31" s="1022"/>
      <c r="DLV31" s="1022"/>
      <c r="DLW31" s="1022"/>
      <c r="DLX31" s="1022"/>
      <c r="DLY31" s="1022"/>
      <c r="DLZ31" s="1022"/>
      <c r="DMA31" s="1022"/>
      <c r="DMB31" s="1022"/>
      <c r="DMC31" s="1022"/>
      <c r="DMD31" s="1022"/>
      <c r="DME31" s="1022"/>
      <c r="DMF31" s="1022"/>
      <c r="DMG31" s="1022"/>
      <c r="DMH31" s="1022"/>
      <c r="DMI31" s="1022"/>
      <c r="DMJ31" s="1022"/>
      <c r="DMK31" s="1022"/>
      <c r="DML31" s="1022"/>
      <c r="DMM31" s="1022"/>
      <c r="DMN31" s="1022"/>
      <c r="DMO31" s="1022"/>
      <c r="DMP31" s="1022"/>
      <c r="DMQ31" s="1022"/>
      <c r="DMR31" s="1022"/>
      <c r="DMS31" s="1022"/>
      <c r="DMT31" s="1022"/>
      <c r="DMU31" s="1022"/>
      <c r="DMV31" s="1022"/>
      <c r="DMW31" s="1022"/>
      <c r="DMX31" s="1022"/>
      <c r="DMY31" s="1022"/>
      <c r="DMZ31" s="1022"/>
      <c r="DNA31" s="1022"/>
      <c r="DNB31" s="1022"/>
      <c r="DNC31" s="1022"/>
      <c r="DND31" s="1022"/>
      <c r="DNE31" s="1022"/>
      <c r="DNF31" s="1022"/>
      <c r="DNG31" s="1022"/>
      <c r="DNH31" s="1022"/>
      <c r="DNI31" s="1022"/>
      <c r="DNJ31" s="1022"/>
      <c r="DNK31" s="1022"/>
      <c r="DNL31" s="1022"/>
      <c r="DNM31" s="1022"/>
      <c r="DNN31" s="1022"/>
      <c r="DNO31" s="1022"/>
      <c r="DNP31" s="1022"/>
      <c r="DNQ31" s="1022"/>
      <c r="DNR31" s="1022"/>
      <c r="DNS31" s="1022"/>
      <c r="DNT31" s="1022"/>
      <c r="DNU31" s="1022"/>
      <c r="DNV31" s="1022"/>
      <c r="DNW31" s="1022"/>
      <c r="DNX31" s="1022"/>
      <c r="DNY31" s="1022"/>
      <c r="DNZ31" s="1022"/>
      <c r="DOA31" s="1022"/>
      <c r="DOB31" s="1022"/>
      <c r="DOC31" s="1022"/>
      <c r="DOD31" s="1022"/>
      <c r="DOE31" s="1022"/>
      <c r="DOF31" s="1022"/>
      <c r="DOG31" s="1022"/>
      <c r="DOH31" s="1022"/>
      <c r="DOI31" s="1022"/>
      <c r="DOJ31" s="1022"/>
      <c r="DOK31" s="1022"/>
      <c r="DOL31" s="1022"/>
      <c r="DOM31" s="1022"/>
      <c r="DON31" s="1022"/>
      <c r="DOO31" s="1022"/>
      <c r="DOP31" s="1022"/>
      <c r="DOQ31" s="1022"/>
      <c r="DOR31" s="1022"/>
      <c r="DOS31" s="1022"/>
      <c r="DOT31" s="1022"/>
      <c r="DOU31" s="1022"/>
      <c r="DOV31" s="1022"/>
      <c r="DOW31" s="1022"/>
      <c r="DOX31" s="1022"/>
      <c r="DOY31" s="1022"/>
      <c r="DOZ31" s="1022"/>
      <c r="DPA31" s="1022"/>
      <c r="DPB31" s="1022"/>
      <c r="DPC31" s="1022"/>
      <c r="DPD31" s="1022"/>
      <c r="DPE31" s="1022"/>
      <c r="DPF31" s="1022"/>
      <c r="DPG31" s="1022"/>
      <c r="DPH31" s="1022"/>
      <c r="DPI31" s="1022"/>
      <c r="DPJ31" s="1022"/>
      <c r="DPK31" s="1022"/>
      <c r="DPL31" s="1022"/>
      <c r="DPM31" s="1022"/>
      <c r="DPN31" s="1022"/>
      <c r="DPO31" s="1022"/>
      <c r="DPP31" s="1022"/>
      <c r="DPQ31" s="1022"/>
      <c r="DPR31" s="1022"/>
      <c r="DPS31" s="1022"/>
      <c r="DPT31" s="1022"/>
      <c r="DPU31" s="1022"/>
      <c r="DPV31" s="1022"/>
      <c r="DPW31" s="1022"/>
      <c r="DPX31" s="1022"/>
      <c r="DPY31" s="1022"/>
      <c r="DPZ31" s="1022"/>
      <c r="DQA31" s="1022"/>
      <c r="DQB31" s="1022"/>
      <c r="DQC31" s="1022"/>
      <c r="DQD31" s="1022"/>
      <c r="DQE31" s="1022"/>
      <c r="DQF31" s="1022"/>
      <c r="DQG31" s="1022"/>
      <c r="DQH31" s="1022"/>
      <c r="DQI31" s="1022"/>
      <c r="DQJ31" s="1022"/>
      <c r="DQK31" s="1022"/>
      <c r="DQL31" s="1022"/>
      <c r="DQM31" s="1022"/>
      <c r="DQN31" s="1022"/>
      <c r="DQO31" s="1022"/>
      <c r="DQP31" s="1022"/>
      <c r="DQQ31" s="1022"/>
      <c r="DQR31" s="1022"/>
      <c r="DQS31" s="1022"/>
      <c r="DQT31" s="1022"/>
      <c r="DQU31" s="1022"/>
      <c r="DQV31" s="1022"/>
      <c r="DQW31" s="1022"/>
      <c r="DQX31" s="1022"/>
      <c r="DQY31" s="1022"/>
      <c r="DQZ31" s="1022"/>
      <c r="DRA31" s="1022"/>
      <c r="DRB31" s="1022"/>
      <c r="DRC31" s="1022"/>
      <c r="DRD31" s="1022"/>
      <c r="DRE31" s="1022"/>
      <c r="DRF31" s="1022"/>
      <c r="DRG31" s="1022"/>
      <c r="DRH31" s="1022"/>
      <c r="DRI31" s="1022"/>
      <c r="DRJ31" s="1022"/>
      <c r="DRK31" s="1022"/>
      <c r="DRL31" s="1022"/>
      <c r="DRM31" s="1022"/>
      <c r="DRN31" s="1022"/>
      <c r="DRO31" s="1022"/>
      <c r="DRP31" s="1022"/>
      <c r="DRQ31" s="1022"/>
      <c r="DRR31" s="1022"/>
      <c r="DRS31" s="1022"/>
      <c r="DRT31" s="1022"/>
      <c r="DRU31" s="1022"/>
      <c r="DRV31" s="1022"/>
      <c r="DRW31" s="1022"/>
      <c r="DRX31" s="1022"/>
      <c r="DRY31" s="1022"/>
      <c r="DRZ31" s="1022"/>
      <c r="DSA31" s="1022"/>
      <c r="DSB31" s="1022"/>
      <c r="DSC31" s="1022"/>
      <c r="DSD31" s="1022"/>
      <c r="DSE31" s="1022"/>
      <c r="DSF31" s="1022"/>
      <c r="DSG31" s="1022"/>
      <c r="DSH31" s="1022"/>
      <c r="DSI31" s="1022"/>
      <c r="DSJ31" s="1022"/>
      <c r="DSK31" s="1022"/>
      <c r="DSL31" s="1022"/>
      <c r="DSM31" s="1022"/>
      <c r="DSN31" s="1022"/>
      <c r="DSO31" s="1022"/>
      <c r="DSP31" s="1022"/>
      <c r="DSQ31" s="1022"/>
      <c r="DSR31" s="1022"/>
      <c r="DSS31" s="1022"/>
      <c r="DST31" s="1022"/>
      <c r="DSU31" s="1022"/>
      <c r="DSV31" s="1022"/>
      <c r="DSW31" s="1022"/>
      <c r="DSX31" s="1022"/>
      <c r="DSY31" s="1022"/>
      <c r="DSZ31" s="1022"/>
      <c r="DTA31" s="1022"/>
      <c r="DTB31" s="1022"/>
      <c r="DTC31" s="1022"/>
      <c r="DTD31" s="1022"/>
      <c r="DTE31" s="1022"/>
      <c r="DTF31" s="1022"/>
      <c r="DTG31" s="1022"/>
      <c r="DTH31" s="1022"/>
      <c r="DTI31" s="1022"/>
      <c r="DTJ31" s="1022"/>
      <c r="DTK31" s="1022"/>
      <c r="DTL31" s="1022"/>
      <c r="DTM31" s="1022"/>
      <c r="DTN31" s="1022"/>
      <c r="DTO31" s="1022"/>
      <c r="DTP31" s="1022"/>
      <c r="DTQ31" s="1022"/>
      <c r="DTR31" s="1022"/>
      <c r="DTS31" s="1022"/>
      <c r="DTT31" s="1022"/>
      <c r="DTU31" s="1022"/>
      <c r="DTV31" s="1022"/>
      <c r="DTW31" s="1022"/>
      <c r="DTX31" s="1022"/>
      <c r="DTY31" s="1022"/>
      <c r="DTZ31" s="1022"/>
      <c r="DUA31" s="1022"/>
      <c r="DUB31" s="1022"/>
      <c r="DUC31" s="1022"/>
      <c r="DUD31" s="1022"/>
      <c r="DUE31" s="1022"/>
      <c r="DUF31" s="1022"/>
      <c r="DUG31" s="1022"/>
      <c r="DUH31" s="1022"/>
      <c r="DUI31" s="1022"/>
      <c r="DUJ31" s="1022"/>
      <c r="DUK31" s="1022"/>
      <c r="DUL31" s="1022"/>
      <c r="DUM31" s="1022"/>
      <c r="DUN31" s="1022"/>
      <c r="DUO31" s="1022"/>
      <c r="DUP31" s="1022"/>
      <c r="DUQ31" s="1022"/>
      <c r="DUR31" s="1022"/>
      <c r="DUS31" s="1022"/>
      <c r="DUT31" s="1022"/>
      <c r="DUU31" s="1022"/>
      <c r="DUV31" s="1022"/>
      <c r="DUW31" s="1022"/>
      <c r="DUX31" s="1022"/>
      <c r="DUY31" s="1022"/>
      <c r="DUZ31" s="1022"/>
      <c r="DVA31" s="1022"/>
      <c r="DVB31" s="1022"/>
      <c r="DVC31" s="1022"/>
      <c r="DVD31" s="1022"/>
      <c r="DVE31" s="1022"/>
      <c r="DVF31" s="1022"/>
      <c r="DVG31" s="1022"/>
      <c r="DVH31" s="1022"/>
      <c r="DVI31" s="1022"/>
      <c r="DVJ31" s="1022"/>
      <c r="DVK31" s="1022"/>
      <c r="DVL31" s="1022"/>
      <c r="DVM31" s="1022"/>
      <c r="DVN31" s="1022"/>
      <c r="DVO31" s="1022"/>
      <c r="DVP31" s="1022"/>
      <c r="DVQ31" s="1022"/>
      <c r="DVR31" s="1022"/>
      <c r="DVS31" s="1022"/>
      <c r="DVT31" s="1022"/>
      <c r="DVU31" s="1022"/>
      <c r="DVV31" s="1022"/>
      <c r="DVW31" s="1022"/>
      <c r="DVX31" s="1022"/>
      <c r="DVY31" s="1022"/>
      <c r="DVZ31" s="1022"/>
      <c r="DWA31" s="1022"/>
      <c r="DWB31" s="1022"/>
      <c r="DWC31" s="1022"/>
      <c r="DWD31" s="1022"/>
      <c r="DWE31" s="1022"/>
      <c r="DWF31" s="1022"/>
      <c r="DWG31" s="1022"/>
      <c r="DWH31" s="1022"/>
      <c r="DWI31" s="1022"/>
      <c r="DWJ31" s="1022"/>
      <c r="DWK31" s="1022"/>
      <c r="DWL31" s="1022"/>
      <c r="DWM31" s="1022"/>
      <c r="DWN31" s="1022"/>
      <c r="DWO31" s="1022"/>
      <c r="DWP31" s="1022"/>
      <c r="DWQ31" s="1022"/>
      <c r="DWR31" s="1022"/>
      <c r="DWS31" s="1022"/>
      <c r="DWT31" s="1022"/>
      <c r="DWU31" s="1022"/>
      <c r="DWV31" s="1022"/>
      <c r="DWW31" s="1022"/>
      <c r="DWX31" s="1022"/>
      <c r="DWY31" s="1022"/>
      <c r="DWZ31" s="1022"/>
      <c r="DXA31" s="1022"/>
      <c r="DXB31" s="1022"/>
      <c r="DXC31" s="1022"/>
      <c r="DXD31" s="1022"/>
      <c r="DXE31" s="1022"/>
      <c r="DXF31" s="1022"/>
      <c r="DXG31" s="1022"/>
      <c r="DXH31" s="1022"/>
      <c r="DXI31" s="1022"/>
      <c r="DXJ31" s="1022"/>
      <c r="DXK31" s="1022"/>
      <c r="DXL31" s="1022"/>
      <c r="DXM31" s="1022"/>
      <c r="DXN31" s="1022"/>
      <c r="DXO31" s="1022"/>
      <c r="DXP31" s="1022"/>
      <c r="DXQ31" s="1022"/>
      <c r="DXR31" s="1022"/>
      <c r="DXS31" s="1022"/>
      <c r="DXT31" s="1022"/>
      <c r="DXU31" s="1022"/>
      <c r="DXV31" s="1022"/>
      <c r="DXW31" s="1022"/>
      <c r="DXX31" s="1022"/>
      <c r="DXY31" s="1022"/>
      <c r="DXZ31" s="1022"/>
      <c r="DYA31" s="1022"/>
      <c r="DYB31" s="1022"/>
      <c r="DYC31" s="1022"/>
      <c r="DYD31" s="1022"/>
      <c r="DYE31" s="1022"/>
      <c r="DYF31" s="1022"/>
      <c r="DYG31" s="1022"/>
      <c r="DYH31" s="1022"/>
      <c r="DYI31" s="1022"/>
      <c r="DYJ31" s="1022"/>
      <c r="DYK31" s="1022"/>
      <c r="DYL31" s="1022"/>
      <c r="DYM31" s="1022"/>
      <c r="DYN31" s="1022"/>
      <c r="DYO31" s="1022"/>
      <c r="DYP31" s="1022"/>
      <c r="DYQ31" s="1022"/>
      <c r="DYR31" s="1022"/>
      <c r="DYS31" s="1022"/>
      <c r="DYT31" s="1022"/>
      <c r="DYU31" s="1022"/>
      <c r="DYV31" s="1022"/>
      <c r="DYW31" s="1022"/>
      <c r="DYX31" s="1022"/>
      <c r="DYY31" s="1022"/>
      <c r="DYZ31" s="1022"/>
      <c r="DZA31" s="1022"/>
      <c r="DZB31" s="1022"/>
      <c r="DZC31" s="1022"/>
      <c r="DZD31" s="1022"/>
      <c r="DZE31" s="1022"/>
      <c r="DZF31" s="1022"/>
      <c r="DZG31" s="1022"/>
      <c r="DZH31" s="1022"/>
      <c r="DZI31" s="1022"/>
      <c r="DZJ31" s="1022"/>
      <c r="DZK31" s="1022"/>
      <c r="DZL31" s="1022"/>
      <c r="DZM31" s="1022"/>
      <c r="DZN31" s="1022"/>
      <c r="DZO31" s="1022"/>
      <c r="DZP31" s="1022"/>
      <c r="DZQ31" s="1022"/>
      <c r="DZR31" s="1022"/>
      <c r="DZS31" s="1022"/>
      <c r="DZT31" s="1022"/>
      <c r="DZU31" s="1022"/>
      <c r="DZV31" s="1022"/>
      <c r="DZW31" s="1022"/>
      <c r="DZX31" s="1022"/>
      <c r="DZY31" s="1022"/>
      <c r="DZZ31" s="1022"/>
      <c r="EAA31" s="1022"/>
      <c r="EAB31" s="1022"/>
      <c r="EAC31" s="1022"/>
      <c r="EAD31" s="1022"/>
      <c r="EAE31" s="1022"/>
      <c r="EAF31" s="1022"/>
      <c r="EAG31" s="1022"/>
      <c r="EAH31" s="1022"/>
      <c r="EAI31" s="1022"/>
      <c r="EAJ31" s="1022"/>
      <c r="EAK31" s="1022"/>
      <c r="EAL31" s="1022"/>
      <c r="EAM31" s="1022"/>
      <c r="EAN31" s="1022"/>
      <c r="EAO31" s="1022"/>
      <c r="EAP31" s="1022"/>
      <c r="EAQ31" s="1022"/>
      <c r="EAR31" s="1022"/>
      <c r="EAS31" s="1022"/>
      <c r="EAT31" s="1022"/>
      <c r="EAU31" s="1022"/>
      <c r="EAV31" s="1022"/>
      <c r="EAW31" s="1022"/>
      <c r="EAX31" s="1022"/>
      <c r="EAY31" s="1022"/>
      <c r="EAZ31" s="1022"/>
      <c r="EBA31" s="1022"/>
      <c r="EBB31" s="1022"/>
      <c r="EBC31" s="1022"/>
      <c r="EBD31" s="1022"/>
      <c r="EBE31" s="1022"/>
      <c r="EBF31" s="1022"/>
      <c r="EBG31" s="1022"/>
      <c r="EBH31" s="1022"/>
      <c r="EBI31" s="1022"/>
      <c r="EBJ31" s="1022"/>
      <c r="EBK31" s="1022"/>
      <c r="EBL31" s="1022"/>
      <c r="EBM31" s="1022"/>
      <c r="EBN31" s="1022"/>
      <c r="EBO31" s="1022"/>
      <c r="EBP31" s="1022"/>
      <c r="EBQ31" s="1022"/>
      <c r="EBR31" s="1022"/>
      <c r="EBS31" s="1022"/>
      <c r="EBT31" s="1022"/>
      <c r="EBU31" s="1022"/>
      <c r="EBV31" s="1022"/>
      <c r="EBW31" s="1022"/>
      <c r="EBX31" s="1022"/>
      <c r="EBY31" s="1022"/>
      <c r="EBZ31" s="1022"/>
      <c r="ECA31" s="1022"/>
      <c r="ECB31" s="1022"/>
      <c r="ECC31" s="1022"/>
      <c r="ECD31" s="1022"/>
      <c r="ECE31" s="1022"/>
      <c r="ECF31" s="1022"/>
      <c r="ECG31" s="1022"/>
      <c r="ECH31" s="1022"/>
      <c r="ECI31" s="1022"/>
      <c r="ECJ31" s="1022"/>
      <c r="ECK31" s="1022"/>
      <c r="ECL31" s="1022"/>
      <c r="ECM31" s="1022"/>
      <c r="ECN31" s="1022"/>
      <c r="ECO31" s="1022"/>
      <c r="ECP31" s="1022"/>
      <c r="ECQ31" s="1022"/>
      <c r="ECR31" s="1022"/>
      <c r="ECS31" s="1022"/>
      <c r="ECT31" s="1022"/>
      <c r="ECU31" s="1022"/>
      <c r="ECV31" s="1022"/>
      <c r="ECW31" s="1022"/>
      <c r="ECX31" s="1022"/>
      <c r="ECY31" s="1022"/>
      <c r="ECZ31" s="1022"/>
      <c r="EDA31" s="1022"/>
      <c r="EDB31" s="1022"/>
      <c r="EDC31" s="1022"/>
      <c r="EDD31" s="1022"/>
      <c r="EDE31" s="1022"/>
      <c r="EDF31" s="1022"/>
      <c r="EDG31" s="1022"/>
      <c r="EDH31" s="1022"/>
      <c r="EDI31" s="1022"/>
      <c r="EDJ31" s="1022"/>
      <c r="EDK31" s="1022"/>
      <c r="EDL31" s="1022"/>
      <c r="EDM31" s="1022"/>
      <c r="EDN31" s="1022"/>
      <c r="EDO31" s="1022"/>
      <c r="EDP31" s="1022"/>
      <c r="EDQ31" s="1022"/>
      <c r="EDR31" s="1022"/>
      <c r="EDS31" s="1022"/>
      <c r="EDT31" s="1022"/>
      <c r="EDU31" s="1022"/>
      <c r="EDV31" s="1022"/>
      <c r="EDW31" s="1022"/>
      <c r="EDX31" s="1022"/>
      <c r="EDY31" s="1022"/>
      <c r="EDZ31" s="1022"/>
      <c r="EEA31" s="1022"/>
      <c r="EEB31" s="1022"/>
      <c r="EEC31" s="1022"/>
      <c r="EED31" s="1022"/>
      <c r="EEE31" s="1022"/>
      <c r="EEF31" s="1022"/>
      <c r="EEG31" s="1022"/>
      <c r="EEH31" s="1022"/>
      <c r="EEI31" s="1022"/>
      <c r="EEJ31" s="1022"/>
      <c r="EEK31" s="1022"/>
      <c r="EEL31" s="1022"/>
      <c r="EEM31" s="1022"/>
      <c r="EEN31" s="1022"/>
      <c r="EEO31" s="1022"/>
      <c r="EEP31" s="1022"/>
      <c r="EEQ31" s="1022"/>
      <c r="EER31" s="1022"/>
      <c r="EES31" s="1022"/>
      <c r="EET31" s="1022"/>
      <c r="EEU31" s="1022"/>
      <c r="EEV31" s="1022"/>
      <c r="EEW31" s="1022"/>
      <c r="EEX31" s="1022"/>
      <c r="EEY31" s="1022"/>
      <c r="EEZ31" s="1022"/>
      <c r="EFA31" s="1022"/>
      <c r="EFB31" s="1022"/>
      <c r="EFC31" s="1022"/>
      <c r="EFD31" s="1022"/>
      <c r="EFE31" s="1022"/>
      <c r="EFF31" s="1022"/>
      <c r="EFG31" s="1022"/>
      <c r="EFH31" s="1022"/>
      <c r="EFI31" s="1022"/>
      <c r="EFJ31" s="1022"/>
      <c r="EFK31" s="1022"/>
      <c r="EFL31" s="1022"/>
      <c r="EFM31" s="1022"/>
      <c r="EFN31" s="1022"/>
      <c r="EFO31" s="1022"/>
      <c r="EFP31" s="1022"/>
      <c r="EFQ31" s="1022"/>
      <c r="EFR31" s="1022"/>
      <c r="EFS31" s="1022"/>
      <c r="EFT31" s="1022"/>
      <c r="EFU31" s="1022"/>
      <c r="EFV31" s="1022"/>
      <c r="EFW31" s="1022"/>
      <c r="EFX31" s="1022"/>
      <c r="EFY31" s="1022"/>
      <c r="EFZ31" s="1022"/>
      <c r="EGA31" s="1022"/>
      <c r="EGB31" s="1022"/>
      <c r="EGC31" s="1022"/>
      <c r="EGD31" s="1022"/>
      <c r="EGE31" s="1022"/>
      <c r="EGF31" s="1022"/>
      <c r="EGG31" s="1022"/>
      <c r="EGH31" s="1022"/>
      <c r="EGI31" s="1022"/>
      <c r="EGJ31" s="1022"/>
      <c r="EGK31" s="1022"/>
      <c r="EGL31" s="1022"/>
      <c r="EGM31" s="1022"/>
      <c r="EGN31" s="1022"/>
      <c r="EGO31" s="1022"/>
      <c r="EGP31" s="1022"/>
      <c r="EGQ31" s="1022"/>
      <c r="EGR31" s="1022"/>
      <c r="EGS31" s="1022"/>
      <c r="EGT31" s="1022"/>
      <c r="EGU31" s="1022"/>
      <c r="EGV31" s="1022"/>
      <c r="EGW31" s="1022"/>
      <c r="EGX31" s="1022"/>
      <c r="EGY31" s="1022"/>
      <c r="EGZ31" s="1022"/>
      <c r="EHA31" s="1022"/>
      <c r="EHB31" s="1022"/>
      <c r="EHC31" s="1022"/>
      <c r="EHD31" s="1022"/>
      <c r="EHE31" s="1022"/>
      <c r="EHF31" s="1022"/>
      <c r="EHG31" s="1022"/>
      <c r="EHH31" s="1022"/>
      <c r="EHI31" s="1022"/>
      <c r="EHJ31" s="1022"/>
      <c r="EHK31" s="1022"/>
      <c r="EHL31" s="1022"/>
      <c r="EHM31" s="1022"/>
      <c r="EHN31" s="1022"/>
      <c r="EHO31" s="1022"/>
      <c r="EHP31" s="1022"/>
      <c r="EHQ31" s="1022"/>
      <c r="EHR31" s="1022"/>
      <c r="EHS31" s="1022"/>
      <c r="EHT31" s="1022"/>
      <c r="EHU31" s="1022"/>
      <c r="EHV31" s="1022"/>
      <c r="EHW31" s="1022"/>
      <c r="EHX31" s="1022"/>
      <c r="EHY31" s="1022"/>
      <c r="EHZ31" s="1022"/>
      <c r="EIA31" s="1022"/>
      <c r="EIB31" s="1022"/>
      <c r="EIC31" s="1022"/>
      <c r="EID31" s="1022"/>
      <c r="EIE31" s="1022"/>
      <c r="EIF31" s="1022"/>
      <c r="EIG31" s="1022"/>
      <c r="EIH31" s="1022"/>
      <c r="EII31" s="1022"/>
      <c r="EIJ31" s="1022"/>
      <c r="EIK31" s="1022"/>
      <c r="EIL31" s="1022"/>
      <c r="EIM31" s="1022"/>
      <c r="EIN31" s="1022"/>
      <c r="EIO31" s="1022"/>
      <c r="EIP31" s="1022"/>
      <c r="EIQ31" s="1022"/>
      <c r="EIR31" s="1022"/>
      <c r="EIS31" s="1022"/>
      <c r="EIT31" s="1022"/>
      <c r="EIU31" s="1022"/>
      <c r="EIV31" s="1022"/>
      <c r="EIW31" s="1022"/>
      <c r="EIX31" s="1022"/>
      <c r="EIY31" s="1022"/>
      <c r="EIZ31" s="1022"/>
      <c r="EJA31" s="1022"/>
      <c r="EJB31" s="1022"/>
      <c r="EJC31" s="1022"/>
      <c r="EJD31" s="1022"/>
      <c r="EJE31" s="1022"/>
      <c r="EJF31" s="1022"/>
      <c r="EJG31" s="1022"/>
      <c r="EJH31" s="1022"/>
      <c r="EJI31" s="1022"/>
      <c r="EJJ31" s="1022"/>
      <c r="EJK31" s="1022"/>
      <c r="EJL31" s="1022"/>
      <c r="EJM31" s="1022"/>
      <c r="EJN31" s="1022"/>
      <c r="EJO31" s="1022"/>
      <c r="EJP31" s="1022"/>
      <c r="EJQ31" s="1022"/>
      <c r="EJR31" s="1022"/>
      <c r="EJS31" s="1022"/>
      <c r="EJT31" s="1022"/>
      <c r="EJU31" s="1022"/>
      <c r="EJV31" s="1022"/>
      <c r="EJW31" s="1022"/>
      <c r="EJX31" s="1022"/>
      <c r="EJY31" s="1022"/>
      <c r="EJZ31" s="1022"/>
      <c r="EKA31" s="1022"/>
      <c r="EKB31" s="1022"/>
      <c r="EKC31" s="1022"/>
      <c r="EKD31" s="1022"/>
      <c r="EKE31" s="1022"/>
      <c r="EKF31" s="1022"/>
      <c r="EKG31" s="1022"/>
      <c r="EKH31" s="1022"/>
      <c r="EKI31" s="1022"/>
      <c r="EKJ31" s="1022"/>
      <c r="EKK31" s="1022"/>
      <c r="EKL31" s="1022"/>
      <c r="EKM31" s="1022"/>
      <c r="EKN31" s="1022"/>
      <c r="EKO31" s="1022"/>
      <c r="EKP31" s="1022"/>
      <c r="EKQ31" s="1022"/>
      <c r="EKR31" s="1022"/>
      <c r="EKS31" s="1022"/>
      <c r="EKT31" s="1022"/>
      <c r="EKU31" s="1022"/>
      <c r="EKV31" s="1022"/>
      <c r="EKW31" s="1022"/>
      <c r="EKX31" s="1022"/>
      <c r="EKY31" s="1022"/>
      <c r="EKZ31" s="1022"/>
      <c r="ELA31" s="1022"/>
      <c r="ELB31" s="1022"/>
      <c r="ELC31" s="1022"/>
      <c r="ELD31" s="1022"/>
      <c r="ELE31" s="1022"/>
      <c r="ELF31" s="1022"/>
      <c r="ELG31" s="1022"/>
      <c r="ELH31" s="1022"/>
      <c r="ELI31" s="1022"/>
      <c r="ELJ31" s="1022"/>
      <c r="ELK31" s="1022"/>
      <c r="ELL31" s="1022"/>
      <c r="ELM31" s="1022"/>
      <c r="ELN31" s="1022"/>
      <c r="ELO31" s="1022"/>
      <c r="ELP31" s="1022"/>
      <c r="ELQ31" s="1022"/>
      <c r="ELR31" s="1022"/>
      <c r="ELS31" s="1022"/>
      <c r="ELT31" s="1022"/>
      <c r="ELU31" s="1022"/>
      <c r="ELV31" s="1022"/>
      <c r="ELW31" s="1022"/>
      <c r="ELX31" s="1022"/>
      <c r="ELY31" s="1022"/>
      <c r="ELZ31" s="1022"/>
      <c r="EMA31" s="1022"/>
      <c r="EMB31" s="1022"/>
      <c r="EMC31" s="1022"/>
      <c r="EMD31" s="1022"/>
      <c r="EME31" s="1022"/>
      <c r="EMF31" s="1022"/>
      <c r="EMG31" s="1022"/>
      <c r="EMH31" s="1022"/>
      <c r="EMI31" s="1022"/>
      <c r="EMJ31" s="1022"/>
      <c r="EMK31" s="1022"/>
      <c r="EML31" s="1022"/>
      <c r="EMM31" s="1022"/>
      <c r="EMN31" s="1022"/>
      <c r="EMO31" s="1022"/>
      <c r="EMP31" s="1022"/>
      <c r="EMQ31" s="1022"/>
      <c r="EMR31" s="1022"/>
      <c r="EMS31" s="1022"/>
      <c r="EMT31" s="1022"/>
      <c r="EMU31" s="1022"/>
      <c r="EMV31" s="1022"/>
      <c r="EMW31" s="1022"/>
      <c r="EMX31" s="1022"/>
      <c r="EMY31" s="1022"/>
      <c r="EMZ31" s="1022"/>
      <c r="ENA31" s="1022"/>
      <c r="ENB31" s="1022"/>
      <c r="ENC31" s="1022"/>
      <c r="END31" s="1022"/>
      <c r="ENE31" s="1022"/>
      <c r="ENF31" s="1022"/>
      <c r="ENG31" s="1022"/>
      <c r="ENH31" s="1022"/>
      <c r="ENI31" s="1022"/>
      <c r="ENJ31" s="1022"/>
      <c r="ENK31" s="1022"/>
      <c r="ENL31" s="1022"/>
      <c r="ENM31" s="1022"/>
      <c r="ENN31" s="1022"/>
      <c r="ENO31" s="1022"/>
      <c r="ENP31" s="1022"/>
      <c r="ENQ31" s="1022"/>
      <c r="ENR31" s="1022"/>
      <c r="ENS31" s="1022"/>
      <c r="ENT31" s="1022"/>
      <c r="ENU31" s="1022"/>
      <c r="ENV31" s="1022"/>
      <c r="ENW31" s="1022"/>
      <c r="ENX31" s="1022"/>
      <c r="ENY31" s="1022"/>
      <c r="ENZ31" s="1022"/>
      <c r="EOA31" s="1022"/>
      <c r="EOB31" s="1022"/>
      <c r="EOC31" s="1022"/>
      <c r="EOD31" s="1022"/>
      <c r="EOE31" s="1022"/>
      <c r="EOF31" s="1022"/>
      <c r="EOG31" s="1022"/>
      <c r="EOH31" s="1022"/>
      <c r="EOI31" s="1022"/>
      <c r="EOJ31" s="1022"/>
      <c r="EOK31" s="1022"/>
      <c r="EOL31" s="1022"/>
      <c r="EOM31" s="1022"/>
      <c r="EON31" s="1022"/>
      <c r="EOO31" s="1022"/>
      <c r="EOP31" s="1022"/>
      <c r="EOQ31" s="1022"/>
      <c r="EOR31" s="1022"/>
      <c r="EOS31" s="1022"/>
      <c r="EOT31" s="1022"/>
      <c r="EOU31" s="1022"/>
      <c r="EOV31" s="1022"/>
      <c r="EOW31" s="1022"/>
      <c r="EOX31" s="1022"/>
      <c r="EOY31" s="1022"/>
      <c r="EOZ31" s="1022"/>
      <c r="EPA31" s="1022"/>
      <c r="EPB31" s="1022"/>
      <c r="EPC31" s="1022"/>
      <c r="EPD31" s="1022"/>
      <c r="EPE31" s="1022"/>
      <c r="EPF31" s="1022"/>
      <c r="EPG31" s="1022"/>
      <c r="EPH31" s="1022"/>
      <c r="EPI31" s="1022"/>
      <c r="EPJ31" s="1022"/>
      <c r="EPK31" s="1022"/>
      <c r="EPL31" s="1022"/>
      <c r="EPM31" s="1022"/>
      <c r="EPN31" s="1022"/>
      <c r="EPO31" s="1022"/>
      <c r="EPP31" s="1022"/>
      <c r="EPQ31" s="1022"/>
      <c r="EPR31" s="1022"/>
      <c r="EPS31" s="1022"/>
      <c r="EPT31" s="1022"/>
      <c r="EPU31" s="1022"/>
      <c r="EPV31" s="1022"/>
      <c r="EPW31" s="1022"/>
      <c r="EPX31" s="1022"/>
      <c r="EPY31" s="1022"/>
      <c r="EPZ31" s="1022"/>
      <c r="EQA31" s="1022"/>
      <c r="EQB31" s="1022"/>
      <c r="EQC31" s="1022"/>
      <c r="EQD31" s="1022"/>
      <c r="EQE31" s="1022"/>
      <c r="EQF31" s="1022"/>
      <c r="EQG31" s="1022"/>
      <c r="EQH31" s="1022"/>
      <c r="EQI31" s="1022"/>
      <c r="EQJ31" s="1022"/>
      <c r="EQK31" s="1022"/>
      <c r="EQL31" s="1022"/>
      <c r="EQM31" s="1022"/>
      <c r="EQN31" s="1022"/>
      <c r="EQO31" s="1022"/>
      <c r="EQP31" s="1022"/>
      <c r="EQQ31" s="1022"/>
      <c r="EQR31" s="1022"/>
      <c r="EQS31" s="1022"/>
      <c r="EQT31" s="1022"/>
      <c r="EQU31" s="1022"/>
      <c r="EQV31" s="1022"/>
      <c r="EQW31" s="1022"/>
      <c r="EQX31" s="1022"/>
      <c r="EQY31" s="1022"/>
      <c r="EQZ31" s="1022"/>
      <c r="ERA31" s="1022"/>
      <c r="ERB31" s="1022"/>
      <c r="ERC31" s="1022"/>
      <c r="ERD31" s="1022"/>
      <c r="ERE31" s="1022"/>
      <c r="ERF31" s="1022"/>
      <c r="ERG31" s="1022"/>
      <c r="ERH31" s="1022"/>
      <c r="ERI31" s="1022"/>
      <c r="ERJ31" s="1022"/>
      <c r="ERK31" s="1022"/>
      <c r="ERL31" s="1022"/>
      <c r="ERM31" s="1022"/>
      <c r="ERN31" s="1022"/>
      <c r="ERO31" s="1022"/>
      <c r="ERP31" s="1022"/>
      <c r="ERQ31" s="1022"/>
      <c r="ERR31" s="1022"/>
      <c r="ERS31" s="1022"/>
      <c r="ERT31" s="1022"/>
      <c r="ERU31" s="1022"/>
      <c r="ERV31" s="1022"/>
      <c r="ERW31" s="1022"/>
      <c r="ERX31" s="1022"/>
      <c r="ERY31" s="1022"/>
      <c r="ERZ31" s="1022"/>
      <c r="ESA31" s="1022"/>
      <c r="ESB31" s="1022"/>
      <c r="ESC31" s="1022"/>
      <c r="ESD31" s="1022"/>
      <c r="ESE31" s="1022"/>
      <c r="ESF31" s="1022"/>
      <c r="ESG31" s="1022"/>
      <c r="ESH31" s="1022"/>
      <c r="ESI31" s="1022"/>
      <c r="ESJ31" s="1022"/>
      <c r="ESK31" s="1022"/>
      <c r="ESL31" s="1022"/>
      <c r="ESM31" s="1022"/>
      <c r="ESN31" s="1022"/>
      <c r="ESO31" s="1022"/>
      <c r="ESP31" s="1022"/>
      <c r="ESQ31" s="1022"/>
      <c r="ESR31" s="1022"/>
      <c r="ESS31" s="1022"/>
      <c r="EST31" s="1022"/>
      <c r="ESU31" s="1022"/>
      <c r="ESV31" s="1022"/>
      <c r="ESW31" s="1022"/>
      <c r="ESX31" s="1022"/>
      <c r="ESY31" s="1022"/>
      <c r="ESZ31" s="1022"/>
      <c r="ETA31" s="1022"/>
      <c r="ETB31" s="1022"/>
      <c r="ETC31" s="1022"/>
      <c r="ETD31" s="1022"/>
      <c r="ETE31" s="1022"/>
      <c r="ETF31" s="1022"/>
      <c r="ETG31" s="1022"/>
      <c r="ETH31" s="1022"/>
      <c r="ETI31" s="1022"/>
      <c r="ETJ31" s="1022"/>
      <c r="ETK31" s="1022"/>
      <c r="ETL31" s="1022"/>
      <c r="ETM31" s="1022"/>
      <c r="ETN31" s="1022"/>
      <c r="ETO31" s="1022"/>
      <c r="ETP31" s="1022"/>
      <c r="ETQ31" s="1022"/>
      <c r="ETR31" s="1022"/>
      <c r="ETS31" s="1022"/>
      <c r="ETT31" s="1022"/>
      <c r="ETU31" s="1022"/>
      <c r="ETV31" s="1022"/>
      <c r="ETW31" s="1022"/>
      <c r="ETX31" s="1022"/>
      <c r="ETY31" s="1022"/>
      <c r="ETZ31" s="1022"/>
      <c r="EUA31" s="1022"/>
      <c r="EUB31" s="1022"/>
      <c r="EUC31" s="1022"/>
      <c r="EUD31" s="1022"/>
      <c r="EUE31" s="1022"/>
      <c r="EUF31" s="1022"/>
      <c r="EUG31" s="1022"/>
      <c r="EUH31" s="1022"/>
      <c r="EUI31" s="1022"/>
      <c r="EUJ31" s="1022"/>
      <c r="EUK31" s="1022"/>
      <c r="EUL31" s="1022"/>
      <c r="EUM31" s="1022"/>
      <c r="EUN31" s="1022"/>
      <c r="EUO31" s="1022"/>
      <c r="EUP31" s="1022"/>
      <c r="EUQ31" s="1022"/>
      <c r="EUR31" s="1022"/>
      <c r="EUS31" s="1022"/>
      <c r="EUT31" s="1022"/>
      <c r="EUU31" s="1022"/>
      <c r="EUV31" s="1022"/>
      <c r="EUW31" s="1022"/>
      <c r="EUX31" s="1022"/>
      <c r="EUY31" s="1022"/>
      <c r="EUZ31" s="1022"/>
      <c r="EVA31" s="1022"/>
      <c r="EVB31" s="1022"/>
      <c r="EVC31" s="1022"/>
      <c r="EVD31" s="1022"/>
      <c r="EVE31" s="1022"/>
      <c r="EVF31" s="1022"/>
      <c r="EVG31" s="1022"/>
      <c r="EVH31" s="1022"/>
      <c r="EVI31" s="1022"/>
      <c r="EVJ31" s="1022"/>
      <c r="EVK31" s="1022"/>
      <c r="EVL31" s="1022"/>
      <c r="EVM31" s="1022"/>
      <c r="EVN31" s="1022"/>
      <c r="EVO31" s="1022"/>
      <c r="EVP31" s="1022"/>
      <c r="EVQ31" s="1022"/>
      <c r="EVR31" s="1022"/>
      <c r="EVS31" s="1022"/>
      <c r="EVT31" s="1022"/>
      <c r="EVU31" s="1022"/>
      <c r="EVV31" s="1022"/>
      <c r="EVW31" s="1022"/>
      <c r="EVX31" s="1022"/>
      <c r="EVY31" s="1022"/>
      <c r="EVZ31" s="1022"/>
      <c r="EWA31" s="1022"/>
      <c r="EWB31" s="1022"/>
      <c r="EWC31" s="1022"/>
      <c r="EWD31" s="1022"/>
      <c r="EWE31" s="1022"/>
      <c r="EWF31" s="1022"/>
      <c r="EWG31" s="1022"/>
      <c r="EWH31" s="1022"/>
      <c r="EWI31" s="1022"/>
      <c r="EWJ31" s="1022"/>
      <c r="EWK31" s="1022"/>
      <c r="EWL31" s="1022"/>
      <c r="EWM31" s="1022"/>
      <c r="EWN31" s="1022"/>
      <c r="EWO31" s="1022"/>
      <c r="EWP31" s="1022"/>
      <c r="EWQ31" s="1022"/>
      <c r="EWR31" s="1022"/>
      <c r="EWS31" s="1022"/>
      <c r="EWT31" s="1022"/>
      <c r="EWU31" s="1022"/>
      <c r="EWV31" s="1022"/>
      <c r="EWW31" s="1022"/>
      <c r="EWX31" s="1022"/>
      <c r="EWY31" s="1022"/>
      <c r="EWZ31" s="1022"/>
      <c r="EXA31" s="1022"/>
      <c r="EXB31" s="1022"/>
      <c r="EXC31" s="1022"/>
      <c r="EXD31" s="1022"/>
      <c r="EXE31" s="1022"/>
      <c r="EXF31" s="1022"/>
      <c r="EXG31" s="1022"/>
      <c r="EXH31" s="1022"/>
      <c r="EXI31" s="1022"/>
      <c r="EXJ31" s="1022"/>
      <c r="EXK31" s="1022"/>
      <c r="EXL31" s="1022"/>
      <c r="EXM31" s="1022"/>
      <c r="EXN31" s="1022"/>
      <c r="EXO31" s="1022"/>
      <c r="EXP31" s="1022"/>
      <c r="EXQ31" s="1022"/>
      <c r="EXR31" s="1022"/>
      <c r="EXS31" s="1022"/>
      <c r="EXT31" s="1022"/>
      <c r="EXU31" s="1022"/>
      <c r="EXV31" s="1022"/>
      <c r="EXW31" s="1022"/>
      <c r="EXX31" s="1022"/>
      <c r="EXY31" s="1022"/>
      <c r="EXZ31" s="1022"/>
      <c r="EYA31" s="1022"/>
      <c r="EYB31" s="1022"/>
      <c r="EYC31" s="1022"/>
      <c r="EYD31" s="1022"/>
      <c r="EYE31" s="1022"/>
      <c r="EYF31" s="1022"/>
      <c r="EYG31" s="1022"/>
      <c r="EYH31" s="1022"/>
      <c r="EYI31" s="1022"/>
      <c r="EYJ31" s="1022"/>
      <c r="EYK31" s="1022"/>
      <c r="EYL31" s="1022"/>
      <c r="EYM31" s="1022"/>
      <c r="EYN31" s="1022"/>
      <c r="EYO31" s="1022"/>
      <c r="EYP31" s="1022"/>
      <c r="EYQ31" s="1022"/>
      <c r="EYR31" s="1022"/>
      <c r="EYS31" s="1022"/>
      <c r="EYT31" s="1022"/>
      <c r="EYU31" s="1022"/>
      <c r="EYV31" s="1022"/>
      <c r="EYW31" s="1022"/>
      <c r="EYX31" s="1022"/>
      <c r="EYY31" s="1022"/>
      <c r="EYZ31" s="1022"/>
      <c r="EZA31" s="1022"/>
      <c r="EZB31" s="1022"/>
      <c r="EZC31" s="1022"/>
      <c r="EZD31" s="1022"/>
      <c r="EZE31" s="1022"/>
      <c r="EZF31" s="1022"/>
      <c r="EZG31" s="1022"/>
      <c r="EZH31" s="1022"/>
      <c r="EZI31" s="1022"/>
      <c r="EZJ31" s="1022"/>
      <c r="EZK31" s="1022"/>
      <c r="EZL31" s="1022"/>
      <c r="EZM31" s="1022"/>
      <c r="EZN31" s="1022"/>
      <c r="EZO31" s="1022"/>
      <c r="EZP31" s="1022"/>
      <c r="EZQ31" s="1022"/>
      <c r="EZR31" s="1022"/>
      <c r="EZS31" s="1022"/>
      <c r="EZT31" s="1022"/>
      <c r="EZU31" s="1022"/>
      <c r="EZV31" s="1022"/>
      <c r="EZW31" s="1022"/>
      <c r="EZX31" s="1022"/>
      <c r="EZY31" s="1022"/>
      <c r="EZZ31" s="1022"/>
      <c r="FAA31" s="1022"/>
      <c r="FAB31" s="1022"/>
      <c r="FAC31" s="1022"/>
      <c r="FAD31" s="1022"/>
      <c r="FAE31" s="1022"/>
      <c r="FAF31" s="1022"/>
      <c r="FAG31" s="1022"/>
      <c r="FAH31" s="1022"/>
      <c r="FAI31" s="1022"/>
      <c r="FAJ31" s="1022"/>
      <c r="FAK31" s="1022"/>
      <c r="FAL31" s="1022"/>
      <c r="FAM31" s="1022"/>
      <c r="FAN31" s="1022"/>
      <c r="FAO31" s="1022"/>
      <c r="FAP31" s="1022"/>
      <c r="FAQ31" s="1022"/>
      <c r="FAR31" s="1022"/>
      <c r="FAS31" s="1022"/>
      <c r="FAT31" s="1022"/>
      <c r="FAU31" s="1022"/>
      <c r="FAV31" s="1022"/>
      <c r="FAW31" s="1022"/>
      <c r="FAX31" s="1022"/>
      <c r="FAY31" s="1022"/>
      <c r="FAZ31" s="1022"/>
      <c r="FBA31" s="1022"/>
      <c r="FBB31" s="1022"/>
      <c r="FBC31" s="1022"/>
      <c r="FBD31" s="1022"/>
      <c r="FBE31" s="1022"/>
      <c r="FBF31" s="1022"/>
      <c r="FBG31" s="1022"/>
      <c r="FBH31" s="1022"/>
      <c r="FBI31" s="1022"/>
      <c r="FBJ31" s="1022"/>
      <c r="FBK31" s="1022"/>
      <c r="FBL31" s="1022"/>
      <c r="FBM31" s="1022"/>
      <c r="FBN31" s="1022"/>
      <c r="FBO31" s="1022"/>
      <c r="FBP31" s="1022"/>
      <c r="FBQ31" s="1022"/>
      <c r="FBR31" s="1022"/>
      <c r="FBS31" s="1022"/>
      <c r="FBT31" s="1022"/>
      <c r="FBU31" s="1022"/>
      <c r="FBV31" s="1022"/>
      <c r="FBW31" s="1022"/>
      <c r="FBX31" s="1022"/>
      <c r="FBY31" s="1022"/>
      <c r="FBZ31" s="1022"/>
      <c r="FCA31" s="1022"/>
      <c r="FCB31" s="1022"/>
      <c r="FCC31" s="1022"/>
      <c r="FCD31" s="1022"/>
      <c r="FCE31" s="1022"/>
      <c r="FCF31" s="1022"/>
      <c r="FCG31" s="1022"/>
      <c r="FCH31" s="1022"/>
      <c r="FCI31" s="1022"/>
      <c r="FCJ31" s="1022"/>
      <c r="FCK31" s="1022"/>
      <c r="FCL31" s="1022"/>
      <c r="FCM31" s="1022"/>
      <c r="FCN31" s="1022"/>
      <c r="FCO31" s="1022"/>
      <c r="FCP31" s="1022"/>
      <c r="FCQ31" s="1022"/>
      <c r="FCR31" s="1022"/>
      <c r="FCS31" s="1022"/>
      <c r="FCT31" s="1022"/>
      <c r="FCU31" s="1022"/>
      <c r="FCV31" s="1022"/>
      <c r="FCW31" s="1022"/>
      <c r="FCX31" s="1022"/>
      <c r="FCY31" s="1022"/>
      <c r="FCZ31" s="1022"/>
      <c r="FDA31" s="1022"/>
      <c r="FDB31" s="1022"/>
      <c r="FDC31" s="1022"/>
      <c r="FDD31" s="1022"/>
      <c r="FDE31" s="1022"/>
      <c r="FDF31" s="1022"/>
      <c r="FDG31" s="1022"/>
      <c r="FDH31" s="1022"/>
      <c r="FDI31" s="1022"/>
      <c r="FDJ31" s="1022"/>
      <c r="FDK31" s="1022"/>
      <c r="FDL31" s="1022"/>
      <c r="FDM31" s="1022"/>
      <c r="FDN31" s="1022"/>
      <c r="FDO31" s="1022"/>
      <c r="FDP31" s="1022"/>
      <c r="FDQ31" s="1022"/>
      <c r="FDR31" s="1022"/>
      <c r="FDS31" s="1022"/>
      <c r="FDT31" s="1022"/>
      <c r="FDU31" s="1022"/>
      <c r="FDV31" s="1022"/>
      <c r="FDW31" s="1022"/>
      <c r="FDX31" s="1022"/>
      <c r="FDY31" s="1022"/>
      <c r="FDZ31" s="1022"/>
      <c r="FEA31" s="1022"/>
      <c r="FEB31" s="1022"/>
      <c r="FEC31" s="1022"/>
      <c r="FED31" s="1022"/>
      <c r="FEE31" s="1022"/>
      <c r="FEF31" s="1022"/>
      <c r="FEG31" s="1022"/>
      <c r="FEH31" s="1022"/>
      <c r="FEI31" s="1022"/>
      <c r="FEJ31" s="1022"/>
      <c r="FEK31" s="1022"/>
      <c r="FEL31" s="1022"/>
      <c r="FEM31" s="1022"/>
      <c r="FEN31" s="1022"/>
      <c r="FEO31" s="1022"/>
      <c r="FEP31" s="1022"/>
      <c r="FEQ31" s="1022"/>
      <c r="FER31" s="1022"/>
      <c r="FES31" s="1022"/>
      <c r="FET31" s="1022"/>
      <c r="FEU31" s="1022"/>
      <c r="FEV31" s="1022"/>
      <c r="FEW31" s="1022"/>
      <c r="FEX31" s="1022"/>
      <c r="FEY31" s="1022"/>
      <c r="FEZ31" s="1022"/>
      <c r="FFA31" s="1022"/>
      <c r="FFB31" s="1022"/>
      <c r="FFC31" s="1022"/>
      <c r="FFD31" s="1022"/>
      <c r="FFE31" s="1022"/>
      <c r="FFF31" s="1022"/>
      <c r="FFG31" s="1022"/>
      <c r="FFH31" s="1022"/>
      <c r="FFI31" s="1022"/>
      <c r="FFJ31" s="1022"/>
      <c r="FFK31" s="1022"/>
      <c r="FFL31" s="1022"/>
      <c r="FFM31" s="1022"/>
      <c r="FFN31" s="1022"/>
      <c r="FFO31" s="1022"/>
      <c r="FFP31" s="1022"/>
      <c r="FFQ31" s="1022"/>
      <c r="FFR31" s="1022"/>
      <c r="FFS31" s="1022"/>
      <c r="FFT31" s="1022"/>
      <c r="FFU31" s="1022"/>
      <c r="FFV31" s="1022"/>
      <c r="FFW31" s="1022"/>
      <c r="FFX31" s="1022"/>
      <c r="FFY31" s="1022"/>
      <c r="FFZ31" s="1022"/>
      <c r="FGA31" s="1022"/>
      <c r="FGB31" s="1022"/>
      <c r="FGC31" s="1022"/>
      <c r="FGD31" s="1022"/>
      <c r="FGE31" s="1022"/>
      <c r="FGF31" s="1022"/>
      <c r="FGG31" s="1022"/>
      <c r="FGH31" s="1022"/>
      <c r="FGI31" s="1022"/>
      <c r="FGJ31" s="1022"/>
      <c r="FGK31" s="1022"/>
      <c r="FGL31" s="1022"/>
      <c r="FGM31" s="1022"/>
      <c r="FGN31" s="1022"/>
      <c r="FGO31" s="1022"/>
      <c r="FGP31" s="1022"/>
      <c r="FGQ31" s="1022"/>
      <c r="FGR31" s="1022"/>
      <c r="FGS31" s="1022"/>
      <c r="FGT31" s="1022"/>
      <c r="FGU31" s="1022"/>
      <c r="FGV31" s="1022"/>
      <c r="FGW31" s="1022"/>
      <c r="FGX31" s="1022"/>
      <c r="FGY31" s="1022"/>
      <c r="FGZ31" s="1022"/>
      <c r="FHA31" s="1022"/>
      <c r="FHB31" s="1022"/>
      <c r="FHC31" s="1022"/>
      <c r="FHD31" s="1022"/>
      <c r="FHE31" s="1022"/>
      <c r="FHF31" s="1022"/>
      <c r="FHG31" s="1022"/>
      <c r="FHH31" s="1022"/>
      <c r="FHI31" s="1022"/>
      <c r="FHJ31" s="1022"/>
      <c r="FHK31" s="1022"/>
      <c r="FHL31" s="1022"/>
      <c r="FHM31" s="1022"/>
      <c r="FHN31" s="1022"/>
      <c r="FHO31" s="1022"/>
      <c r="FHP31" s="1022"/>
      <c r="FHQ31" s="1022"/>
      <c r="FHR31" s="1022"/>
      <c r="FHS31" s="1022"/>
      <c r="FHT31" s="1022"/>
      <c r="FHU31" s="1022"/>
      <c r="FHV31" s="1022"/>
      <c r="FHW31" s="1022"/>
      <c r="FHX31" s="1022"/>
      <c r="FHY31" s="1022"/>
      <c r="FHZ31" s="1022"/>
      <c r="FIA31" s="1022"/>
      <c r="FIB31" s="1022"/>
      <c r="FIC31" s="1022"/>
      <c r="FID31" s="1022"/>
      <c r="FIE31" s="1022"/>
      <c r="FIF31" s="1022"/>
      <c r="FIG31" s="1022"/>
      <c r="FIH31" s="1022"/>
      <c r="FII31" s="1022"/>
      <c r="FIJ31" s="1022"/>
      <c r="FIK31" s="1022"/>
      <c r="FIL31" s="1022"/>
      <c r="FIM31" s="1022"/>
      <c r="FIN31" s="1022"/>
      <c r="FIO31" s="1022"/>
      <c r="FIP31" s="1022"/>
      <c r="FIQ31" s="1022"/>
      <c r="FIR31" s="1022"/>
      <c r="FIS31" s="1022"/>
      <c r="FIT31" s="1022"/>
      <c r="FIU31" s="1022"/>
      <c r="FIV31" s="1022"/>
      <c r="FIW31" s="1022"/>
      <c r="FIX31" s="1022"/>
      <c r="FIY31" s="1022"/>
      <c r="FIZ31" s="1022"/>
      <c r="FJA31" s="1022"/>
      <c r="FJB31" s="1022"/>
      <c r="FJC31" s="1022"/>
      <c r="FJD31" s="1022"/>
      <c r="FJE31" s="1022"/>
      <c r="FJF31" s="1022"/>
      <c r="FJG31" s="1022"/>
      <c r="FJH31" s="1022"/>
      <c r="FJI31" s="1022"/>
      <c r="FJJ31" s="1022"/>
      <c r="FJK31" s="1022"/>
      <c r="FJL31" s="1022"/>
      <c r="FJM31" s="1022"/>
      <c r="FJN31" s="1022"/>
      <c r="FJO31" s="1022"/>
      <c r="FJP31" s="1022"/>
      <c r="FJQ31" s="1022"/>
      <c r="FJR31" s="1022"/>
      <c r="FJS31" s="1022"/>
      <c r="FJT31" s="1022"/>
      <c r="FJU31" s="1022"/>
      <c r="FJV31" s="1022"/>
      <c r="FJW31" s="1022"/>
      <c r="FJX31" s="1022"/>
      <c r="FJY31" s="1022"/>
      <c r="FJZ31" s="1022"/>
      <c r="FKA31" s="1022"/>
      <c r="FKB31" s="1022"/>
      <c r="FKC31" s="1022"/>
      <c r="FKD31" s="1022"/>
      <c r="FKE31" s="1022"/>
      <c r="FKF31" s="1022"/>
      <c r="FKG31" s="1022"/>
      <c r="FKH31" s="1022"/>
      <c r="FKI31" s="1022"/>
      <c r="FKJ31" s="1022"/>
      <c r="FKK31" s="1022"/>
      <c r="FKL31" s="1022"/>
      <c r="FKM31" s="1022"/>
      <c r="FKN31" s="1022"/>
      <c r="FKO31" s="1022"/>
      <c r="FKP31" s="1022"/>
      <c r="FKQ31" s="1022"/>
      <c r="FKR31" s="1022"/>
      <c r="FKS31" s="1022"/>
      <c r="FKT31" s="1022"/>
      <c r="FKU31" s="1022"/>
      <c r="FKV31" s="1022"/>
      <c r="FKW31" s="1022"/>
      <c r="FKX31" s="1022"/>
      <c r="FKY31" s="1022"/>
      <c r="FKZ31" s="1022"/>
      <c r="FLA31" s="1022"/>
      <c r="FLB31" s="1022"/>
      <c r="FLC31" s="1022"/>
      <c r="FLD31" s="1022"/>
      <c r="FLE31" s="1022"/>
      <c r="FLF31" s="1022"/>
      <c r="FLG31" s="1022"/>
      <c r="FLH31" s="1022"/>
      <c r="FLI31" s="1022"/>
      <c r="FLJ31" s="1022"/>
      <c r="FLK31" s="1022"/>
      <c r="FLL31" s="1022"/>
      <c r="FLM31" s="1022"/>
      <c r="FLN31" s="1022"/>
      <c r="FLO31" s="1022"/>
      <c r="FLP31" s="1022"/>
      <c r="FLQ31" s="1022"/>
      <c r="FLR31" s="1022"/>
      <c r="FLS31" s="1022"/>
      <c r="FLT31" s="1022"/>
      <c r="FLU31" s="1022"/>
      <c r="FLV31" s="1022"/>
      <c r="FLW31" s="1022"/>
      <c r="FLX31" s="1022"/>
      <c r="FLY31" s="1022"/>
      <c r="FLZ31" s="1022"/>
      <c r="FMA31" s="1022"/>
      <c r="FMB31" s="1022"/>
      <c r="FMC31" s="1022"/>
      <c r="FMD31" s="1022"/>
      <c r="FME31" s="1022"/>
      <c r="FMF31" s="1022"/>
      <c r="FMG31" s="1022"/>
      <c r="FMH31" s="1022"/>
      <c r="FMI31" s="1022"/>
      <c r="FMJ31" s="1022"/>
      <c r="FMK31" s="1022"/>
      <c r="FML31" s="1022"/>
      <c r="FMM31" s="1022"/>
      <c r="FMN31" s="1022"/>
      <c r="FMO31" s="1022"/>
      <c r="FMP31" s="1022"/>
      <c r="FMQ31" s="1022"/>
      <c r="FMR31" s="1022"/>
      <c r="FMS31" s="1022"/>
      <c r="FMT31" s="1022"/>
      <c r="FMU31" s="1022"/>
      <c r="FMV31" s="1022"/>
      <c r="FMW31" s="1022"/>
      <c r="FMX31" s="1022"/>
      <c r="FMY31" s="1022"/>
      <c r="FMZ31" s="1022"/>
      <c r="FNA31" s="1022"/>
      <c r="FNB31" s="1022"/>
      <c r="FNC31" s="1022"/>
      <c r="FND31" s="1022"/>
      <c r="FNE31" s="1022"/>
      <c r="FNF31" s="1022"/>
      <c r="FNG31" s="1022"/>
      <c r="FNH31" s="1022"/>
      <c r="FNI31" s="1022"/>
      <c r="FNJ31" s="1022"/>
      <c r="FNK31" s="1022"/>
      <c r="FNL31" s="1022"/>
      <c r="FNM31" s="1022"/>
      <c r="FNN31" s="1022"/>
      <c r="FNO31" s="1022"/>
      <c r="FNP31" s="1022"/>
      <c r="FNQ31" s="1022"/>
      <c r="FNR31" s="1022"/>
      <c r="FNS31" s="1022"/>
      <c r="FNT31" s="1022"/>
      <c r="FNU31" s="1022"/>
      <c r="FNV31" s="1022"/>
      <c r="FNW31" s="1022"/>
      <c r="FNX31" s="1022"/>
      <c r="FNY31" s="1022"/>
      <c r="FNZ31" s="1022"/>
      <c r="FOA31" s="1022"/>
      <c r="FOB31" s="1022"/>
      <c r="FOC31" s="1022"/>
      <c r="FOD31" s="1022"/>
      <c r="FOE31" s="1022"/>
      <c r="FOF31" s="1022"/>
      <c r="FOG31" s="1022"/>
      <c r="FOH31" s="1022"/>
      <c r="FOI31" s="1022"/>
      <c r="FOJ31" s="1022"/>
      <c r="FOK31" s="1022"/>
      <c r="FOL31" s="1022"/>
      <c r="FOM31" s="1022"/>
      <c r="FON31" s="1022"/>
      <c r="FOO31" s="1022"/>
      <c r="FOP31" s="1022"/>
      <c r="FOQ31" s="1022"/>
      <c r="FOR31" s="1022"/>
      <c r="FOS31" s="1022"/>
      <c r="FOT31" s="1022"/>
      <c r="FOU31" s="1022"/>
      <c r="FOV31" s="1022"/>
      <c r="FOW31" s="1022"/>
      <c r="FOX31" s="1022"/>
      <c r="FOY31" s="1022"/>
      <c r="FOZ31" s="1022"/>
      <c r="FPA31" s="1022"/>
      <c r="FPB31" s="1022"/>
      <c r="FPC31" s="1022"/>
      <c r="FPD31" s="1022"/>
      <c r="FPE31" s="1022"/>
      <c r="FPF31" s="1022"/>
      <c r="FPG31" s="1022"/>
      <c r="FPH31" s="1022"/>
      <c r="FPI31" s="1022"/>
      <c r="FPJ31" s="1022"/>
      <c r="FPK31" s="1022"/>
      <c r="FPL31" s="1022"/>
      <c r="FPM31" s="1022"/>
      <c r="FPN31" s="1022"/>
      <c r="FPO31" s="1022"/>
      <c r="FPP31" s="1022"/>
      <c r="FPQ31" s="1022"/>
      <c r="FPR31" s="1022"/>
      <c r="FPS31" s="1022"/>
      <c r="FPT31" s="1022"/>
      <c r="FPU31" s="1022"/>
      <c r="FPV31" s="1022"/>
      <c r="FPW31" s="1022"/>
      <c r="FPX31" s="1022"/>
      <c r="FPY31" s="1022"/>
      <c r="FPZ31" s="1022"/>
      <c r="FQA31" s="1022"/>
      <c r="FQB31" s="1022"/>
      <c r="FQC31" s="1022"/>
      <c r="FQD31" s="1022"/>
      <c r="FQE31" s="1022"/>
      <c r="FQF31" s="1022"/>
      <c r="FQG31" s="1022"/>
      <c r="FQH31" s="1022"/>
      <c r="FQI31" s="1022"/>
      <c r="FQJ31" s="1022"/>
      <c r="FQK31" s="1022"/>
      <c r="FQL31" s="1022"/>
      <c r="FQM31" s="1022"/>
      <c r="FQN31" s="1022"/>
      <c r="FQO31" s="1022"/>
      <c r="FQP31" s="1022"/>
      <c r="FQQ31" s="1022"/>
      <c r="FQR31" s="1022"/>
      <c r="FQS31" s="1022"/>
      <c r="FQT31" s="1022"/>
      <c r="FQU31" s="1022"/>
      <c r="FQV31" s="1022"/>
      <c r="FQW31" s="1022"/>
      <c r="FQX31" s="1022"/>
      <c r="FQY31" s="1022"/>
      <c r="FQZ31" s="1022"/>
      <c r="FRA31" s="1022"/>
      <c r="FRB31" s="1022"/>
      <c r="FRC31" s="1022"/>
      <c r="FRD31" s="1022"/>
      <c r="FRE31" s="1022"/>
      <c r="FRF31" s="1022"/>
      <c r="FRG31" s="1022"/>
      <c r="FRH31" s="1022"/>
      <c r="FRI31" s="1022"/>
      <c r="FRJ31" s="1022"/>
      <c r="FRK31" s="1022"/>
      <c r="FRL31" s="1022"/>
      <c r="FRM31" s="1022"/>
      <c r="FRN31" s="1022"/>
      <c r="FRO31" s="1022"/>
      <c r="FRP31" s="1022"/>
      <c r="FRQ31" s="1022"/>
      <c r="FRR31" s="1022"/>
      <c r="FRS31" s="1022"/>
      <c r="FRT31" s="1022"/>
      <c r="FRU31" s="1022"/>
      <c r="FRV31" s="1022"/>
      <c r="FRW31" s="1022"/>
      <c r="FRX31" s="1022"/>
      <c r="FRY31" s="1022"/>
      <c r="FRZ31" s="1022"/>
      <c r="FSA31" s="1022"/>
      <c r="FSB31" s="1022"/>
      <c r="FSC31" s="1022"/>
      <c r="FSD31" s="1022"/>
      <c r="FSE31" s="1022"/>
      <c r="FSF31" s="1022"/>
      <c r="FSG31" s="1022"/>
      <c r="FSH31" s="1022"/>
      <c r="FSI31" s="1022"/>
      <c r="FSJ31" s="1022"/>
      <c r="FSK31" s="1022"/>
      <c r="FSL31" s="1022"/>
      <c r="FSM31" s="1022"/>
      <c r="FSN31" s="1022"/>
      <c r="FSO31" s="1022"/>
      <c r="FSP31" s="1022"/>
      <c r="FSQ31" s="1022"/>
      <c r="FSR31" s="1022"/>
      <c r="FSS31" s="1022"/>
      <c r="FST31" s="1022"/>
      <c r="FSU31" s="1022"/>
      <c r="FSV31" s="1022"/>
      <c r="FSW31" s="1022"/>
      <c r="FSX31" s="1022"/>
      <c r="FSY31" s="1022"/>
      <c r="FSZ31" s="1022"/>
      <c r="FTA31" s="1022"/>
      <c r="FTB31" s="1022"/>
      <c r="FTC31" s="1022"/>
      <c r="FTD31" s="1022"/>
      <c r="FTE31" s="1022"/>
      <c r="FTF31" s="1022"/>
      <c r="FTG31" s="1022"/>
      <c r="FTH31" s="1022"/>
      <c r="FTI31" s="1022"/>
      <c r="FTJ31" s="1022"/>
      <c r="FTK31" s="1022"/>
      <c r="FTL31" s="1022"/>
      <c r="FTM31" s="1022"/>
      <c r="FTN31" s="1022"/>
      <c r="FTO31" s="1022"/>
      <c r="FTP31" s="1022"/>
      <c r="FTQ31" s="1022"/>
      <c r="FTR31" s="1022"/>
      <c r="FTS31" s="1022"/>
      <c r="FTT31" s="1022"/>
      <c r="FTU31" s="1022"/>
      <c r="FTV31" s="1022"/>
      <c r="FTW31" s="1022"/>
      <c r="FTX31" s="1022"/>
      <c r="FTY31" s="1022"/>
      <c r="FTZ31" s="1022"/>
      <c r="FUA31" s="1022"/>
      <c r="FUB31" s="1022"/>
      <c r="FUC31" s="1022"/>
      <c r="FUD31" s="1022"/>
      <c r="FUE31" s="1022"/>
      <c r="FUF31" s="1022"/>
      <c r="FUG31" s="1022"/>
      <c r="FUH31" s="1022"/>
      <c r="FUI31" s="1022"/>
      <c r="FUJ31" s="1022"/>
      <c r="FUK31" s="1022"/>
      <c r="FUL31" s="1022"/>
      <c r="FUM31" s="1022"/>
      <c r="FUN31" s="1022"/>
      <c r="FUO31" s="1022"/>
      <c r="FUP31" s="1022"/>
      <c r="FUQ31" s="1022"/>
      <c r="FUR31" s="1022"/>
      <c r="FUS31" s="1022"/>
      <c r="FUT31" s="1022"/>
      <c r="FUU31" s="1022"/>
      <c r="FUV31" s="1022"/>
      <c r="FUW31" s="1022"/>
      <c r="FUX31" s="1022"/>
      <c r="FUY31" s="1022"/>
      <c r="FUZ31" s="1022"/>
      <c r="FVA31" s="1022"/>
      <c r="FVB31" s="1022"/>
      <c r="FVC31" s="1022"/>
      <c r="FVD31" s="1022"/>
      <c r="FVE31" s="1022"/>
      <c r="FVF31" s="1022"/>
      <c r="FVG31" s="1022"/>
      <c r="FVH31" s="1022"/>
      <c r="FVI31" s="1022"/>
      <c r="FVJ31" s="1022"/>
      <c r="FVK31" s="1022"/>
      <c r="FVL31" s="1022"/>
      <c r="FVM31" s="1022"/>
      <c r="FVN31" s="1022"/>
      <c r="FVO31" s="1022"/>
      <c r="FVP31" s="1022"/>
      <c r="FVQ31" s="1022"/>
      <c r="FVR31" s="1022"/>
      <c r="FVS31" s="1022"/>
      <c r="FVT31" s="1022"/>
      <c r="FVU31" s="1022"/>
      <c r="FVV31" s="1022"/>
      <c r="FVW31" s="1022"/>
      <c r="FVX31" s="1022"/>
      <c r="FVY31" s="1022"/>
      <c r="FVZ31" s="1022"/>
      <c r="FWA31" s="1022"/>
      <c r="FWB31" s="1022"/>
      <c r="FWC31" s="1022"/>
      <c r="FWD31" s="1022"/>
      <c r="FWE31" s="1022"/>
      <c r="FWF31" s="1022"/>
      <c r="FWG31" s="1022"/>
      <c r="FWH31" s="1022"/>
      <c r="FWI31" s="1022"/>
      <c r="FWJ31" s="1022"/>
      <c r="FWK31" s="1022"/>
      <c r="FWL31" s="1022"/>
      <c r="FWM31" s="1022"/>
      <c r="FWN31" s="1022"/>
      <c r="FWO31" s="1022"/>
      <c r="FWP31" s="1022"/>
      <c r="FWQ31" s="1022"/>
      <c r="FWR31" s="1022"/>
      <c r="FWS31" s="1022"/>
      <c r="FWT31" s="1022"/>
      <c r="FWU31" s="1022"/>
      <c r="FWV31" s="1022"/>
      <c r="FWW31" s="1022"/>
      <c r="FWX31" s="1022"/>
      <c r="FWY31" s="1022"/>
      <c r="FWZ31" s="1022"/>
      <c r="FXA31" s="1022"/>
      <c r="FXB31" s="1022"/>
      <c r="FXC31" s="1022"/>
      <c r="FXD31" s="1022"/>
      <c r="FXE31" s="1022"/>
      <c r="FXF31" s="1022"/>
      <c r="FXG31" s="1022"/>
      <c r="FXH31" s="1022"/>
      <c r="FXI31" s="1022"/>
      <c r="FXJ31" s="1022"/>
      <c r="FXK31" s="1022"/>
      <c r="FXL31" s="1022"/>
      <c r="FXM31" s="1022"/>
      <c r="FXN31" s="1022"/>
      <c r="FXO31" s="1022"/>
      <c r="FXP31" s="1022"/>
      <c r="FXQ31" s="1022"/>
      <c r="FXR31" s="1022"/>
      <c r="FXS31" s="1022"/>
      <c r="FXT31" s="1022"/>
      <c r="FXU31" s="1022"/>
      <c r="FXV31" s="1022"/>
      <c r="FXW31" s="1022"/>
      <c r="FXX31" s="1022"/>
      <c r="FXY31" s="1022"/>
      <c r="FXZ31" s="1022"/>
      <c r="FYA31" s="1022"/>
      <c r="FYB31" s="1022"/>
      <c r="FYC31" s="1022"/>
      <c r="FYD31" s="1022"/>
      <c r="FYE31" s="1022"/>
      <c r="FYF31" s="1022"/>
      <c r="FYG31" s="1022"/>
      <c r="FYH31" s="1022"/>
      <c r="FYI31" s="1022"/>
      <c r="FYJ31" s="1022"/>
      <c r="FYK31" s="1022"/>
      <c r="FYL31" s="1022"/>
      <c r="FYM31" s="1022"/>
      <c r="FYN31" s="1022"/>
      <c r="FYO31" s="1022"/>
      <c r="FYP31" s="1022"/>
      <c r="FYQ31" s="1022"/>
      <c r="FYR31" s="1022"/>
      <c r="FYS31" s="1022"/>
      <c r="FYT31" s="1022"/>
      <c r="FYU31" s="1022"/>
      <c r="FYV31" s="1022"/>
      <c r="FYW31" s="1022"/>
      <c r="FYX31" s="1022"/>
      <c r="FYY31" s="1022"/>
      <c r="FYZ31" s="1022"/>
      <c r="FZA31" s="1022"/>
      <c r="FZB31" s="1022"/>
      <c r="FZC31" s="1022"/>
      <c r="FZD31" s="1022"/>
      <c r="FZE31" s="1022"/>
      <c r="FZF31" s="1022"/>
      <c r="FZG31" s="1022"/>
      <c r="FZH31" s="1022"/>
      <c r="FZI31" s="1022"/>
      <c r="FZJ31" s="1022"/>
      <c r="FZK31" s="1022"/>
      <c r="FZL31" s="1022"/>
      <c r="FZM31" s="1022"/>
      <c r="FZN31" s="1022"/>
      <c r="FZO31" s="1022"/>
      <c r="FZP31" s="1022"/>
      <c r="FZQ31" s="1022"/>
      <c r="FZR31" s="1022"/>
      <c r="FZS31" s="1022"/>
      <c r="FZT31" s="1022"/>
      <c r="FZU31" s="1022"/>
      <c r="FZV31" s="1022"/>
      <c r="FZW31" s="1022"/>
      <c r="FZX31" s="1022"/>
      <c r="FZY31" s="1022"/>
      <c r="FZZ31" s="1022"/>
      <c r="GAA31" s="1022"/>
      <c r="GAB31" s="1022"/>
      <c r="GAC31" s="1022"/>
      <c r="GAD31" s="1022"/>
      <c r="GAE31" s="1022"/>
      <c r="GAF31" s="1022"/>
      <c r="GAG31" s="1022"/>
      <c r="GAH31" s="1022"/>
      <c r="GAI31" s="1022"/>
      <c r="GAJ31" s="1022"/>
      <c r="GAK31" s="1022"/>
      <c r="GAL31" s="1022"/>
      <c r="GAM31" s="1022"/>
      <c r="GAN31" s="1022"/>
      <c r="GAO31" s="1022"/>
      <c r="GAP31" s="1022"/>
      <c r="GAQ31" s="1022"/>
      <c r="GAR31" s="1022"/>
      <c r="GAS31" s="1022"/>
      <c r="GAT31" s="1022"/>
      <c r="GAU31" s="1022"/>
      <c r="GAV31" s="1022"/>
      <c r="GAW31" s="1022"/>
      <c r="GAX31" s="1022"/>
      <c r="GAY31" s="1022"/>
      <c r="GAZ31" s="1022"/>
      <c r="GBA31" s="1022"/>
      <c r="GBB31" s="1022"/>
      <c r="GBC31" s="1022"/>
      <c r="GBD31" s="1022"/>
      <c r="GBE31" s="1022"/>
      <c r="GBF31" s="1022"/>
      <c r="GBG31" s="1022"/>
      <c r="GBH31" s="1022"/>
      <c r="GBI31" s="1022"/>
      <c r="GBJ31" s="1022"/>
      <c r="GBK31" s="1022"/>
      <c r="GBL31" s="1022"/>
      <c r="GBM31" s="1022"/>
      <c r="GBN31" s="1022"/>
      <c r="GBO31" s="1022"/>
      <c r="GBP31" s="1022"/>
      <c r="GBQ31" s="1022"/>
      <c r="GBR31" s="1022"/>
      <c r="GBS31" s="1022"/>
      <c r="GBT31" s="1022"/>
      <c r="GBU31" s="1022"/>
      <c r="GBV31" s="1022"/>
      <c r="GBW31" s="1022"/>
      <c r="GBX31" s="1022"/>
      <c r="GBY31" s="1022"/>
      <c r="GBZ31" s="1022"/>
      <c r="GCA31" s="1022"/>
      <c r="GCB31" s="1022"/>
      <c r="GCC31" s="1022"/>
      <c r="GCD31" s="1022"/>
      <c r="GCE31" s="1022"/>
      <c r="GCF31" s="1022"/>
      <c r="GCG31" s="1022"/>
      <c r="GCH31" s="1022"/>
      <c r="GCI31" s="1022"/>
      <c r="GCJ31" s="1022"/>
      <c r="GCK31" s="1022"/>
      <c r="GCL31" s="1022"/>
      <c r="GCM31" s="1022"/>
      <c r="GCN31" s="1022"/>
      <c r="GCO31" s="1022"/>
      <c r="GCP31" s="1022"/>
      <c r="GCQ31" s="1022"/>
      <c r="GCR31" s="1022"/>
      <c r="GCS31" s="1022"/>
      <c r="GCT31" s="1022"/>
      <c r="GCU31" s="1022"/>
      <c r="GCV31" s="1022"/>
      <c r="GCW31" s="1022"/>
      <c r="GCX31" s="1022"/>
      <c r="GCY31" s="1022"/>
      <c r="GCZ31" s="1022"/>
      <c r="GDA31" s="1022"/>
      <c r="GDB31" s="1022"/>
      <c r="GDC31" s="1022"/>
      <c r="GDD31" s="1022"/>
      <c r="GDE31" s="1022"/>
      <c r="GDF31" s="1022"/>
      <c r="GDG31" s="1022"/>
      <c r="GDH31" s="1022"/>
      <c r="GDI31" s="1022"/>
      <c r="GDJ31" s="1022"/>
      <c r="GDK31" s="1022"/>
      <c r="GDL31" s="1022"/>
      <c r="GDM31" s="1022"/>
      <c r="GDN31" s="1022"/>
      <c r="GDO31" s="1022"/>
      <c r="GDP31" s="1022"/>
      <c r="GDQ31" s="1022"/>
      <c r="GDR31" s="1022"/>
      <c r="GDS31" s="1022"/>
      <c r="GDT31" s="1022"/>
      <c r="GDU31" s="1022"/>
      <c r="GDV31" s="1022"/>
      <c r="GDW31" s="1022"/>
      <c r="GDX31" s="1022"/>
      <c r="GDY31" s="1022"/>
      <c r="GDZ31" s="1022"/>
      <c r="GEA31" s="1022"/>
      <c r="GEB31" s="1022"/>
      <c r="GEC31" s="1022"/>
      <c r="GED31" s="1022"/>
      <c r="GEE31" s="1022"/>
      <c r="GEF31" s="1022"/>
      <c r="GEG31" s="1022"/>
      <c r="GEH31" s="1022"/>
      <c r="GEI31" s="1022"/>
      <c r="GEJ31" s="1022"/>
      <c r="GEK31" s="1022"/>
      <c r="GEL31" s="1022"/>
      <c r="GEM31" s="1022"/>
      <c r="GEN31" s="1022"/>
      <c r="GEO31" s="1022"/>
      <c r="GEP31" s="1022"/>
      <c r="GEQ31" s="1022"/>
      <c r="GER31" s="1022"/>
      <c r="GES31" s="1022"/>
      <c r="GET31" s="1022"/>
      <c r="GEU31" s="1022"/>
      <c r="GEV31" s="1022"/>
      <c r="GEW31" s="1022"/>
      <c r="GEX31" s="1022"/>
      <c r="GEY31" s="1022"/>
      <c r="GEZ31" s="1022"/>
      <c r="GFA31" s="1022"/>
      <c r="GFB31" s="1022"/>
      <c r="GFC31" s="1022"/>
      <c r="GFD31" s="1022"/>
      <c r="GFE31" s="1022"/>
      <c r="GFF31" s="1022"/>
      <c r="GFG31" s="1022"/>
      <c r="GFH31" s="1022"/>
      <c r="GFI31" s="1022"/>
      <c r="GFJ31" s="1022"/>
      <c r="GFK31" s="1022"/>
      <c r="GFL31" s="1022"/>
      <c r="GFM31" s="1022"/>
      <c r="GFN31" s="1022"/>
      <c r="GFO31" s="1022"/>
      <c r="GFP31" s="1022"/>
      <c r="GFQ31" s="1022"/>
      <c r="GFR31" s="1022"/>
      <c r="GFS31" s="1022"/>
      <c r="GFT31" s="1022"/>
      <c r="GFU31" s="1022"/>
      <c r="GFV31" s="1022"/>
      <c r="GFW31" s="1022"/>
      <c r="GFX31" s="1022"/>
      <c r="GFY31" s="1022"/>
      <c r="GFZ31" s="1022"/>
      <c r="GGA31" s="1022"/>
      <c r="GGB31" s="1022"/>
      <c r="GGC31" s="1022"/>
      <c r="GGD31" s="1022"/>
      <c r="GGE31" s="1022"/>
      <c r="GGF31" s="1022"/>
      <c r="GGG31" s="1022"/>
      <c r="GGH31" s="1022"/>
      <c r="GGI31" s="1022"/>
      <c r="GGJ31" s="1022"/>
      <c r="GGK31" s="1022"/>
      <c r="GGL31" s="1022"/>
      <c r="GGM31" s="1022"/>
      <c r="GGN31" s="1022"/>
      <c r="GGO31" s="1022"/>
      <c r="GGP31" s="1022"/>
      <c r="GGQ31" s="1022"/>
      <c r="GGR31" s="1022"/>
      <c r="GGS31" s="1022"/>
      <c r="GGT31" s="1022"/>
      <c r="GGU31" s="1022"/>
      <c r="GGV31" s="1022"/>
      <c r="GGW31" s="1022"/>
      <c r="GGX31" s="1022"/>
      <c r="GGY31" s="1022"/>
      <c r="GGZ31" s="1022"/>
      <c r="GHA31" s="1022"/>
      <c r="GHB31" s="1022"/>
      <c r="GHC31" s="1022"/>
      <c r="GHD31" s="1022"/>
      <c r="GHE31" s="1022"/>
      <c r="GHF31" s="1022"/>
      <c r="GHG31" s="1022"/>
      <c r="GHH31" s="1022"/>
      <c r="GHI31" s="1022"/>
      <c r="GHJ31" s="1022"/>
      <c r="GHK31" s="1022"/>
      <c r="GHL31" s="1022"/>
      <c r="GHM31" s="1022"/>
      <c r="GHN31" s="1022"/>
      <c r="GHO31" s="1022"/>
      <c r="GHP31" s="1022"/>
      <c r="GHQ31" s="1022"/>
      <c r="GHR31" s="1022"/>
      <c r="GHS31" s="1022"/>
      <c r="GHT31" s="1022"/>
      <c r="GHU31" s="1022"/>
      <c r="GHV31" s="1022"/>
      <c r="GHW31" s="1022"/>
      <c r="GHX31" s="1022"/>
      <c r="GHY31" s="1022"/>
      <c r="GHZ31" s="1022"/>
      <c r="GIA31" s="1022"/>
      <c r="GIB31" s="1022"/>
      <c r="GIC31" s="1022"/>
      <c r="GID31" s="1022"/>
      <c r="GIE31" s="1022"/>
      <c r="GIF31" s="1022"/>
      <c r="GIG31" s="1022"/>
      <c r="GIH31" s="1022"/>
      <c r="GII31" s="1022"/>
      <c r="GIJ31" s="1022"/>
      <c r="GIK31" s="1022"/>
      <c r="GIL31" s="1022"/>
      <c r="GIM31" s="1022"/>
      <c r="GIN31" s="1022"/>
      <c r="GIO31" s="1022"/>
      <c r="GIP31" s="1022"/>
      <c r="GIQ31" s="1022"/>
      <c r="GIR31" s="1022"/>
      <c r="GIS31" s="1022"/>
      <c r="GIT31" s="1022"/>
      <c r="GIU31" s="1022"/>
      <c r="GIV31" s="1022"/>
      <c r="GIW31" s="1022"/>
      <c r="GIX31" s="1022"/>
      <c r="GIY31" s="1022"/>
      <c r="GIZ31" s="1022"/>
      <c r="GJA31" s="1022"/>
      <c r="GJB31" s="1022"/>
      <c r="GJC31" s="1022"/>
      <c r="GJD31" s="1022"/>
      <c r="GJE31" s="1022"/>
      <c r="GJF31" s="1022"/>
      <c r="GJG31" s="1022"/>
      <c r="GJH31" s="1022"/>
      <c r="GJI31" s="1022"/>
      <c r="GJJ31" s="1022"/>
      <c r="GJK31" s="1022"/>
      <c r="GJL31" s="1022"/>
      <c r="GJM31" s="1022"/>
      <c r="GJN31" s="1022"/>
      <c r="GJO31" s="1022"/>
      <c r="GJP31" s="1022"/>
      <c r="GJQ31" s="1022"/>
      <c r="GJR31" s="1022"/>
      <c r="GJS31" s="1022"/>
      <c r="GJT31" s="1022"/>
      <c r="GJU31" s="1022"/>
      <c r="GJV31" s="1022"/>
      <c r="GJW31" s="1022"/>
      <c r="GJX31" s="1022"/>
      <c r="GJY31" s="1022"/>
      <c r="GJZ31" s="1022"/>
      <c r="GKA31" s="1022"/>
      <c r="GKB31" s="1022"/>
      <c r="GKC31" s="1022"/>
      <c r="GKD31" s="1022"/>
      <c r="GKE31" s="1022"/>
      <c r="GKF31" s="1022"/>
      <c r="GKG31" s="1022"/>
      <c r="GKH31" s="1022"/>
      <c r="GKI31" s="1022"/>
      <c r="GKJ31" s="1022"/>
      <c r="GKK31" s="1022"/>
      <c r="GKL31" s="1022"/>
      <c r="GKM31" s="1022"/>
      <c r="GKN31" s="1022"/>
      <c r="GKO31" s="1022"/>
      <c r="GKP31" s="1022"/>
      <c r="GKQ31" s="1022"/>
      <c r="GKR31" s="1022"/>
      <c r="GKS31" s="1022"/>
      <c r="GKT31" s="1022"/>
      <c r="GKU31" s="1022"/>
      <c r="GKV31" s="1022"/>
      <c r="GKW31" s="1022"/>
      <c r="GKX31" s="1022"/>
      <c r="GKY31" s="1022"/>
      <c r="GKZ31" s="1022"/>
      <c r="GLA31" s="1022"/>
      <c r="GLB31" s="1022"/>
      <c r="GLC31" s="1022"/>
      <c r="GLD31" s="1022"/>
      <c r="GLE31" s="1022"/>
      <c r="GLF31" s="1022"/>
      <c r="GLG31" s="1022"/>
      <c r="GLH31" s="1022"/>
      <c r="GLI31" s="1022"/>
      <c r="GLJ31" s="1022"/>
      <c r="GLK31" s="1022"/>
      <c r="GLL31" s="1022"/>
      <c r="GLM31" s="1022"/>
      <c r="GLN31" s="1022"/>
      <c r="GLO31" s="1022"/>
      <c r="GLP31" s="1022"/>
      <c r="GLQ31" s="1022"/>
      <c r="GLR31" s="1022"/>
      <c r="GLS31" s="1022"/>
      <c r="GLT31" s="1022"/>
      <c r="GLU31" s="1022"/>
      <c r="GLV31" s="1022"/>
      <c r="GLW31" s="1022"/>
      <c r="GLX31" s="1022"/>
      <c r="GLY31" s="1022"/>
      <c r="GLZ31" s="1022"/>
      <c r="GMA31" s="1022"/>
      <c r="GMB31" s="1022"/>
      <c r="GMC31" s="1022"/>
      <c r="GMD31" s="1022"/>
      <c r="GME31" s="1022"/>
      <c r="GMF31" s="1022"/>
      <c r="GMG31" s="1022"/>
      <c r="GMH31" s="1022"/>
      <c r="GMI31" s="1022"/>
      <c r="GMJ31" s="1022"/>
      <c r="GMK31" s="1022"/>
      <c r="GML31" s="1022"/>
      <c r="GMM31" s="1022"/>
      <c r="GMN31" s="1022"/>
      <c r="GMO31" s="1022"/>
      <c r="GMP31" s="1022"/>
      <c r="GMQ31" s="1022"/>
      <c r="GMR31" s="1022"/>
      <c r="GMS31" s="1022"/>
      <c r="GMT31" s="1022"/>
      <c r="GMU31" s="1022"/>
      <c r="GMV31" s="1022"/>
      <c r="GMW31" s="1022"/>
      <c r="GMX31" s="1022"/>
      <c r="GMY31" s="1022"/>
      <c r="GMZ31" s="1022"/>
      <c r="GNA31" s="1022"/>
      <c r="GNB31" s="1022"/>
      <c r="GNC31" s="1022"/>
      <c r="GND31" s="1022"/>
      <c r="GNE31" s="1022"/>
      <c r="GNF31" s="1022"/>
      <c r="GNG31" s="1022"/>
      <c r="GNH31" s="1022"/>
      <c r="GNI31" s="1022"/>
      <c r="GNJ31" s="1022"/>
      <c r="GNK31" s="1022"/>
      <c r="GNL31" s="1022"/>
      <c r="GNM31" s="1022"/>
      <c r="GNN31" s="1022"/>
      <c r="GNO31" s="1022"/>
      <c r="GNP31" s="1022"/>
      <c r="GNQ31" s="1022"/>
      <c r="GNR31" s="1022"/>
      <c r="GNS31" s="1022"/>
      <c r="GNT31" s="1022"/>
      <c r="GNU31" s="1022"/>
      <c r="GNV31" s="1022"/>
      <c r="GNW31" s="1022"/>
      <c r="GNX31" s="1022"/>
      <c r="GNY31" s="1022"/>
      <c r="GNZ31" s="1022"/>
      <c r="GOA31" s="1022"/>
      <c r="GOB31" s="1022"/>
      <c r="GOC31" s="1022"/>
      <c r="GOD31" s="1022"/>
      <c r="GOE31" s="1022"/>
      <c r="GOF31" s="1022"/>
      <c r="GOG31" s="1022"/>
      <c r="GOH31" s="1022"/>
      <c r="GOI31" s="1022"/>
      <c r="GOJ31" s="1022"/>
      <c r="GOK31" s="1022"/>
      <c r="GOL31" s="1022"/>
      <c r="GOM31" s="1022"/>
      <c r="GON31" s="1022"/>
      <c r="GOO31" s="1022"/>
      <c r="GOP31" s="1022"/>
      <c r="GOQ31" s="1022"/>
      <c r="GOR31" s="1022"/>
      <c r="GOS31" s="1022"/>
      <c r="GOT31" s="1022"/>
      <c r="GOU31" s="1022"/>
      <c r="GOV31" s="1022"/>
      <c r="GOW31" s="1022"/>
      <c r="GOX31" s="1022"/>
      <c r="GOY31" s="1022"/>
      <c r="GOZ31" s="1022"/>
      <c r="GPA31" s="1022"/>
      <c r="GPB31" s="1022"/>
      <c r="GPC31" s="1022"/>
      <c r="GPD31" s="1022"/>
      <c r="GPE31" s="1022"/>
      <c r="GPF31" s="1022"/>
      <c r="GPG31" s="1022"/>
      <c r="GPH31" s="1022"/>
      <c r="GPI31" s="1022"/>
      <c r="GPJ31" s="1022"/>
      <c r="GPK31" s="1022"/>
      <c r="GPL31" s="1022"/>
      <c r="GPM31" s="1022"/>
      <c r="GPN31" s="1022"/>
      <c r="GPO31" s="1022"/>
      <c r="GPP31" s="1022"/>
      <c r="GPQ31" s="1022"/>
      <c r="GPR31" s="1022"/>
      <c r="GPS31" s="1022"/>
      <c r="GPT31" s="1022"/>
      <c r="GPU31" s="1022"/>
      <c r="GPV31" s="1022"/>
      <c r="GPW31" s="1022"/>
      <c r="GPX31" s="1022"/>
      <c r="GPY31" s="1022"/>
      <c r="GPZ31" s="1022"/>
      <c r="GQA31" s="1022"/>
      <c r="GQB31" s="1022"/>
      <c r="GQC31" s="1022"/>
      <c r="GQD31" s="1022"/>
      <c r="GQE31" s="1022"/>
      <c r="GQF31" s="1022"/>
      <c r="GQG31" s="1022"/>
      <c r="GQH31" s="1022"/>
      <c r="GQI31" s="1022"/>
      <c r="GQJ31" s="1022"/>
      <c r="GQK31" s="1022"/>
      <c r="GQL31" s="1022"/>
      <c r="GQM31" s="1022"/>
      <c r="GQN31" s="1022"/>
      <c r="GQO31" s="1022"/>
      <c r="GQP31" s="1022"/>
      <c r="GQQ31" s="1022"/>
      <c r="GQR31" s="1022"/>
      <c r="GQS31" s="1022"/>
      <c r="GQT31" s="1022"/>
      <c r="GQU31" s="1022"/>
      <c r="GQV31" s="1022"/>
      <c r="GQW31" s="1022"/>
      <c r="GQX31" s="1022"/>
      <c r="GQY31" s="1022"/>
      <c r="GQZ31" s="1022"/>
      <c r="GRA31" s="1022"/>
      <c r="GRB31" s="1022"/>
      <c r="GRC31" s="1022"/>
      <c r="GRD31" s="1022"/>
      <c r="GRE31" s="1022"/>
      <c r="GRF31" s="1022"/>
      <c r="GRG31" s="1022"/>
      <c r="GRH31" s="1022"/>
      <c r="GRI31" s="1022"/>
      <c r="GRJ31" s="1022"/>
      <c r="GRK31" s="1022"/>
      <c r="GRL31" s="1022"/>
      <c r="GRM31" s="1022"/>
      <c r="GRN31" s="1022"/>
      <c r="GRO31" s="1022"/>
      <c r="GRP31" s="1022"/>
      <c r="GRQ31" s="1022"/>
      <c r="GRR31" s="1022"/>
      <c r="GRS31" s="1022"/>
      <c r="GRT31" s="1022"/>
      <c r="GRU31" s="1022"/>
      <c r="GRV31" s="1022"/>
      <c r="GRW31" s="1022"/>
      <c r="GRX31" s="1022"/>
      <c r="GRY31" s="1022"/>
      <c r="GRZ31" s="1022"/>
      <c r="GSA31" s="1022"/>
      <c r="GSB31" s="1022"/>
      <c r="GSC31" s="1022"/>
      <c r="GSD31" s="1022"/>
      <c r="GSE31" s="1022"/>
      <c r="GSF31" s="1022"/>
      <c r="GSG31" s="1022"/>
      <c r="GSH31" s="1022"/>
      <c r="GSI31" s="1022"/>
      <c r="GSJ31" s="1022"/>
      <c r="GSK31" s="1022"/>
      <c r="GSL31" s="1022"/>
      <c r="GSM31" s="1022"/>
      <c r="GSN31" s="1022"/>
      <c r="GSO31" s="1022"/>
      <c r="GSP31" s="1022"/>
      <c r="GSQ31" s="1022"/>
      <c r="GSR31" s="1022"/>
      <c r="GSS31" s="1022"/>
      <c r="GST31" s="1022"/>
      <c r="GSU31" s="1022"/>
      <c r="GSV31" s="1022"/>
      <c r="GSW31" s="1022"/>
      <c r="GSX31" s="1022"/>
      <c r="GSY31" s="1022"/>
      <c r="GSZ31" s="1022"/>
      <c r="GTA31" s="1022"/>
      <c r="GTB31" s="1022"/>
      <c r="GTC31" s="1022"/>
      <c r="GTD31" s="1022"/>
      <c r="GTE31" s="1022"/>
      <c r="GTF31" s="1022"/>
      <c r="GTG31" s="1022"/>
      <c r="GTH31" s="1022"/>
      <c r="GTI31" s="1022"/>
      <c r="GTJ31" s="1022"/>
      <c r="GTK31" s="1022"/>
      <c r="GTL31" s="1022"/>
      <c r="GTM31" s="1022"/>
      <c r="GTN31" s="1022"/>
      <c r="GTO31" s="1022"/>
      <c r="GTP31" s="1022"/>
      <c r="GTQ31" s="1022"/>
      <c r="GTR31" s="1022"/>
      <c r="GTS31" s="1022"/>
      <c r="GTT31" s="1022"/>
      <c r="GTU31" s="1022"/>
      <c r="GTV31" s="1022"/>
      <c r="GTW31" s="1022"/>
      <c r="GTX31" s="1022"/>
      <c r="GTY31" s="1022"/>
      <c r="GTZ31" s="1022"/>
      <c r="GUA31" s="1022"/>
      <c r="GUB31" s="1022"/>
      <c r="GUC31" s="1022"/>
      <c r="GUD31" s="1022"/>
      <c r="GUE31" s="1022"/>
      <c r="GUF31" s="1022"/>
      <c r="GUG31" s="1022"/>
      <c r="GUH31" s="1022"/>
      <c r="GUI31" s="1022"/>
      <c r="GUJ31" s="1022"/>
      <c r="GUK31" s="1022"/>
      <c r="GUL31" s="1022"/>
      <c r="GUM31" s="1022"/>
      <c r="GUN31" s="1022"/>
      <c r="GUO31" s="1022"/>
      <c r="GUP31" s="1022"/>
      <c r="GUQ31" s="1022"/>
      <c r="GUR31" s="1022"/>
      <c r="GUS31" s="1022"/>
      <c r="GUT31" s="1022"/>
      <c r="GUU31" s="1022"/>
      <c r="GUV31" s="1022"/>
      <c r="GUW31" s="1022"/>
      <c r="GUX31" s="1022"/>
      <c r="GUY31" s="1022"/>
      <c r="GUZ31" s="1022"/>
      <c r="GVA31" s="1022"/>
      <c r="GVB31" s="1022"/>
      <c r="GVC31" s="1022"/>
      <c r="GVD31" s="1022"/>
      <c r="GVE31" s="1022"/>
      <c r="GVF31" s="1022"/>
      <c r="GVG31" s="1022"/>
      <c r="GVH31" s="1022"/>
      <c r="GVI31" s="1022"/>
      <c r="GVJ31" s="1022"/>
      <c r="GVK31" s="1022"/>
      <c r="GVL31" s="1022"/>
      <c r="GVM31" s="1022"/>
      <c r="GVN31" s="1022"/>
      <c r="GVO31" s="1022"/>
      <c r="GVP31" s="1022"/>
      <c r="GVQ31" s="1022"/>
      <c r="GVR31" s="1022"/>
      <c r="GVS31" s="1022"/>
      <c r="GVT31" s="1022"/>
      <c r="GVU31" s="1022"/>
      <c r="GVV31" s="1022"/>
      <c r="GVW31" s="1022"/>
      <c r="GVX31" s="1022"/>
      <c r="GVY31" s="1022"/>
      <c r="GVZ31" s="1022"/>
      <c r="GWA31" s="1022"/>
      <c r="GWB31" s="1022"/>
      <c r="GWC31" s="1022"/>
      <c r="GWD31" s="1022"/>
      <c r="GWE31" s="1022"/>
      <c r="GWF31" s="1022"/>
      <c r="GWG31" s="1022"/>
      <c r="GWH31" s="1022"/>
      <c r="GWI31" s="1022"/>
      <c r="GWJ31" s="1022"/>
      <c r="GWK31" s="1022"/>
      <c r="GWL31" s="1022"/>
      <c r="GWM31" s="1022"/>
      <c r="GWN31" s="1022"/>
      <c r="GWO31" s="1022"/>
      <c r="GWP31" s="1022"/>
      <c r="GWQ31" s="1022"/>
      <c r="GWR31" s="1022"/>
      <c r="GWS31" s="1022"/>
      <c r="GWT31" s="1022"/>
      <c r="GWU31" s="1022"/>
      <c r="GWV31" s="1022"/>
      <c r="GWW31" s="1022"/>
      <c r="GWX31" s="1022"/>
      <c r="GWY31" s="1022"/>
      <c r="GWZ31" s="1022"/>
      <c r="GXA31" s="1022"/>
      <c r="GXB31" s="1022"/>
      <c r="GXC31" s="1022"/>
      <c r="GXD31" s="1022"/>
      <c r="GXE31" s="1022"/>
      <c r="GXF31" s="1022"/>
      <c r="GXG31" s="1022"/>
      <c r="GXH31" s="1022"/>
      <c r="GXI31" s="1022"/>
      <c r="GXJ31" s="1022"/>
      <c r="GXK31" s="1022"/>
      <c r="GXL31" s="1022"/>
      <c r="GXM31" s="1022"/>
      <c r="GXN31" s="1022"/>
      <c r="GXO31" s="1022"/>
      <c r="GXP31" s="1022"/>
      <c r="GXQ31" s="1022"/>
      <c r="GXR31" s="1022"/>
      <c r="GXS31" s="1022"/>
      <c r="GXT31" s="1022"/>
      <c r="GXU31" s="1022"/>
      <c r="GXV31" s="1022"/>
      <c r="GXW31" s="1022"/>
      <c r="GXX31" s="1022"/>
      <c r="GXY31" s="1022"/>
      <c r="GXZ31" s="1022"/>
      <c r="GYA31" s="1022"/>
      <c r="GYB31" s="1022"/>
      <c r="GYC31" s="1022"/>
      <c r="GYD31" s="1022"/>
      <c r="GYE31" s="1022"/>
      <c r="GYF31" s="1022"/>
      <c r="GYG31" s="1022"/>
      <c r="GYH31" s="1022"/>
      <c r="GYI31" s="1022"/>
      <c r="GYJ31" s="1022"/>
      <c r="GYK31" s="1022"/>
      <c r="GYL31" s="1022"/>
      <c r="GYM31" s="1022"/>
      <c r="GYN31" s="1022"/>
      <c r="GYO31" s="1022"/>
      <c r="GYP31" s="1022"/>
      <c r="GYQ31" s="1022"/>
      <c r="GYR31" s="1022"/>
      <c r="GYS31" s="1022"/>
      <c r="GYT31" s="1022"/>
      <c r="GYU31" s="1022"/>
      <c r="GYV31" s="1022"/>
      <c r="GYW31" s="1022"/>
      <c r="GYX31" s="1022"/>
      <c r="GYY31" s="1022"/>
      <c r="GYZ31" s="1022"/>
      <c r="GZA31" s="1022"/>
      <c r="GZB31" s="1022"/>
      <c r="GZC31" s="1022"/>
      <c r="GZD31" s="1022"/>
      <c r="GZE31" s="1022"/>
      <c r="GZF31" s="1022"/>
      <c r="GZG31" s="1022"/>
      <c r="GZH31" s="1022"/>
      <c r="GZI31" s="1022"/>
      <c r="GZJ31" s="1022"/>
      <c r="GZK31" s="1022"/>
      <c r="GZL31" s="1022"/>
      <c r="GZM31" s="1022"/>
      <c r="GZN31" s="1022"/>
      <c r="GZO31" s="1022"/>
      <c r="GZP31" s="1022"/>
      <c r="GZQ31" s="1022"/>
      <c r="GZR31" s="1022"/>
      <c r="GZS31" s="1022"/>
      <c r="GZT31" s="1022"/>
      <c r="GZU31" s="1022"/>
      <c r="GZV31" s="1022"/>
      <c r="GZW31" s="1022"/>
      <c r="GZX31" s="1022"/>
      <c r="GZY31" s="1022"/>
      <c r="GZZ31" s="1022"/>
      <c r="HAA31" s="1022"/>
      <c r="HAB31" s="1022"/>
      <c r="HAC31" s="1022"/>
      <c r="HAD31" s="1022"/>
      <c r="HAE31" s="1022"/>
      <c r="HAF31" s="1022"/>
      <c r="HAG31" s="1022"/>
      <c r="HAH31" s="1022"/>
      <c r="HAI31" s="1022"/>
      <c r="HAJ31" s="1022"/>
      <c r="HAK31" s="1022"/>
      <c r="HAL31" s="1022"/>
      <c r="HAM31" s="1022"/>
      <c r="HAN31" s="1022"/>
      <c r="HAO31" s="1022"/>
      <c r="HAP31" s="1022"/>
      <c r="HAQ31" s="1022"/>
      <c r="HAR31" s="1022"/>
      <c r="HAS31" s="1022"/>
      <c r="HAT31" s="1022"/>
      <c r="HAU31" s="1022"/>
      <c r="HAV31" s="1022"/>
      <c r="HAW31" s="1022"/>
      <c r="HAX31" s="1022"/>
      <c r="HAY31" s="1022"/>
      <c r="HAZ31" s="1022"/>
      <c r="HBA31" s="1022"/>
      <c r="HBB31" s="1022"/>
      <c r="HBC31" s="1022"/>
      <c r="HBD31" s="1022"/>
      <c r="HBE31" s="1022"/>
      <c r="HBF31" s="1022"/>
      <c r="HBG31" s="1022"/>
      <c r="HBH31" s="1022"/>
      <c r="HBI31" s="1022"/>
      <c r="HBJ31" s="1022"/>
      <c r="HBK31" s="1022"/>
      <c r="HBL31" s="1022"/>
      <c r="HBM31" s="1022"/>
      <c r="HBN31" s="1022"/>
      <c r="HBO31" s="1022"/>
      <c r="HBP31" s="1022"/>
      <c r="HBQ31" s="1022"/>
      <c r="HBR31" s="1022"/>
      <c r="HBS31" s="1022"/>
      <c r="HBT31" s="1022"/>
      <c r="HBU31" s="1022"/>
      <c r="HBV31" s="1022"/>
      <c r="HBW31" s="1022"/>
      <c r="HBX31" s="1022"/>
      <c r="HBY31" s="1022"/>
      <c r="HBZ31" s="1022"/>
      <c r="HCA31" s="1022"/>
      <c r="HCB31" s="1022"/>
      <c r="HCC31" s="1022"/>
      <c r="HCD31" s="1022"/>
      <c r="HCE31" s="1022"/>
      <c r="HCF31" s="1022"/>
      <c r="HCG31" s="1022"/>
      <c r="HCH31" s="1022"/>
      <c r="HCI31" s="1022"/>
      <c r="HCJ31" s="1022"/>
      <c r="HCK31" s="1022"/>
      <c r="HCL31" s="1022"/>
      <c r="HCM31" s="1022"/>
      <c r="HCN31" s="1022"/>
      <c r="HCO31" s="1022"/>
      <c r="HCP31" s="1022"/>
      <c r="HCQ31" s="1022"/>
      <c r="HCR31" s="1022"/>
      <c r="HCS31" s="1022"/>
      <c r="HCT31" s="1022"/>
      <c r="HCU31" s="1022"/>
      <c r="HCV31" s="1022"/>
      <c r="HCW31" s="1022"/>
      <c r="HCX31" s="1022"/>
      <c r="HCY31" s="1022"/>
      <c r="HCZ31" s="1022"/>
      <c r="HDA31" s="1022"/>
      <c r="HDB31" s="1022"/>
      <c r="HDC31" s="1022"/>
      <c r="HDD31" s="1022"/>
      <c r="HDE31" s="1022"/>
      <c r="HDF31" s="1022"/>
      <c r="HDG31" s="1022"/>
      <c r="HDH31" s="1022"/>
      <c r="HDI31" s="1022"/>
      <c r="HDJ31" s="1022"/>
      <c r="HDK31" s="1022"/>
      <c r="HDL31" s="1022"/>
      <c r="HDM31" s="1022"/>
      <c r="HDN31" s="1022"/>
      <c r="HDO31" s="1022"/>
      <c r="HDP31" s="1022"/>
      <c r="HDQ31" s="1022"/>
      <c r="HDR31" s="1022"/>
      <c r="HDS31" s="1022"/>
      <c r="HDT31" s="1022"/>
      <c r="HDU31" s="1022"/>
      <c r="HDV31" s="1022"/>
      <c r="HDW31" s="1022"/>
      <c r="HDX31" s="1022"/>
      <c r="HDY31" s="1022"/>
      <c r="HDZ31" s="1022"/>
      <c r="HEA31" s="1022"/>
      <c r="HEB31" s="1022"/>
      <c r="HEC31" s="1022"/>
      <c r="HED31" s="1022"/>
      <c r="HEE31" s="1022"/>
      <c r="HEF31" s="1022"/>
      <c r="HEG31" s="1022"/>
      <c r="HEH31" s="1022"/>
      <c r="HEI31" s="1022"/>
      <c r="HEJ31" s="1022"/>
      <c r="HEK31" s="1022"/>
      <c r="HEL31" s="1022"/>
      <c r="HEM31" s="1022"/>
      <c r="HEN31" s="1022"/>
      <c r="HEO31" s="1022"/>
      <c r="HEP31" s="1022"/>
      <c r="HEQ31" s="1022"/>
      <c r="HER31" s="1022"/>
      <c r="HES31" s="1022"/>
      <c r="HET31" s="1022"/>
      <c r="HEU31" s="1022"/>
      <c r="HEV31" s="1022"/>
      <c r="HEW31" s="1022"/>
      <c r="HEX31" s="1022"/>
      <c r="HEY31" s="1022"/>
      <c r="HEZ31" s="1022"/>
      <c r="HFA31" s="1022"/>
      <c r="HFB31" s="1022"/>
      <c r="HFC31" s="1022"/>
      <c r="HFD31" s="1022"/>
      <c r="HFE31" s="1022"/>
      <c r="HFF31" s="1022"/>
      <c r="HFG31" s="1022"/>
      <c r="HFH31" s="1022"/>
      <c r="HFI31" s="1022"/>
      <c r="HFJ31" s="1022"/>
      <c r="HFK31" s="1022"/>
      <c r="HFL31" s="1022"/>
      <c r="HFM31" s="1022"/>
      <c r="HFN31" s="1022"/>
      <c r="HFO31" s="1022"/>
      <c r="HFP31" s="1022"/>
      <c r="HFQ31" s="1022"/>
      <c r="HFR31" s="1022"/>
      <c r="HFS31" s="1022"/>
      <c r="HFT31" s="1022"/>
      <c r="HFU31" s="1022"/>
      <c r="HFV31" s="1022"/>
      <c r="HFW31" s="1022"/>
      <c r="HFX31" s="1022"/>
      <c r="HFY31" s="1022"/>
      <c r="HFZ31" s="1022"/>
      <c r="HGA31" s="1022"/>
      <c r="HGB31" s="1022"/>
      <c r="HGC31" s="1022"/>
      <c r="HGD31" s="1022"/>
      <c r="HGE31" s="1022"/>
      <c r="HGF31" s="1022"/>
      <c r="HGG31" s="1022"/>
      <c r="HGH31" s="1022"/>
      <c r="HGI31" s="1022"/>
      <c r="HGJ31" s="1022"/>
      <c r="HGK31" s="1022"/>
      <c r="HGL31" s="1022"/>
      <c r="HGM31" s="1022"/>
      <c r="HGN31" s="1022"/>
      <c r="HGO31" s="1022"/>
      <c r="HGP31" s="1022"/>
      <c r="HGQ31" s="1022"/>
      <c r="HGR31" s="1022"/>
      <c r="HGS31" s="1022"/>
      <c r="HGT31" s="1022"/>
      <c r="HGU31" s="1022"/>
      <c r="HGV31" s="1022"/>
      <c r="HGW31" s="1022"/>
      <c r="HGX31" s="1022"/>
      <c r="HGY31" s="1022"/>
      <c r="HGZ31" s="1022"/>
      <c r="HHA31" s="1022"/>
      <c r="HHB31" s="1022"/>
      <c r="HHC31" s="1022"/>
      <c r="HHD31" s="1022"/>
      <c r="HHE31" s="1022"/>
      <c r="HHF31" s="1022"/>
      <c r="HHG31" s="1022"/>
      <c r="HHH31" s="1022"/>
      <c r="HHI31" s="1022"/>
      <c r="HHJ31" s="1022"/>
      <c r="HHK31" s="1022"/>
      <c r="HHL31" s="1022"/>
      <c r="HHM31" s="1022"/>
      <c r="HHN31" s="1022"/>
      <c r="HHO31" s="1022"/>
      <c r="HHP31" s="1022"/>
      <c r="HHQ31" s="1022"/>
      <c r="HHR31" s="1022"/>
      <c r="HHS31" s="1022"/>
      <c r="HHT31" s="1022"/>
      <c r="HHU31" s="1022"/>
      <c r="HHV31" s="1022"/>
      <c r="HHW31" s="1022"/>
      <c r="HHX31" s="1022"/>
      <c r="HHY31" s="1022"/>
      <c r="HHZ31" s="1022"/>
      <c r="HIA31" s="1022"/>
      <c r="HIB31" s="1022"/>
      <c r="HIC31" s="1022"/>
      <c r="HID31" s="1022"/>
      <c r="HIE31" s="1022"/>
      <c r="HIF31" s="1022"/>
      <c r="HIG31" s="1022"/>
      <c r="HIH31" s="1022"/>
      <c r="HII31" s="1022"/>
      <c r="HIJ31" s="1022"/>
      <c r="HIK31" s="1022"/>
      <c r="HIL31" s="1022"/>
      <c r="HIM31" s="1022"/>
      <c r="HIN31" s="1022"/>
      <c r="HIO31" s="1022"/>
      <c r="HIP31" s="1022"/>
      <c r="HIQ31" s="1022"/>
      <c r="HIR31" s="1022"/>
      <c r="HIS31" s="1022"/>
      <c r="HIT31" s="1022"/>
      <c r="HIU31" s="1022"/>
      <c r="HIV31" s="1022"/>
      <c r="HIW31" s="1022"/>
      <c r="HIX31" s="1022"/>
      <c r="HIY31" s="1022"/>
      <c r="HIZ31" s="1022"/>
      <c r="HJA31" s="1022"/>
      <c r="HJB31" s="1022"/>
      <c r="HJC31" s="1022"/>
      <c r="HJD31" s="1022"/>
      <c r="HJE31" s="1022"/>
      <c r="HJF31" s="1022"/>
      <c r="HJG31" s="1022"/>
      <c r="HJH31" s="1022"/>
      <c r="HJI31" s="1022"/>
      <c r="HJJ31" s="1022"/>
      <c r="HJK31" s="1022"/>
      <c r="HJL31" s="1022"/>
      <c r="HJM31" s="1022"/>
      <c r="HJN31" s="1022"/>
      <c r="HJO31" s="1022"/>
      <c r="HJP31" s="1022"/>
      <c r="HJQ31" s="1022"/>
      <c r="HJR31" s="1022"/>
      <c r="HJS31" s="1022"/>
      <c r="HJT31" s="1022"/>
      <c r="HJU31" s="1022"/>
      <c r="HJV31" s="1022"/>
      <c r="HJW31" s="1022"/>
      <c r="HJX31" s="1022"/>
      <c r="HJY31" s="1022"/>
      <c r="HJZ31" s="1022"/>
      <c r="HKA31" s="1022"/>
      <c r="HKB31" s="1022"/>
      <c r="HKC31" s="1022"/>
      <c r="HKD31" s="1022"/>
      <c r="HKE31" s="1022"/>
      <c r="HKF31" s="1022"/>
      <c r="HKG31" s="1022"/>
      <c r="HKH31" s="1022"/>
      <c r="HKI31" s="1022"/>
      <c r="HKJ31" s="1022"/>
      <c r="HKK31" s="1022"/>
      <c r="HKL31" s="1022"/>
      <c r="HKM31" s="1022"/>
      <c r="HKN31" s="1022"/>
      <c r="HKO31" s="1022"/>
      <c r="HKP31" s="1022"/>
      <c r="HKQ31" s="1022"/>
      <c r="HKR31" s="1022"/>
      <c r="HKS31" s="1022"/>
      <c r="HKT31" s="1022"/>
      <c r="HKU31" s="1022"/>
      <c r="HKV31" s="1022"/>
      <c r="HKW31" s="1022"/>
      <c r="HKX31" s="1022"/>
      <c r="HKY31" s="1022"/>
      <c r="HKZ31" s="1022"/>
      <c r="HLA31" s="1022"/>
      <c r="HLB31" s="1022"/>
      <c r="HLC31" s="1022"/>
      <c r="HLD31" s="1022"/>
      <c r="HLE31" s="1022"/>
      <c r="HLF31" s="1022"/>
      <c r="HLG31" s="1022"/>
      <c r="HLH31" s="1022"/>
      <c r="HLI31" s="1022"/>
      <c r="HLJ31" s="1022"/>
      <c r="HLK31" s="1022"/>
      <c r="HLL31" s="1022"/>
      <c r="HLM31" s="1022"/>
      <c r="HLN31" s="1022"/>
      <c r="HLO31" s="1022"/>
      <c r="HLP31" s="1022"/>
      <c r="HLQ31" s="1022"/>
      <c r="HLR31" s="1022"/>
      <c r="HLS31" s="1022"/>
      <c r="HLT31" s="1022"/>
      <c r="HLU31" s="1022"/>
      <c r="HLV31" s="1022"/>
      <c r="HLW31" s="1022"/>
      <c r="HLX31" s="1022"/>
      <c r="HLY31" s="1022"/>
      <c r="HLZ31" s="1022"/>
      <c r="HMA31" s="1022"/>
      <c r="HMB31" s="1022"/>
      <c r="HMC31" s="1022"/>
      <c r="HMD31" s="1022"/>
      <c r="HME31" s="1022"/>
      <c r="HMF31" s="1022"/>
      <c r="HMG31" s="1022"/>
      <c r="HMH31" s="1022"/>
      <c r="HMI31" s="1022"/>
      <c r="HMJ31" s="1022"/>
      <c r="HMK31" s="1022"/>
      <c r="HML31" s="1022"/>
      <c r="HMM31" s="1022"/>
      <c r="HMN31" s="1022"/>
      <c r="HMO31" s="1022"/>
      <c r="HMP31" s="1022"/>
      <c r="HMQ31" s="1022"/>
      <c r="HMR31" s="1022"/>
      <c r="HMS31" s="1022"/>
      <c r="HMT31" s="1022"/>
      <c r="HMU31" s="1022"/>
      <c r="HMV31" s="1022"/>
      <c r="HMW31" s="1022"/>
      <c r="HMX31" s="1022"/>
      <c r="HMY31" s="1022"/>
      <c r="HMZ31" s="1022"/>
      <c r="HNA31" s="1022"/>
      <c r="HNB31" s="1022"/>
      <c r="HNC31" s="1022"/>
      <c r="HND31" s="1022"/>
      <c r="HNE31" s="1022"/>
      <c r="HNF31" s="1022"/>
      <c r="HNG31" s="1022"/>
      <c r="HNH31" s="1022"/>
      <c r="HNI31" s="1022"/>
      <c r="HNJ31" s="1022"/>
      <c r="HNK31" s="1022"/>
      <c r="HNL31" s="1022"/>
      <c r="HNM31" s="1022"/>
      <c r="HNN31" s="1022"/>
      <c r="HNO31" s="1022"/>
      <c r="HNP31" s="1022"/>
      <c r="HNQ31" s="1022"/>
      <c r="HNR31" s="1022"/>
      <c r="HNS31" s="1022"/>
      <c r="HNT31" s="1022"/>
      <c r="HNU31" s="1022"/>
      <c r="HNV31" s="1022"/>
      <c r="HNW31" s="1022"/>
      <c r="HNX31" s="1022"/>
      <c r="HNY31" s="1022"/>
      <c r="HNZ31" s="1022"/>
      <c r="HOA31" s="1022"/>
      <c r="HOB31" s="1022"/>
      <c r="HOC31" s="1022"/>
      <c r="HOD31" s="1022"/>
      <c r="HOE31" s="1022"/>
      <c r="HOF31" s="1022"/>
      <c r="HOG31" s="1022"/>
      <c r="HOH31" s="1022"/>
      <c r="HOI31" s="1022"/>
      <c r="HOJ31" s="1022"/>
      <c r="HOK31" s="1022"/>
      <c r="HOL31" s="1022"/>
      <c r="HOM31" s="1022"/>
      <c r="HON31" s="1022"/>
      <c r="HOO31" s="1022"/>
      <c r="HOP31" s="1022"/>
      <c r="HOQ31" s="1022"/>
      <c r="HOR31" s="1022"/>
      <c r="HOS31" s="1022"/>
      <c r="HOT31" s="1022"/>
      <c r="HOU31" s="1022"/>
      <c r="HOV31" s="1022"/>
      <c r="HOW31" s="1022"/>
      <c r="HOX31" s="1022"/>
      <c r="HOY31" s="1022"/>
      <c r="HOZ31" s="1022"/>
      <c r="HPA31" s="1022"/>
      <c r="HPB31" s="1022"/>
      <c r="HPC31" s="1022"/>
      <c r="HPD31" s="1022"/>
      <c r="HPE31" s="1022"/>
      <c r="HPF31" s="1022"/>
      <c r="HPG31" s="1022"/>
      <c r="HPH31" s="1022"/>
      <c r="HPI31" s="1022"/>
      <c r="HPJ31" s="1022"/>
      <c r="HPK31" s="1022"/>
      <c r="HPL31" s="1022"/>
      <c r="HPM31" s="1022"/>
      <c r="HPN31" s="1022"/>
      <c r="HPO31" s="1022"/>
      <c r="HPP31" s="1022"/>
      <c r="HPQ31" s="1022"/>
      <c r="HPR31" s="1022"/>
      <c r="HPS31" s="1022"/>
      <c r="HPT31" s="1022"/>
      <c r="HPU31" s="1022"/>
      <c r="HPV31" s="1022"/>
      <c r="HPW31" s="1022"/>
      <c r="HPX31" s="1022"/>
      <c r="HPY31" s="1022"/>
      <c r="HPZ31" s="1022"/>
      <c r="HQA31" s="1022"/>
      <c r="HQB31" s="1022"/>
      <c r="HQC31" s="1022"/>
      <c r="HQD31" s="1022"/>
      <c r="HQE31" s="1022"/>
      <c r="HQF31" s="1022"/>
      <c r="HQG31" s="1022"/>
      <c r="HQH31" s="1022"/>
      <c r="HQI31" s="1022"/>
      <c r="HQJ31" s="1022"/>
      <c r="HQK31" s="1022"/>
      <c r="HQL31" s="1022"/>
      <c r="HQM31" s="1022"/>
      <c r="HQN31" s="1022"/>
      <c r="HQO31" s="1022"/>
      <c r="HQP31" s="1022"/>
      <c r="HQQ31" s="1022"/>
      <c r="HQR31" s="1022"/>
      <c r="HQS31" s="1022"/>
      <c r="HQT31" s="1022"/>
      <c r="HQU31" s="1022"/>
      <c r="HQV31" s="1022"/>
      <c r="HQW31" s="1022"/>
      <c r="HQX31" s="1022"/>
      <c r="HQY31" s="1022"/>
      <c r="HQZ31" s="1022"/>
      <c r="HRA31" s="1022"/>
      <c r="HRB31" s="1022"/>
      <c r="HRC31" s="1022"/>
      <c r="HRD31" s="1022"/>
      <c r="HRE31" s="1022"/>
      <c r="HRF31" s="1022"/>
      <c r="HRG31" s="1022"/>
      <c r="HRH31" s="1022"/>
      <c r="HRI31" s="1022"/>
      <c r="HRJ31" s="1022"/>
      <c r="HRK31" s="1022"/>
      <c r="HRL31" s="1022"/>
      <c r="HRM31" s="1022"/>
      <c r="HRN31" s="1022"/>
      <c r="HRO31" s="1022"/>
      <c r="HRP31" s="1022"/>
      <c r="HRQ31" s="1022"/>
      <c r="HRR31" s="1022"/>
      <c r="HRS31" s="1022"/>
      <c r="HRT31" s="1022"/>
      <c r="HRU31" s="1022"/>
      <c r="HRV31" s="1022"/>
      <c r="HRW31" s="1022"/>
      <c r="HRX31" s="1022"/>
      <c r="HRY31" s="1022"/>
      <c r="HRZ31" s="1022"/>
      <c r="HSA31" s="1022"/>
      <c r="HSB31" s="1022"/>
      <c r="HSC31" s="1022"/>
      <c r="HSD31" s="1022"/>
      <c r="HSE31" s="1022"/>
      <c r="HSF31" s="1022"/>
      <c r="HSG31" s="1022"/>
      <c r="HSH31" s="1022"/>
      <c r="HSI31" s="1022"/>
      <c r="HSJ31" s="1022"/>
      <c r="HSK31" s="1022"/>
      <c r="HSL31" s="1022"/>
      <c r="HSM31" s="1022"/>
      <c r="HSN31" s="1022"/>
      <c r="HSO31" s="1022"/>
      <c r="HSP31" s="1022"/>
      <c r="HSQ31" s="1022"/>
      <c r="HSR31" s="1022"/>
      <c r="HSS31" s="1022"/>
      <c r="HST31" s="1022"/>
      <c r="HSU31" s="1022"/>
      <c r="HSV31" s="1022"/>
      <c r="HSW31" s="1022"/>
      <c r="HSX31" s="1022"/>
      <c r="HSY31" s="1022"/>
      <c r="HSZ31" s="1022"/>
      <c r="HTA31" s="1022"/>
      <c r="HTB31" s="1022"/>
      <c r="HTC31" s="1022"/>
      <c r="HTD31" s="1022"/>
      <c r="HTE31" s="1022"/>
      <c r="HTF31" s="1022"/>
      <c r="HTG31" s="1022"/>
      <c r="HTH31" s="1022"/>
      <c r="HTI31" s="1022"/>
      <c r="HTJ31" s="1022"/>
      <c r="HTK31" s="1022"/>
      <c r="HTL31" s="1022"/>
      <c r="HTM31" s="1022"/>
      <c r="HTN31" s="1022"/>
      <c r="HTO31" s="1022"/>
      <c r="HTP31" s="1022"/>
      <c r="HTQ31" s="1022"/>
      <c r="HTR31" s="1022"/>
      <c r="HTS31" s="1022"/>
      <c r="HTT31" s="1022"/>
      <c r="HTU31" s="1022"/>
      <c r="HTV31" s="1022"/>
      <c r="HTW31" s="1022"/>
      <c r="HTX31" s="1022"/>
      <c r="HTY31" s="1022"/>
      <c r="HTZ31" s="1022"/>
      <c r="HUA31" s="1022"/>
      <c r="HUB31" s="1022"/>
      <c r="HUC31" s="1022"/>
      <c r="HUD31" s="1022"/>
      <c r="HUE31" s="1022"/>
      <c r="HUF31" s="1022"/>
      <c r="HUG31" s="1022"/>
      <c r="HUH31" s="1022"/>
      <c r="HUI31" s="1022"/>
      <c r="HUJ31" s="1022"/>
      <c r="HUK31" s="1022"/>
      <c r="HUL31" s="1022"/>
      <c r="HUM31" s="1022"/>
      <c r="HUN31" s="1022"/>
      <c r="HUO31" s="1022"/>
      <c r="HUP31" s="1022"/>
      <c r="HUQ31" s="1022"/>
      <c r="HUR31" s="1022"/>
      <c r="HUS31" s="1022"/>
      <c r="HUT31" s="1022"/>
      <c r="HUU31" s="1022"/>
      <c r="HUV31" s="1022"/>
      <c r="HUW31" s="1022"/>
      <c r="HUX31" s="1022"/>
      <c r="HUY31" s="1022"/>
      <c r="HUZ31" s="1022"/>
      <c r="HVA31" s="1022"/>
      <c r="HVB31" s="1022"/>
      <c r="HVC31" s="1022"/>
      <c r="HVD31" s="1022"/>
      <c r="HVE31" s="1022"/>
      <c r="HVF31" s="1022"/>
      <c r="HVG31" s="1022"/>
      <c r="HVH31" s="1022"/>
      <c r="HVI31" s="1022"/>
      <c r="HVJ31" s="1022"/>
      <c r="HVK31" s="1022"/>
      <c r="HVL31" s="1022"/>
      <c r="HVM31" s="1022"/>
      <c r="HVN31" s="1022"/>
      <c r="HVO31" s="1022"/>
      <c r="HVP31" s="1022"/>
      <c r="HVQ31" s="1022"/>
      <c r="HVR31" s="1022"/>
      <c r="HVS31" s="1022"/>
      <c r="HVT31" s="1022"/>
      <c r="HVU31" s="1022"/>
      <c r="HVV31" s="1022"/>
      <c r="HVW31" s="1022"/>
      <c r="HVX31" s="1022"/>
      <c r="HVY31" s="1022"/>
      <c r="HVZ31" s="1022"/>
      <c r="HWA31" s="1022"/>
      <c r="HWB31" s="1022"/>
      <c r="HWC31" s="1022"/>
      <c r="HWD31" s="1022"/>
      <c r="HWE31" s="1022"/>
      <c r="HWF31" s="1022"/>
      <c r="HWG31" s="1022"/>
      <c r="HWH31" s="1022"/>
      <c r="HWI31" s="1022"/>
      <c r="HWJ31" s="1022"/>
      <c r="HWK31" s="1022"/>
      <c r="HWL31" s="1022"/>
      <c r="HWM31" s="1022"/>
      <c r="HWN31" s="1022"/>
      <c r="HWO31" s="1022"/>
      <c r="HWP31" s="1022"/>
      <c r="HWQ31" s="1022"/>
      <c r="HWR31" s="1022"/>
      <c r="HWS31" s="1022"/>
      <c r="HWT31" s="1022"/>
      <c r="HWU31" s="1022"/>
      <c r="HWV31" s="1022"/>
      <c r="HWW31" s="1022"/>
      <c r="HWX31" s="1022"/>
      <c r="HWY31" s="1022"/>
      <c r="HWZ31" s="1022"/>
      <c r="HXA31" s="1022"/>
      <c r="HXB31" s="1022"/>
      <c r="HXC31" s="1022"/>
      <c r="HXD31" s="1022"/>
      <c r="HXE31" s="1022"/>
      <c r="HXF31" s="1022"/>
      <c r="HXG31" s="1022"/>
      <c r="HXH31" s="1022"/>
      <c r="HXI31" s="1022"/>
      <c r="HXJ31" s="1022"/>
      <c r="HXK31" s="1022"/>
      <c r="HXL31" s="1022"/>
      <c r="HXM31" s="1022"/>
      <c r="HXN31" s="1022"/>
      <c r="HXO31" s="1022"/>
      <c r="HXP31" s="1022"/>
      <c r="HXQ31" s="1022"/>
      <c r="HXR31" s="1022"/>
      <c r="HXS31" s="1022"/>
      <c r="HXT31" s="1022"/>
      <c r="HXU31" s="1022"/>
      <c r="HXV31" s="1022"/>
      <c r="HXW31" s="1022"/>
      <c r="HXX31" s="1022"/>
      <c r="HXY31" s="1022"/>
      <c r="HXZ31" s="1022"/>
      <c r="HYA31" s="1022"/>
      <c r="HYB31" s="1022"/>
      <c r="HYC31" s="1022"/>
      <c r="HYD31" s="1022"/>
      <c r="HYE31" s="1022"/>
      <c r="HYF31" s="1022"/>
      <c r="HYG31" s="1022"/>
      <c r="HYH31" s="1022"/>
      <c r="HYI31" s="1022"/>
      <c r="HYJ31" s="1022"/>
      <c r="HYK31" s="1022"/>
      <c r="HYL31" s="1022"/>
      <c r="HYM31" s="1022"/>
      <c r="HYN31" s="1022"/>
      <c r="HYO31" s="1022"/>
      <c r="HYP31" s="1022"/>
      <c r="HYQ31" s="1022"/>
      <c r="HYR31" s="1022"/>
      <c r="HYS31" s="1022"/>
      <c r="HYT31" s="1022"/>
      <c r="HYU31" s="1022"/>
      <c r="HYV31" s="1022"/>
      <c r="HYW31" s="1022"/>
      <c r="HYX31" s="1022"/>
      <c r="HYY31" s="1022"/>
      <c r="HYZ31" s="1022"/>
      <c r="HZA31" s="1022"/>
      <c r="HZB31" s="1022"/>
      <c r="HZC31" s="1022"/>
      <c r="HZD31" s="1022"/>
      <c r="HZE31" s="1022"/>
      <c r="HZF31" s="1022"/>
      <c r="HZG31" s="1022"/>
      <c r="HZH31" s="1022"/>
      <c r="HZI31" s="1022"/>
      <c r="HZJ31" s="1022"/>
      <c r="HZK31" s="1022"/>
      <c r="HZL31" s="1022"/>
      <c r="HZM31" s="1022"/>
      <c r="HZN31" s="1022"/>
      <c r="HZO31" s="1022"/>
      <c r="HZP31" s="1022"/>
      <c r="HZQ31" s="1022"/>
      <c r="HZR31" s="1022"/>
      <c r="HZS31" s="1022"/>
      <c r="HZT31" s="1022"/>
      <c r="HZU31" s="1022"/>
      <c r="HZV31" s="1022"/>
      <c r="HZW31" s="1022"/>
      <c r="HZX31" s="1022"/>
      <c r="HZY31" s="1022"/>
      <c r="HZZ31" s="1022"/>
      <c r="IAA31" s="1022"/>
      <c r="IAB31" s="1022"/>
      <c r="IAC31" s="1022"/>
      <c r="IAD31" s="1022"/>
      <c r="IAE31" s="1022"/>
      <c r="IAF31" s="1022"/>
      <c r="IAG31" s="1022"/>
      <c r="IAH31" s="1022"/>
      <c r="IAI31" s="1022"/>
      <c r="IAJ31" s="1022"/>
      <c r="IAK31" s="1022"/>
      <c r="IAL31" s="1022"/>
      <c r="IAM31" s="1022"/>
      <c r="IAN31" s="1022"/>
      <c r="IAO31" s="1022"/>
      <c r="IAP31" s="1022"/>
      <c r="IAQ31" s="1022"/>
      <c r="IAR31" s="1022"/>
      <c r="IAS31" s="1022"/>
      <c r="IAT31" s="1022"/>
      <c r="IAU31" s="1022"/>
      <c r="IAV31" s="1022"/>
      <c r="IAW31" s="1022"/>
      <c r="IAX31" s="1022"/>
      <c r="IAY31" s="1022"/>
      <c r="IAZ31" s="1022"/>
      <c r="IBA31" s="1022"/>
      <c r="IBB31" s="1022"/>
      <c r="IBC31" s="1022"/>
      <c r="IBD31" s="1022"/>
      <c r="IBE31" s="1022"/>
      <c r="IBF31" s="1022"/>
      <c r="IBG31" s="1022"/>
      <c r="IBH31" s="1022"/>
      <c r="IBI31" s="1022"/>
      <c r="IBJ31" s="1022"/>
      <c r="IBK31" s="1022"/>
      <c r="IBL31" s="1022"/>
      <c r="IBM31" s="1022"/>
      <c r="IBN31" s="1022"/>
      <c r="IBO31" s="1022"/>
      <c r="IBP31" s="1022"/>
      <c r="IBQ31" s="1022"/>
      <c r="IBR31" s="1022"/>
      <c r="IBS31" s="1022"/>
      <c r="IBT31" s="1022"/>
      <c r="IBU31" s="1022"/>
      <c r="IBV31" s="1022"/>
      <c r="IBW31" s="1022"/>
      <c r="IBX31" s="1022"/>
      <c r="IBY31" s="1022"/>
      <c r="IBZ31" s="1022"/>
      <c r="ICA31" s="1022"/>
      <c r="ICB31" s="1022"/>
      <c r="ICC31" s="1022"/>
      <c r="ICD31" s="1022"/>
      <c r="ICE31" s="1022"/>
      <c r="ICF31" s="1022"/>
      <c r="ICG31" s="1022"/>
      <c r="ICH31" s="1022"/>
      <c r="ICI31" s="1022"/>
      <c r="ICJ31" s="1022"/>
      <c r="ICK31" s="1022"/>
      <c r="ICL31" s="1022"/>
      <c r="ICM31" s="1022"/>
      <c r="ICN31" s="1022"/>
      <c r="ICO31" s="1022"/>
      <c r="ICP31" s="1022"/>
      <c r="ICQ31" s="1022"/>
      <c r="ICR31" s="1022"/>
      <c r="ICS31" s="1022"/>
      <c r="ICT31" s="1022"/>
      <c r="ICU31" s="1022"/>
      <c r="ICV31" s="1022"/>
      <c r="ICW31" s="1022"/>
      <c r="ICX31" s="1022"/>
      <c r="ICY31" s="1022"/>
      <c r="ICZ31" s="1022"/>
      <c r="IDA31" s="1022"/>
      <c r="IDB31" s="1022"/>
      <c r="IDC31" s="1022"/>
      <c r="IDD31" s="1022"/>
      <c r="IDE31" s="1022"/>
      <c r="IDF31" s="1022"/>
      <c r="IDG31" s="1022"/>
      <c r="IDH31" s="1022"/>
      <c r="IDI31" s="1022"/>
      <c r="IDJ31" s="1022"/>
      <c r="IDK31" s="1022"/>
      <c r="IDL31" s="1022"/>
      <c r="IDM31" s="1022"/>
      <c r="IDN31" s="1022"/>
      <c r="IDO31" s="1022"/>
      <c r="IDP31" s="1022"/>
      <c r="IDQ31" s="1022"/>
      <c r="IDR31" s="1022"/>
      <c r="IDS31" s="1022"/>
      <c r="IDT31" s="1022"/>
      <c r="IDU31" s="1022"/>
      <c r="IDV31" s="1022"/>
      <c r="IDW31" s="1022"/>
      <c r="IDX31" s="1022"/>
      <c r="IDY31" s="1022"/>
      <c r="IDZ31" s="1022"/>
      <c r="IEA31" s="1022"/>
      <c r="IEB31" s="1022"/>
      <c r="IEC31" s="1022"/>
      <c r="IED31" s="1022"/>
      <c r="IEE31" s="1022"/>
      <c r="IEF31" s="1022"/>
      <c r="IEG31" s="1022"/>
      <c r="IEH31" s="1022"/>
      <c r="IEI31" s="1022"/>
      <c r="IEJ31" s="1022"/>
      <c r="IEK31" s="1022"/>
      <c r="IEL31" s="1022"/>
      <c r="IEM31" s="1022"/>
      <c r="IEN31" s="1022"/>
      <c r="IEO31" s="1022"/>
      <c r="IEP31" s="1022"/>
      <c r="IEQ31" s="1022"/>
      <c r="IER31" s="1022"/>
      <c r="IES31" s="1022"/>
      <c r="IET31" s="1022"/>
      <c r="IEU31" s="1022"/>
      <c r="IEV31" s="1022"/>
      <c r="IEW31" s="1022"/>
      <c r="IEX31" s="1022"/>
      <c r="IEY31" s="1022"/>
      <c r="IEZ31" s="1022"/>
      <c r="IFA31" s="1022"/>
      <c r="IFB31" s="1022"/>
      <c r="IFC31" s="1022"/>
      <c r="IFD31" s="1022"/>
      <c r="IFE31" s="1022"/>
      <c r="IFF31" s="1022"/>
      <c r="IFG31" s="1022"/>
      <c r="IFH31" s="1022"/>
      <c r="IFI31" s="1022"/>
      <c r="IFJ31" s="1022"/>
      <c r="IFK31" s="1022"/>
      <c r="IFL31" s="1022"/>
      <c r="IFM31" s="1022"/>
      <c r="IFN31" s="1022"/>
      <c r="IFO31" s="1022"/>
      <c r="IFP31" s="1022"/>
      <c r="IFQ31" s="1022"/>
      <c r="IFR31" s="1022"/>
      <c r="IFS31" s="1022"/>
      <c r="IFT31" s="1022"/>
      <c r="IFU31" s="1022"/>
      <c r="IFV31" s="1022"/>
      <c r="IFW31" s="1022"/>
      <c r="IFX31" s="1022"/>
      <c r="IFY31" s="1022"/>
      <c r="IFZ31" s="1022"/>
      <c r="IGA31" s="1022"/>
      <c r="IGB31" s="1022"/>
      <c r="IGC31" s="1022"/>
      <c r="IGD31" s="1022"/>
      <c r="IGE31" s="1022"/>
      <c r="IGF31" s="1022"/>
      <c r="IGG31" s="1022"/>
      <c r="IGH31" s="1022"/>
      <c r="IGI31" s="1022"/>
      <c r="IGJ31" s="1022"/>
      <c r="IGK31" s="1022"/>
      <c r="IGL31" s="1022"/>
      <c r="IGM31" s="1022"/>
      <c r="IGN31" s="1022"/>
      <c r="IGO31" s="1022"/>
      <c r="IGP31" s="1022"/>
      <c r="IGQ31" s="1022"/>
      <c r="IGR31" s="1022"/>
      <c r="IGS31" s="1022"/>
      <c r="IGT31" s="1022"/>
      <c r="IGU31" s="1022"/>
      <c r="IGV31" s="1022"/>
      <c r="IGW31" s="1022"/>
      <c r="IGX31" s="1022"/>
      <c r="IGY31" s="1022"/>
      <c r="IGZ31" s="1022"/>
      <c r="IHA31" s="1022"/>
      <c r="IHB31" s="1022"/>
      <c r="IHC31" s="1022"/>
      <c r="IHD31" s="1022"/>
      <c r="IHE31" s="1022"/>
      <c r="IHF31" s="1022"/>
      <c r="IHG31" s="1022"/>
      <c r="IHH31" s="1022"/>
      <c r="IHI31" s="1022"/>
      <c r="IHJ31" s="1022"/>
      <c r="IHK31" s="1022"/>
      <c r="IHL31" s="1022"/>
      <c r="IHM31" s="1022"/>
      <c r="IHN31" s="1022"/>
      <c r="IHO31" s="1022"/>
      <c r="IHP31" s="1022"/>
      <c r="IHQ31" s="1022"/>
      <c r="IHR31" s="1022"/>
      <c r="IHS31" s="1022"/>
      <c r="IHT31" s="1022"/>
      <c r="IHU31" s="1022"/>
      <c r="IHV31" s="1022"/>
      <c r="IHW31" s="1022"/>
      <c r="IHX31" s="1022"/>
      <c r="IHY31" s="1022"/>
      <c r="IHZ31" s="1022"/>
      <c r="IIA31" s="1022"/>
      <c r="IIB31" s="1022"/>
      <c r="IIC31" s="1022"/>
      <c r="IID31" s="1022"/>
      <c r="IIE31" s="1022"/>
      <c r="IIF31" s="1022"/>
      <c r="IIG31" s="1022"/>
      <c r="IIH31" s="1022"/>
      <c r="III31" s="1022"/>
      <c r="IIJ31" s="1022"/>
      <c r="IIK31" s="1022"/>
      <c r="IIL31" s="1022"/>
      <c r="IIM31" s="1022"/>
      <c r="IIN31" s="1022"/>
      <c r="IIO31" s="1022"/>
      <c r="IIP31" s="1022"/>
      <c r="IIQ31" s="1022"/>
      <c r="IIR31" s="1022"/>
      <c r="IIS31" s="1022"/>
      <c r="IIT31" s="1022"/>
      <c r="IIU31" s="1022"/>
      <c r="IIV31" s="1022"/>
      <c r="IIW31" s="1022"/>
      <c r="IIX31" s="1022"/>
      <c r="IIY31" s="1022"/>
      <c r="IIZ31" s="1022"/>
      <c r="IJA31" s="1022"/>
      <c r="IJB31" s="1022"/>
      <c r="IJC31" s="1022"/>
      <c r="IJD31" s="1022"/>
      <c r="IJE31" s="1022"/>
      <c r="IJF31" s="1022"/>
      <c r="IJG31" s="1022"/>
      <c r="IJH31" s="1022"/>
      <c r="IJI31" s="1022"/>
      <c r="IJJ31" s="1022"/>
      <c r="IJK31" s="1022"/>
      <c r="IJL31" s="1022"/>
      <c r="IJM31" s="1022"/>
      <c r="IJN31" s="1022"/>
      <c r="IJO31" s="1022"/>
      <c r="IJP31" s="1022"/>
      <c r="IJQ31" s="1022"/>
      <c r="IJR31" s="1022"/>
      <c r="IJS31" s="1022"/>
      <c r="IJT31" s="1022"/>
      <c r="IJU31" s="1022"/>
      <c r="IJV31" s="1022"/>
      <c r="IJW31" s="1022"/>
      <c r="IJX31" s="1022"/>
      <c r="IJY31" s="1022"/>
      <c r="IJZ31" s="1022"/>
      <c r="IKA31" s="1022"/>
      <c r="IKB31" s="1022"/>
      <c r="IKC31" s="1022"/>
      <c r="IKD31" s="1022"/>
      <c r="IKE31" s="1022"/>
      <c r="IKF31" s="1022"/>
      <c r="IKG31" s="1022"/>
      <c r="IKH31" s="1022"/>
      <c r="IKI31" s="1022"/>
      <c r="IKJ31" s="1022"/>
      <c r="IKK31" s="1022"/>
      <c r="IKL31" s="1022"/>
      <c r="IKM31" s="1022"/>
      <c r="IKN31" s="1022"/>
      <c r="IKO31" s="1022"/>
      <c r="IKP31" s="1022"/>
      <c r="IKQ31" s="1022"/>
      <c r="IKR31" s="1022"/>
      <c r="IKS31" s="1022"/>
      <c r="IKT31" s="1022"/>
      <c r="IKU31" s="1022"/>
      <c r="IKV31" s="1022"/>
      <c r="IKW31" s="1022"/>
      <c r="IKX31" s="1022"/>
      <c r="IKY31" s="1022"/>
      <c r="IKZ31" s="1022"/>
      <c r="ILA31" s="1022"/>
      <c r="ILB31" s="1022"/>
      <c r="ILC31" s="1022"/>
      <c r="ILD31" s="1022"/>
      <c r="ILE31" s="1022"/>
      <c r="ILF31" s="1022"/>
      <c r="ILG31" s="1022"/>
      <c r="ILH31" s="1022"/>
      <c r="ILI31" s="1022"/>
      <c r="ILJ31" s="1022"/>
      <c r="ILK31" s="1022"/>
      <c r="ILL31" s="1022"/>
      <c r="ILM31" s="1022"/>
      <c r="ILN31" s="1022"/>
      <c r="ILO31" s="1022"/>
      <c r="ILP31" s="1022"/>
      <c r="ILQ31" s="1022"/>
      <c r="ILR31" s="1022"/>
      <c r="ILS31" s="1022"/>
      <c r="ILT31" s="1022"/>
      <c r="ILU31" s="1022"/>
      <c r="ILV31" s="1022"/>
      <c r="ILW31" s="1022"/>
      <c r="ILX31" s="1022"/>
      <c r="ILY31" s="1022"/>
      <c r="ILZ31" s="1022"/>
      <c r="IMA31" s="1022"/>
      <c r="IMB31" s="1022"/>
      <c r="IMC31" s="1022"/>
      <c r="IMD31" s="1022"/>
      <c r="IME31" s="1022"/>
      <c r="IMF31" s="1022"/>
      <c r="IMG31" s="1022"/>
      <c r="IMH31" s="1022"/>
      <c r="IMI31" s="1022"/>
      <c r="IMJ31" s="1022"/>
      <c r="IMK31" s="1022"/>
      <c r="IML31" s="1022"/>
      <c r="IMM31" s="1022"/>
      <c r="IMN31" s="1022"/>
      <c r="IMO31" s="1022"/>
      <c r="IMP31" s="1022"/>
      <c r="IMQ31" s="1022"/>
      <c r="IMR31" s="1022"/>
      <c r="IMS31" s="1022"/>
      <c r="IMT31" s="1022"/>
      <c r="IMU31" s="1022"/>
      <c r="IMV31" s="1022"/>
      <c r="IMW31" s="1022"/>
      <c r="IMX31" s="1022"/>
      <c r="IMY31" s="1022"/>
      <c r="IMZ31" s="1022"/>
      <c r="INA31" s="1022"/>
      <c r="INB31" s="1022"/>
      <c r="INC31" s="1022"/>
      <c r="IND31" s="1022"/>
      <c r="INE31" s="1022"/>
      <c r="INF31" s="1022"/>
      <c r="ING31" s="1022"/>
      <c r="INH31" s="1022"/>
      <c r="INI31" s="1022"/>
      <c r="INJ31" s="1022"/>
      <c r="INK31" s="1022"/>
      <c r="INL31" s="1022"/>
      <c r="INM31" s="1022"/>
      <c r="INN31" s="1022"/>
      <c r="INO31" s="1022"/>
      <c r="INP31" s="1022"/>
      <c r="INQ31" s="1022"/>
      <c r="INR31" s="1022"/>
      <c r="INS31" s="1022"/>
      <c r="INT31" s="1022"/>
      <c r="INU31" s="1022"/>
      <c r="INV31" s="1022"/>
      <c r="INW31" s="1022"/>
      <c r="INX31" s="1022"/>
      <c r="INY31" s="1022"/>
      <c r="INZ31" s="1022"/>
      <c r="IOA31" s="1022"/>
      <c r="IOB31" s="1022"/>
      <c r="IOC31" s="1022"/>
      <c r="IOD31" s="1022"/>
      <c r="IOE31" s="1022"/>
      <c r="IOF31" s="1022"/>
      <c r="IOG31" s="1022"/>
      <c r="IOH31" s="1022"/>
      <c r="IOI31" s="1022"/>
      <c r="IOJ31" s="1022"/>
      <c r="IOK31" s="1022"/>
      <c r="IOL31" s="1022"/>
      <c r="IOM31" s="1022"/>
      <c r="ION31" s="1022"/>
      <c r="IOO31" s="1022"/>
      <c r="IOP31" s="1022"/>
      <c r="IOQ31" s="1022"/>
      <c r="IOR31" s="1022"/>
      <c r="IOS31" s="1022"/>
      <c r="IOT31" s="1022"/>
      <c r="IOU31" s="1022"/>
      <c r="IOV31" s="1022"/>
      <c r="IOW31" s="1022"/>
      <c r="IOX31" s="1022"/>
      <c r="IOY31" s="1022"/>
      <c r="IOZ31" s="1022"/>
      <c r="IPA31" s="1022"/>
      <c r="IPB31" s="1022"/>
      <c r="IPC31" s="1022"/>
      <c r="IPD31" s="1022"/>
      <c r="IPE31" s="1022"/>
      <c r="IPF31" s="1022"/>
      <c r="IPG31" s="1022"/>
      <c r="IPH31" s="1022"/>
      <c r="IPI31" s="1022"/>
      <c r="IPJ31" s="1022"/>
      <c r="IPK31" s="1022"/>
      <c r="IPL31" s="1022"/>
      <c r="IPM31" s="1022"/>
      <c r="IPN31" s="1022"/>
      <c r="IPO31" s="1022"/>
      <c r="IPP31" s="1022"/>
      <c r="IPQ31" s="1022"/>
      <c r="IPR31" s="1022"/>
      <c r="IPS31" s="1022"/>
      <c r="IPT31" s="1022"/>
      <c r="IPU31" s="1022"/>
      <c r="IPV31" s="1022"/>
      <c r="IPW31" s="1022"/>
      <c r="IPX31" s="1022"/>
      <c r="IPY31" s="1022"/>
      <c r="IPZ31" s="1022"/>
      <c r="IQA31" s="1022"/>
      <c r="IQB31" s="1022"/>
      <c r="IQC31" s="1022"/>
      <c r="IQD31" s="1022"/>
      <c r="IQE31" s="1022"/>
      <c r="IQF31" s="1022"/>
      <c r="IQG31" s="1022"/>
      <c r="IQH31" s="1022"/>
      <c r="IQI31" s="1022"/>
      <c r="IQJ31" s="1022"/>
      <c r="IQK31" s="1022"/>
      <c r="IQL31" s="1022"/>
      <c r="IQM31" s="1022"/>
      <c r="IQN31" s="1022"/>
      <c r="IQO31" s="1022"/>
      <c r="IQP31" s="1022"/>
      <c r="IQQ31" s="1022"/>
      <c r="IQR31" s="1022"/>
      <c r="IQS31" s="1022"/>
      <c r="IQT31" s="1022"/>
      <c r="IQU31" s="1022"/>
      <c r="IQV31" s="1022"/>
      <c r="IQW31" s="1022"/>
      <c r="IQX31" s="1022"/>
      <c r="IQY31" s="1022"/>
      <c r="IQZ31" s="1022"/>
      <c r="IRA31" s="1022"/>
      <c r="IRB31" s="1022"/>
      <c r="IRC31" s="1022"/>
      <c r="IRD31" s="1022"/>
      <c r="IRE31" s="1022"/>
      <c r="IRF31" s="1022"/>
      <c r="IRG31" s="1022"/>
      <c r="IRH31" s="1022"/>
      <c r="IRI31" s="1022"/>
      <c r="IRJ31" s="1022"/>
      <c r="IRK31" s="1022"/>
      <c r="IRL31" s="1022"/>
      <c r="IRM31" s="1022"/>
      <c r="IRN31" s="1022"/>
      <c r="IRO31" s="1022"/>
      <c r="IRP31" s="1022"/>
      <c r="IRQ31" s="1022"/>
      <c r="IRR31" s="1022"/>
      <c r="IRS31" s="1022"/>
      <c r="IRT31" s="1022"/>
      <c r="IRU31" s="1022"/>
      <c r="IRV31" s="1022"/>
      <c r="IRW31" s="1022"/>
      <c r="IRX31" s="1022"/>
      <c r="IRY31" s="1022"/>
      <c r="IRZ31" s="1022"/>
      <c r="ISA31" s="1022"/>
      <c r="ISB31" s="1022"/>
      <c r="ISC31" s="1022"/>
      <c r="ISD31" s="1022"/>
      <c r="ISE31" s="1022"/>
      <c r="ISF31" s="1022"/>
      <c r="ISG31" s="1022"/>
      <c r="ISH31" s="1022"/>
      <c r="ISI31" s="1022"/>
      <c r="ISJ31" s="1022"/>
      <c r="ISK31" s="1022"/>
      <c r="ISL31" s="1022"/>
      <c r="ISM31" s="1022"/>
      <c r="ISN31" s="1022"/>
      <c r="ISO31" s="1022"/>
      <c r="ISP31" s="1022"/>
      <c r="ISQ31" s="1022"/>
      <c r="ISR31" s="1022"/>
      <c r="ISS31" s="1022"/>
      <c r="IST31" s="1022"/>
      <c r="ISU31" s="1022"/>
      <c r="ISV31" s="1022"/>
      <c r="ISW31" s="1022"/>
      <c r="ISX31" s="1022"/>
      <c r="ISY31" s="1022"/>
      <c r="ISZ31" s="1022"/>
      <c r="ITA31" s="1022"/>
      <c r="ITB31" s="1022"/>
      <c r="ITC31" s="1022"/>
      <c r="ITD31" s="1022"/>
      <c r="ITE31" s="1022"/>
      <c r="ITF31" s="1022"/>
      <c r="ITG31" s="1022"/>
      <c r="ITH31" s="1022"/>
      <c r="ITI31" s="1022"/>
      <c r="ITJ31" s="1022"/>
      <c r="ITK31" s="1022"/>
      <c r="ITL31" s="1022"/>
      <c r="ITM31" s="1022"/>
      <c r="ITN31" s="1022"/>
      <c r="ITO31" s="1022"/>
      <c r="ITP31" s="1022"/>
      <c r="ITQ31" s="1022"/>
      <c r="ITR31" s="1022"/>
      <c r="ITS31" s="1022"/>
      <c r="ITT31" s="1022"/>
      <c r="ITU31" s="1022"/>
      <c r="ITV31" s="1022"/>
      <c r="ITW31" s="1022"/>
      <c r="ITX31" s="1022"/>
      <c r="ITY31" s="1022"/>
      <c r="ITZ31" s="1022"/>
      <c r="IUA31" s="1022"/>
      <c r="IUB31" s="1022"/>
      <c r="IUC31" s="1022"/>
      <c r="IUD31" s="1022"/>
      <c r="IUE31" s="1022"/>
      <c r="IUF31" s="1022"/>
      <c r="IUG31" s="1022"/>
      <c r="IUH31" s="1022"/>
      <c r="IUI31" s="1022"/>
      <c r="IUJ31" s="1022"/>
      <c r="IUK31" s="1022"/>
      <c r="IUL31" s="1022"/>
      <c r="IUM31" s="1022"/>
      <c r="IUN31" s="1022"/>
      <c r="IUO31" s="1022"/>
      <c r="IUP31" s="1022"/>
      <c r="IUQ31" s="1022"/>
      <c r="IUR31" s="1022"/>
      <c r="IUS31" s="1022"/>
      <c r="IUT31" s="1022"/>
      <c r="IUU31" s="1022"/>
      <c r="IUV31" s="1022"/>
      <c r="IUW31" s="1022"/>
      <c r="IUX31" s="1022"/>
      <c r="IUY31" s="1022"/>
      <c r="IUZ31" s="1022"/>
      <c r="IVA31" s="1022"/>
      <c r="IVB31" s="1022"/>
      <c r="IVC31" s="1022"/>
      <c r="IVD31" s="1022"/>
      <c r="IVE31" s="1022"/>
      <c r="IVF31" s="1022"/>
      <c r="IVG31" s="1022"/>
      <c r="IVH31" s="1022"/>
      <c r="IVI31" s="1022"/>
      <c r="IVJ31" s="1022"/>
      <c r="IVK31" s="1022"/>
      <c r="IVL31" s="1022"/>
      <c r="IVM31" s="1022"/>
      <c r="IVN31" s="1022"/>
      <c r="IVO31" s="1022"/>
      <c r="IVP31" s="1022"/>
      <c r="IVQ31" s="1022"/>
      <c r="IVR31" s="1022"/>
      <c r="IVS31" s="1022"/>
      <c r="IVT31" s="1022"/>
      <c r="IVU31" s="1022"/>
      <c r="IVV31" s="1022"/>
      <c r="IVW31" s="1022"/>
      <c r="IVX31" s="1022"/>
      <c r="IVY31" s="1022"/>
      <c r="IVZ31" s="1022"/>
      <c r="IWA31" s="1022"/>
      <c r="IWB31" s="1022"/>
      <c r="IWC31" s="1022"/>
      <c r="IWD31" s="1022"/>
      <c r="IWE31" s="1022"/>
      <c r="IWF31" s="1022"/>
      <c r="IWG31" s="1022"/>
      <c r="IWH31" s="1022"/>
      <c r="IWI31" s="1022"/>
      <c r="IWJ31" s="1022"/>
      <c r="IWK31" s="1022"/>
      <c r="IWL31" s="1022"/>
      <c r="IWM31" s="1022"/>
      <c r="IWN31" s="1022"/>
      <c r="IWO31" s="1022"/>
      <c r="IWP31" s="1022"/>
      <c r="IWQ31" s="1022"/>
      <c r="IWR31" s="1022"/>
      <c r="IWS31" s="1022"/>
      <c r="IWT31" s="1022"/>
      <c r="IWU31" s="1022"/>
      <c r="IWV31" s="1022"/>
      <c r="IWW31" s="1022"/>
      <c r="IWX31" s="1022"/>
      <c r="IWY31" s="1022"/>
      <c r="IWZ31" s="1022"/>
      <c r="IXA31" s="1022"/>
      <c r="IXB31" s="1022"/>
      <c r="IXC31" s="1022"/>
      <c r="IXD31" s="1022"/>
      <c r="IXE31" s="1022"/>
      <c r="IXF31" s="1022"/>
      <c r="IXG31" s="1022"/>
      <c r="IXH31" s="1022"/>
      <c r="IXI31" s="1022"/>
      <c r="IXJ31" s="1022"/>
      <c r="IXK31" s="1022"/>
      <c r="IXL31" s="1022"/>
      <c r="IXM31" s="1022"/>
      <c r="IXN31" s="1022"/>
      <c r="IXO31" s="1022"/>
      <c r="IXP31" s="1022"/>
      <c r="IXQ31" s="1022"/>
      <c r="IXR31" s="1022"/>
      <c r="IXS31" s="1022"/>
      <c r="IXT31" s="1022"/>
      <c r="IXU31" s="1022"/>
      <c r="IXV31" s="1022"/>
      <c r="IXW31" s="1022"/>
      <c r="IXX31" s="1022"/>
      <c r="IXY31" s="1022"/>
      <c r="IXZ31" s="1022"/>
      <c r="IYA31" s="1022"/>
      <c r="IYB31" s="1022"/>
      <c r="IYC31" s="1022"/>
      <c r="IYD31" s="1022"/>
      <c r="IYE31" s="1022"/>
      <c r="IYF31" s="1022"/>
      <c r="IYG31" s="1022"/>
      <c r="IYH31" s="1022"/>
      <c r="IYI31" s="1022"/>
      <c r="IYJ31" s="1022"/>
      <c r="IYK31" s="1022"/>
      <c r="IYL31" s="1022"/>
      <c r="IYM31" s="1022"/>
      <c r="IYN31" s="1022"/>
      <c r="IYO31" s="1022"/>
      <c r="IYP31" s="1022"/>
      <c r="IYQ31" s="1022"/>
      <c r="IYR31" s="1022"/>
      <c r="IYS31" s="1022"/>
      <c r="IYT31" s="1022"/>
      <c r="IYU31" s="1022"/>
      <c r="IYV31" s="1022"/>
      <c r="IYW31" s="1022"/>
      <c r="IYX31" s="1022"/>
      <c r="IYY31" s="1022"/>
      <c r="IYZ31" s="1022"/>
      <c r="IZA31" s="1022"/>
      <c r="IZB31" s="1022"/>
      <c r="IZC31" s="1022"/>
      <c r="IZD31" s="1022"/>
      <c r="IZE31" s="1022"/>
      <c r="IZF31" s="1022"/>
      <c r="IZG31" s="1022"/>
      <c r="IZH31" s="1022"/>
      <c r="IZI31" s="1022"/>
      <c r="IZJ31" s="1022"/>
      <c r="IZK31" s="1022"/>
      <c r="IZL31" s="1022"/>
      <c r="IZM31" s="1022"/>
      <c r="IZN31" s="1022"/>
      <c r="IZO31" s="1022"/>
      <c r="IZP31" s="1022"/>
      <c r="IZQ31" s="1022"/>
      <c r="IZR31" s="1022"/>
      <c r="IZS31" s="1022"/>
      <c r="IZT31" s="1022"/>
      <c r="IZU31" s="1022"/>
      <c r="IZV31" s="1022"/>
      <c r="IZW31" s="1022"/>
      <c r="IZX31" s="1022"/>
      <c r="IZY31" s="1022"/>
      <c r="IZZ31" s="1022"/>
      <c r="JAA31" s="1022"/>
      <c r="JAB31" s="1022"/>
      <c r="JAC31" s="1022"/>
      <c r="JAD31" s="1022"/>
      <c r="JAE31" s="1022"/>
      <c r="JAF31" s="1022"/>
      <c r="JAG31" s="1022"/>
      <c r="JAH31" s="1022"/>
      <c r="JAI31" s="1022"/>
      <c r="JAJ31" s="1022"/>
      <c r="JAK31" s="1022"/>
      <c r="JAL31" s="1022"/>
      <c r="JAM31" s="1022"/>
      <c r="JAN31" s="1022"/>
      <c r="JAO31" s="1022"/>
      <c r="JAP31" s="1022"/>
      <c r="JAQ31" s="1022"/>
      <c r="JAR31" s="1022"/>
      <c r="JAS31" s="1022"/>
      <c r="JAT31" s="1022"/>
      <c r="JAU31" s="1022"/>
      <c r="JAV31" s="1022"/>
      <c r="JAW31" s="1022"/>
      <c r="JAX31" s="1022"/>
      <c r="JAY31" s="1022"/>
      <c r="JAZ31" s="1022"/>
      <c r="JBA31" s="1022"/>
      <c r="JBB31" s="1022"/>
      <c r="JBC31" s="1022"/>
      <c r="JBD31" s="1022"/>
      <c r="JBE31" s="1022"/>
      <c r="JBF31" s="1022"/>
      <c r="JBG31" s="1022"/>
      <c r="JBH31" s="1022"/>
      <c r="JBI31" s="1022"/>
      <c r="JBJ31" s="1022"/>
      <c r="JBK31" s="1022"/>
      <c r="JBL31" s="1022"/>
      <c r="JBM31" s="1022"/>
      <c r="JBN31" s="1022"/>
      <c r="JBO31" s="1022"/>
      <c r="JBP31" s="1022"/>
      <c r="JBQ31" s="1022"/>
      <c r="JBR31" s="1022"/>
      <c r="JBS31" s="1022"/>
      <c r="JBT31" s="1022"/>
      <c r="JBU31" s="1022"/>
      <c r="JBV31" s="1022"/>
      <c r="JBW31" s="1022"/>
      <c r="JBX31" s="1022"/>
      <c r="JBY31" s="1022"/>
      <c r="JBZ31" s="1022"/>
      <c r="JCA31" s="1022"/>
      <c r="JCB31" s="1022"/>
      <c r="JCC31" s="1022"/>
      <c r="JCD31" s="1022"/>
      <c r="JCE31" s="1022"/>
      <c r="JCF31" s="1022"/>
      <c r="JCG31" s="1022"/>
      <c r="JCH31" s="1022"/>
      <c r="JCI31" s="1022"/>
      <c r="JCJ31" s="1022"/>
      <c r="JCK31" s="1022"/>
      <c r="JCL31" s="1022"/>
      <c r="JCM31" s="1022"/>
      <c r="JCN31" s="1022"/>
      <c r="JCO31" s="1022"/>
      <c r="JCP31" s="1022"/>
      <c r="JCQ31" s="1022"/>
      <c r="JCR31" s="1022"/>
      <c r="JCS31" s="1022"/>
      <c r="JCT31" s="1022"/>
      <c r="JCU31" s="1022"/>
      <c r="JCV31" s="1022"/>
      <c r="JCW31" s="1022"/>
      <c r="JCX31" s="1022"/>
      <c r="JCY31" s="1022"/>
      <c r="JCZ31" s="1022"/>
      <c r="JDA31" s="1022"/>
      <c r="JDB31" s="1022"/>
      <c r="JDC31" s="1022"/>
      <c r="JDD31" s="1022"/>
      <c r="JDE31" s="1022"/>
      <c r="JDF31" s="1022"/>
      <c r="JDG31" s="1022"/>
      <c r="JDH31" s="1022"/>
      <c r="JDI31" s="1022"/>
      <c r="JDJ31" s="1022"/>
      <c r="JDK31" s="1022"/>
      <c r="JDL31" s="1022"/>
      <c r="JDM31" s="1022"/>
      <c r="JDN31" s="1022"/>
      <c r="JDO31" s="1022"/>
      <c r="JDP31" s="1022"/>
      <c r="JDQ31" s="1022"/>
      <c r="JDR31" s="1022"/>
      <c r="JDS31" s="1022"/>
      <c r="JDT31" s="1022"/>
      <c r="JDU31" s="1022"/>
      <c r="JDV31" s="1022"/>
      <c r="JDW31" s="1022"/>
      <c r="JDX31" s="1022"/>
      <c r="JDY31" s="1022"/>
      <c r="JDZ31" s="1022"/>
      <c r="JEA31" s="1022"/>
      <c r="JEB31" s="1022"/>
      <c r="JEC31" s="1022"/>
      <c r="JED31" s="1022"/>
      <c r="JEE31" s="1022"/>
      <c r="JEF31" s="1022"/>
      <c r="JEG31" s="1022"/>
      <c r="JEH31" s="1022"/>
      <c r="JEI31" s="1022"/>
      <c r="JEJ31" s="1022"/>
      <c r="JEK31" s="1022"/>
      <c r="JEL31" s="1022"/>
      <c r="JEM31" s="1022"/>
      <c r="JEN31" s="1022"/>
      <c r="JEO31" s="1022"/>
      <c r="JEP31" s="1022"/>
      <c r="JEQ31" s="1022"/>
      <c r="JER31" s="1022"/>
      <c r="JES31" s="1022"/>
      <c r="JET31" s="1022"/>
      <c r="JEU31" s="1022"/>
      <c r="JEV31" s="1022"/>
      <c r="JEW31" s="1022"/>
      <c r="JEX31" s="1022"/>
      <c r="JEY31" s="1022"/>
      <c r="JEZ31" s="1022"/>
      <c r="JFA31" s="1022"/>
      <c r="JFB31" s="1022"/>
      <c r="JFC31" s="1022"/>
      <c r="JFD31" s="1022"/>
      <c r="JFE31" s="1022"/>
      <c r="JFF31" s="1022"/>
      <c r="JFG31" s="1022"/>
      <c r="JFH31" s="1022"/>
      <c r="JFI31" s="1022"/>
      <c r="JFJ31" s="1022"/>
      <c r="JFK31" s="1022"/>
      <c r="JFL31" s="1022"/>
      <c r="JFM31" s="1022"/>
      <c r="JFN31" s="1022"/>
      <c r="JFO31" s="1022"/>
      <c r="JFP31" s="1022"/>
      <c r="JFQ31" s="1022"/>
      <c r="JFR31" s="1022"/>
      <c r="JFS31" s="1022"/>
      <c r="JFT31" s="1022"/>
      <c r="JFU31" s="1022"/>
      <c r="JFV31" s="1022"/>
      <c r="JFW31" s="1022"/>
      <c r="JFX31" s="1022"/>
      <c r="JFY31" s="1022"/>
      <c r="JFZ31" s="1022"/>
      <c r="JGA31" s="1022"/>
      <c r="JGB31" s="1022"/>
      <c r="JGC31" s="1022"/>
      <c r="JGD31" s="1022"/>
      <c r="JGE31" s="1022"/>
      <c r="JGF31" s="1022"/>
      <c r="JGG31" s="1022"/>
      <c r="JGH31" s="1022"/>
      <c r="JGI31" s="1022"/>
      <c r="JGJ31" s="1022"/>
      <c r="JGK31" s="1022"/>
      <c r="JGL31" s="1022"/>
      <c r="JGM31" s="1022"/>
      <c r="JGN31" s="1022"/>
      <c r="JGO31" s="1022"/>
      <c r="JGP31" s="1022"/>
      <c r="JGQ31" s="1022"/>
      <c r="JGR31" s="1022"/>
      <c r="JGS31" s="1022"/>
      <c r="JGT31" s="1022"/>
      <c r="JGU31" s="1022"/>
      <c r="JGV31" s="1022"/>
      <c r="JGW31" s="1022"/>
      <c r="JGX31" s="1022"/>
      <c r="JGY31" s="1022"/>
      <c r="JGZ31" s="1022"/>
      <c r="JHA31" s="1022"/>
      <c r="JHB31" s="1022"/>
      <c r="JHC31" s="1022"/>
      <c r="JHD31" s="1022"/>
      <c r="JHE31" s="1022"/>
      <c r="JHF31" s="1022"/>
      <c r="JHG31" s="1022"/>
      <c r="JHH31" s="1022"/>
      <c r="JHI31" s="1022"/>
      <c r="JHJ31" s="1022"/>
      <c r="JHK31" s="1022"/>
      <c r="JHL31" s="1022"/>
      <c r="JHM31" s="1022"/>
      <c r="JHN31" s="1022"/>
      <c r="JHO31" s="1022"/>
      <c r="JHP31" s="1022"/>
      <c r="JHQ31" s="1022"/>
      <c r="JHR31" s="1022"/>
      <c r="JHS31" s="1022"/>
      <c r="JHT31" s="1022"/>
      <c r="JHU31" s="1022"/>
      <c r="JHV31" s="1022"/>
      <c r="JHW31" s="1022"/>
      <c r="JHX31" s="1022"/>
      <c r="JHY31" s="1022"/>
      <c r="JHZ31" s="1022"/>
      <c r="JIA31" s="1022"/>
      <c r="JIB31" s="1022"/>
      <c r="JIC31" s="1022"/>
      <c r="JID31" s="1022"/>
      <c r="JIE31" s="1022"/>
      <c r="JIF31" s="1022"/>
      <c r="JIG31" s="1022"/>
      <c r="JIH31" s="1022"/>
      <c r="JII31" s="1022"/>
      <c r="JIJ31" s="1022"/>
      <c r="JIK31" s="1022"/>
      <c r="JIL31" s="1022"/>
      <c r="JIM31" s="1022"/>
      <c r="JIN31" s="1022"/>
      <c r="JIO31" s="1022"/>
      <c r="JIP31" s="1022"/>
      <c r="JIQ31" s="1022"/>
      <c r="JIR31" s="1022"/>
      <c r="JIS31" s="1022"/>
      <c r="JIT31" s="1022"/>
      <c r="JIU31" s="1022"/>
      <c r="JIV31" s="1022"/>
      <c r="JIW31" s="1022"/>
      <c r="JIX31" s="1022"/>
      <c r="JIY31" s="1022"/>
      <c r="JIZ31" s="1022"/>
      <c r="JJA31" s="1022"/>
      <c r="JJB31" s="1022"/>
      <c r="JJC31" s="1022"/>
      <c r="JJD31" s="1022"/>
      <c r="JJE31" s="1022"/>
      <c r="JJF31" s="1022"/>
      <c r="JJG31" s="1022"/>
      <c r="JJH31" s="1022"/>
      <c r="JJI31" s="1022"/>
      <c r="JJJ31" s="1022"/>
      <c r="JJK31" s="1022"/>
      <c r="JJL31" s="1022"/>
      <c r="JJM31" s="1022"/>
      <c r="JJN31" s="1022"/>
      <c r="JJO31" s="1022"/>
      <c r="JJP31" s="1022"/>
      <c r="JJQ31" s="1022"/>
      <c r="JJR31" s="1022"/>
      <c r="JJS31" s="1022"/>
      <c r="JJT31" s="1022"/>
      <c r="JJU31" s="1022"/>
      <c r="JJV31" s="1022"/>
      <c r="JJW31" s="1022"/>
      <c r="JJX31" s="1022"/>
      <c r="JJY31" s="1022"/>
      <c r="JJZ31" s="1022"/>
      <c r="JKA31" s="1022"/>
      <c r="JKB31" s="1022"/>
      <c r="JKC31" s="1022"/>
      <c r="JKD31" s="1022"/>
      <c r="JKE31" s="1022"/>
      <c r="JKF31" s="1022"/>
      <c r="JKG31" s="1022"/>
      <c r="JKH31" s="1022"/>
      <c r="JKI31" s="1022"/>
      <c r="JKJ31" s="1022"/>
      <c r="JKK31" s="1022"/>
      <c r="JKL31" s="1022"/>
      <c r="JKM31" s="1022"/>
      <c r="JKN31" s="1022"/>
      <c r="JKO31" s="1022"/>
      <c r="JKP31" s="1022"/>
      <c r="JKQ31" s="1022"/>
      <c r="JKR31" s="1022"/>
      <c r="JKS31" s="1022"/>
      <c r="JKT31" s="1022"/>
      <c r="JKU31" s="1022"/>
      <c r="JKV31" s="1022"/>
      <c r="JKW31" s="1022"/>
      <c r="JKX31" s="1022"/>
      <c r="JKY31" s="1022"/>
      <c r="JKZ31" s="1022"/>
      <c r="JLA31" s="1022"/>
      <c r="JLB31" s="1022"/>
      <c r="JLC31" s="1022"/>
      <c r="JLD31" s="1022"/>
      <c r="JLE31" s="1022"/>
      <c r="JLF31" s="1022"/>
      <c r="JLG31" s="1022"/>
      <c r="JLH31" s="1022"/>
      <c r="JLI31" s="1022"/>
      <c r="JLJ31" s="1022"/>
      <c r="JLK31" s="1022"/>
      <c r="JLL31" s="1022"/>
      <c r="JLM31" s="1022"/>
      <c r="JLN31" s="1022"/>
      <c r="JLO31" s="1022"/>
      <c r="JLP31" s="1022"/>
      <c r="JLQ31" s="1022"/>
      <c r="JLR31" s="1022"/>
      <c r="JLS31" s="1022"/>
      <c r="JLT31" s="1022"/>
      <c r="JLU31" s="1022"/>
      <c r="JLV31" s="1022"/>
      <c r="JLW31" s="1022"/>
      <c r="JLX31" s="1022"/>
      <c r="JLY31" s="1022"/>
      <c r="JLZ31" s="1022"/>
      <c r="JMA31" s="1022"/>
      <c r="JMB31" s="1022"/>
      <c r="JMC31" s="1022"/>
      <c r="JMD31" s="1022"/>
      <c r="JME31" s="1022"/>
      <c r="JMF31" s="1022"/>
      <c r="JMG31" s="1022"/>
      <c r="JMH31" s="1022"/>
      <c r="JMI31" s="1022"/>
      <c r="JMJ31" s="1022"/>
      <c r="JMK31" s="1022"/>
      <c r="JML31" s="1022"/>
      <c r="JMM31" s="1022"/>
      <c r="JMN31" s="1022"/>
      <c r="JMO31" s="1022"/>
      <c r="JMP31" s="1022"/>
      <c r="JMQ31" s="1022"/>
      <c r="JMR31" s="1022"/>
      <c r="JMS31" s="1022"/>
      <c r="JMT31" s="1022"/>
      <c r="JMU31" s="1022"/>
      <c r="JMV31" s="1022"/>
      <c r="JMW31" s="1022"/>
      <c r="JMX31" s="1022"/>
      <c r="JMY31" s="1022"/>
      <c r="JMZ31" s="1022"/>
      <c r="JNA31" s="1022"/>
      <c r="JNB31" s="1022"/>
      <c r="JNC31" s="1022"/>
      <c r="JND31" s="1022"/>
      <c r="JNE31" s="1022"/>
      <c r="JNF31" s="1022"/>
      <c r="JNG31" s="1022"/>
      <c r="JNH31" s="1022"/>
      <c r="JNI31" s="1022"/>
      <c r="JNJ31" s="1022"/>
      <c r="JNK31" s="1022"/>
      <c r="JNL31" s="1022"/>
      <c r="JNM31" s="1022"/>
      <c r="JNN31" s="1022"/>
      <c r="JNO31" s="1022"/>
      <c r="JNP31" s="1022"/>
      <c r="JNQ31" s="1022"/>
      <c r="JNR31" s="1022"/>
      <c r="JNS31" s="1022"/>
      <c r="JNT31" s="1022"/>
      <c r="JNU31" s="1022"/>
      <c r="JNV31" s="1022"/>
      <c r="JNW31" s="1022"/>
      <c r="JNX31" s="1022"/>
      <c r="JNY31" s="1022"/>
      <c r="JNZ31" s="1022"/>
      <c r="JOA31" s="1022"/>
      <c r="JOB31" s="1022"/>
      <c r="JOC31" s="1022"/>
      <c r="JOD31" s="1022"/>
      <c r="JOE31" s="1022"/>
      <c r="JOF31" s="1022"/>
      <c r="JOG31" s="1022"/>
      <c r="JOH31" s="1022"/>
      <c r="JOI31" s="1022"/>
      <c r="JOJ31" s="1022"/>
      <c r="JOK31" s="1022"/>
      <c r="JOL31" s="1022"/>
      <c r="JOM31" s="1022"/>
      <c r="JON31" s="1022"/>
      <c r="JOO31" s="1022"/>
      <c r="JOP31" s="1022"/>
      <c r="JOQ31" s="1022"/>
      <c r="JOR31" s="1022"/>
      <c r="JOS31" s="1022"/>
      <c r="JOT31" s="1022"/>
      <c r="JOU31" s="1022"/>
      <c r="JOV31" s="1022"/>
      <c r="JOW31" s="1022"/>
      <c r="JOX31" s="1022"/>
      <c r="JOY31" s="1022"/>
      <c r="JOZ31" s="1022"/>
      <c r="JPA31" s="1022"/>
      <c r="JPB31" s="1022"/>
      <c r="JPC31" s="1022"/>
      <c r="JPD31" s="1022"/>
      <c r="JPE31" s="1022"/>
      <c r="JPF31" s="1022"/>
      <c r="JPG31" s="1022"/>
      <c r="JPH31" s="1022"/>
      <c r="JPI31" s="1022"/>
      <c r="JPJ31" s="1022"/>
      <c r="JPK31" s="1022"/>
      <c r="JPL31" s="1022"/>
      <c r="JPM31" s="1022"/>
      <c r="JPN31" s="1022"/>
      <c r="JPO31" s="1022"/>
      <c r="JPP31" s="1022"/>
      <c r="JPQ31" s="1022"/>
      <c r="JPR31" s="1022"/>
      <c r="JPS31" s="1022"/>
      <c r="JPT31" s="1022"/>
      <c r="JPU31" s="1022"/>
      <c r="JPV31" s="1022"/>
      <c r="JPW31" s="1022"/>
      <c r="JPX31" s="1022"/>
      <c r="JPY31" s="1022"/>
      <c r="JPZ31" s="1022"/>
      <c r="JQA31" s="1022"/>
      <c r="JQB31" s="1022"/>
      <c r="JQC31" s="1022"/>
      <c r="JQD31" s="1022"/>
      <c r="JQE31" s="1022"/>
      <c r="JQF31" s="1022"/>
      <c r="JQG31" s="1022"/>
      <c r="JQH31" s="1022"/>
      <c r="JQI31" s="1022"/>
      <c r="JQJ31" s="1022"/>
      <c r="JQK31" s="1022"/>
      <c r="JQL31" s="1022"/>
      <c r="JQM31" s="1022"/>
      <c r="JQN31" s="1022"/>
      <c r="JQO31" s="1022"/>
      <c r="JQP31" s="1022"/>
      <c r="JQQ31" s="1022"/>
      <c r="JQR31" s="1022"/>
      <c r="JQS31" s="1022"/>
      <c r="JQT31" s="1022"/>
      <c r="JQU31" s="1022"/>
      <c r="JQV31" s="1022"/>
      <c r="JQW31" s="1022"/>
      <c r="JQX31" s="1022"/>
      <c r="JQY31" s="1022"/>
      <c r="JQZ31" s="1022"/>
      <c r="JRA31" s="1022"/>
      <c r="JRB31" s="1022"/>
      <c r="JRC31" s="1022"/>
      <c r="JRD31" s="1022"/>
      <c r="JRE31" s="1022"/>
      <c r="JRF31" s="1022"/>
      <c r="JRG31" s="1022"/>
      <c r="JRH31" s="1022"/>
      <c r="JRI31" s="1022"/>
      <c r="JRJ31" s="1022"/>
      <c r="JRK31" s="1022"/>
      <c r="JRL31" s="1022"/>
      <c r="JRM31" s="1022"/>
      <c r="JRN31" s="1022"/>
      <c r="JRO31" s="1022"/>
      <c r="JRP31" s="1022"/>
      <c r="JRQ31" s="1022"/>
      <c r="JRR31" s="1022"/>
      <c r="JRS31" s="1022"/>
      <c r="JRT31" s="1022"/>
      <c r="JRU31" s="1022"/>
      <c r="JRV31" s="1022"/>
      <c r="JRW31" s="1022"/>
      <c r="JRX31" s="1022"/>
      <c r="JRY31" s="1022"/>
      <c r="JRZ31" s="1022"/>
      <c r="JSA31" s="1022"/>
      <c r="JSB31" s="1022"/>
      <c r="JSC31" s="1022"/>
      <c r="JSD31" s="1022"/>
      <c r="JSE31" s="1022"/>
      <c r="JSF31" s="1022"/>
      <c r="JSG31" s="1022"/>
      <c r="JSH31" s="1022"/>
      <c r="JSI31" s="1022"/>
      <c r="JSJ31" s="1022"/>
      <c r="JSK31" s="1022"/>
      <c r="JSL31" s="1022"/>
      <c r="JSM31" s="1022"/>
      <c r="JSN31" s="1022"/>
      <c r="JSO31" s="1022"/>
      <c r="JSP31" s="1022"/>
      <c r="JSQ31" s="1022"/>
      <c r="JSR31" s="1022"/>
      <c r="JSS31" s="1022"/>
      <c r="JST31" s="1022"/>
      <c r="JSU31" s="1022"/>
      <c r="JSV31" s="1022"/>
      <c r="JSW31" s="1022"/>
      <c r="JSX31" s="1022"/>
      <c r="JSY31" s="1022"/>
      <c r="JSZ31" s="1022"/>
      <c r="JTA31" s="1022"/>
      <c r="JTB31" s="1022"/>
      <c r="JTC31" s="1022"/>
      <c r="JTD31" s="1022"/>
      <c r="JTE31" s="1022"/>
      <c r="JTF31" s="1022"/>
      <c r="JTG31" s="1022"/>
      <c r="JTH31" s="1022"/>
      <c r="JTI31" s="1022"/>
      <c r="JTJ31" s="1022"/>
      <c r="JTK31" s="1022"/>
      <c r="JTL31" s="1022"/>
      <c r="JTM31" s="1022"/>
      <c r="JTN31" s="1022"/>
      <c r="JTO31" s="1022"/>
      <c r="JTP31" s="1022"/>
      <c r="JTQ31" s="1022"/>
      <c r="JTR31" s="1022"/>
      <c r="JTS31" s="1022"/>
      <c r="JTT31" s="1022"/>
      <c r="JTU31" s="1022"/>
      <c r="JTV31" s="1022"/>
      <c r="JTW31" s="1022"/>
      <c r="JTX31" s="1022"/>
      <c r="JTY31" s="1022"/>
      <c r="JTZ31" s="1022"/>
      <c r="JUA31" s="1022"/>
      <c r="JUB31" s="1022"/>
      <c r="JUC31" s="1022"/>
      <c r="JUD31" s="1022"/>
      <c r="JUE31" s="1022"/>
      <c r="JUF31" s="1022"/>
      <c r="JUG31" s="1022"/>
      <c r="JUH31" s="1022"/>
      <c r="JUI31" s="1022"/>
      <c r="JUJ31" s="1022"/>
      <c r="JUK31" s="1022"/>
      <c r="JUL31" s="1022"/>
      <c r="JUM31" s="1022"/>
      <c r="JUN31" s="1022"/>
      <c r="JUO31" s="1022"/>
      <c r="JUP31" s="1022"/>
      <c r="JUQ31" s="1022"/>
      <c r="JUR31" s="1022"/>
      <c r="JUS31" s="1022"/>
      <c r="JUT31" s="1022"/>
      <c r="JUU31" s="1022"/>
      <c r="JUV31" s="1022"/>
      <c r="JUW31" s="1022"/>
      <c r="JUX31" s="1022"/>
      <c r="JUY31" s="1022"/>
      <c r="JUZ31" s="1022"/>
      <c r="JVA31" s="1022"/>
      <c r="JVB31" s="1022"/>
      <c r="JVC31" s="1022"/>
      <c r="JVD31" s="1022"/>
      <c r="JVE31" s="1022"/>
      <c r="JVF31" s="1022"/>
      <c r="JVG31" s="1022"/>
      <c r="JVH31" s="1022"/>
      <c r="JVI31" s="1022"/>
      <c r="JVJ31" s="1022"/>
      <c r="JVK31" s="1022"/>
      <c r="JVL31" s="1022"/>
      <c r="JVM31" s="1022"/>
      <c r="JVN31" s="1022"/>
      <c r="JVO31" s="1022"/>
      <c r="JVP31" s="1022"/>
      <c r="JVQ31" s="1022"/>
      <c r="JVR31" s="1022"/>
      <c r="JVS31" s="1022"/>
      <c r="JVT31" s="1022"/>
      <c r="JVU31" s="1022"/>
      <c r="JVV31" s="1022"/>
      <c r="JVW31" s="1022"/>
      <c r="JVX31" s="1022"/>
      <c r="JVY31" s="1022"/>
      <c r="JVZ31" s="1022"/>
      <c r="JWA31" s="1022"/>
      <c r="JWB31" s="1022"/>
      <c r="JWC31" s="1022"/>
      <c r="JWD31" s="1022"/>
      <c r="JWE31" s="1022"/>
      <c r="JWF31" s="1022"/>
      <c r="JWG31" s="1022"/>
      <c r="JWH31" s="1022"/>
      <c r="JWI31" s="1022"/>
      <c r="JWJ31" s="1022"/>
      <c r="JWK31" s="1022"/>
      <c r="JWL31" s="1022"/>
      <c r="JWM31" s="1022"/>
      <c r="JWN31" s="1022"/>
      <c r="JWO31" s="1022"/>
      <c r="JWP31" s="1022"/>
      <c r="JWQ31" s="1022"/>
      <c r="JWR31" s="1022"/>
      <c r="JWS31" s="1022"/>
      <c r="JWT31" s="1022"/>
      <c r="JWU31" s="1022"/>
      <c r="JWV31" s="1022"/>
      <c r="JWW31" s="1022"/>
      <c r="JWX31" s="1022"/>
      <c r="JWY31" s="1022"/>
      <c r="JWZ31" s="1022"/>
      <c r="JXA31" s="1022"/>
      <c r="JXB31" s="1022"/>
      <c r="JXC31" s="1022"/>
      <c r="JXD31" s="1022"/>
      <c r="JXE31" s="1022"/>
      <c r="JXF31" s="1022"/>
      <c r="JXG31" s="1022"/>
      <c r="JXH31" s="1022"/>
      <c r="JXI31" s="1022"/>
      <c r="JXJ31" s="1022"/>
      <c r="JXK31" s="1022"/>
      <c r="JXL31" s="1022"/>
      <c r="JXM31" s="1022"/>
      <c r="JXN31" s="1022"/>
      <c r="JXO31" s="1022"/>
      <c r="JXP31" s="1022"/>
      <c r="JXQ31" s="1022"/>
      <c r="JXR31" s="1022"/>
      <c r="JXS31" s="1022"/>
      <c r="JXT31" s="1022"/>
      <c r="JXU31" s="1022"/>
      <c r="JXV31" s="1022"/>
      <c r="JXW31" s="1022"/>
      <c r="JXX31" s="1022"/>
      <c r="JXY31" s="1022"/>
      <c r="JXZ31" s="1022"/>
      <c r="JYA31" s="1022"/>
      <c r="JYB31" s="1022"/>
      <c r="JYC31" s="1022"/>
      <c r="JYD31" s="1022"/>
      <c r="JYE31" s="1022"/>
      <c r="JYF31" s="1022"/>
      <c r="JYG31" s="1022"/>
      <c r="JYH31" s="1022"/>
      <c r="JYI31" s="1022"/>
      <c r="JYJ31" s="1022"/>
      <c r="JYK31" s="1022"/>
      <c r="JYL31" s="1022"/>
      <c r="JYM31" s="1022"/>
      <c r="JYN31" s="1022"/>
      <c r="JYO31" s="1022"/>
      <c r="JYP31" s="1022"/>
      <c r="JYQ31" s="1022"/>
      <c r="JYR31" s="1022"/>
      <c r="JYS31" s="1022"/>
      <c r="JYT31" s="1022"/>
      <c r="JYU31" s="1022"/>
      <c r="JYV31" s="1022"/>
      <c r="JYW31" s="1022"/>
      <c r="JYX31" s="1022"/>
      <c r="JYY31" s="1022"/>
      <c r="JYZ31" s="1022"/>
      <c r="JZA31" s="1022"/>
      <c r="JZB31" s="1022"/>
      <c r="JZC31" s="1022"/>
      <c r="JZD31" s="1022"/>
      <c r="JZE31" s="1022"/>
      <c r="JZF31" s="1022"/>
      <c r="JZG31" s="1022"/>
      <c r="JZH31" s="1022"/>
      <c r="JZI31" s="1022"/>
      <c r="JZJ31" s="1022"/>
      <c r="JZK31" s="1022"/>
      <c r="JZL31" s="1022"/>
      <c r="JZM31" s="1022"/>
      <c r="JZN31" s="1022"/>
      <c r="JZO31" s="1022"/>
      <c r="JZP31" s="1022"/>
      <c r="JZQ31" s="1022"/>
      <c r="JZR31" s="1022"/>
      <c r="JZS31" s="1022"/>
      <c r="JZT31" s="1022"/>
      <c r="JZU31" s="1022"/>
      <c r="JZV31" s="1022"/>
      <c r="JZW31" s="1022"/>
      <c r="JZX31" s="1022"/>
      <c r="JZY31" s="1022"/>
      <c r="JZZ31" s="1022"/>
      <c r="KAA31" s="1022"/>
      <c r="KAB31" s="1022"/>
      <c r="KAC31" s="1022"/>
      <c r="KAD31" s="1022"/>
      <c r="KAE31" s="1022"/>
      <c r="KAF31" s="1022"/>
      <c r="KAG31" s="1022"/>
      <c r="KAH31" s="1022"/>
      <c r="KAI31" s="1022"/>
      <c r="KAJ31" s="1022"/>
      <c r="KAK31" s="1022"/>
      <c r="KAL31" s="1022"/>
      <c r="KAM31" s="1022"/>
      <c r="KAN31" s="1022"/>
      <c r="KAO31" s="1022"/>
      <c r="KAP31" s="1022"/>
      <c r="KAQ31" s="1022"/>
      <c r="KAR31" s="1022"/>
      <c r="KAS31" s="1022"/>
      <c r="KAT31" s="1022"/>
      <c r="KAU31" s="1022"/>
      <c r="KAV31" s="1022"/>
      <c r="KAW31" s="1022"/>
      <c r="KAX31" s="1022"/>
      <c r="KAY31" s="1022"/>
      <c r="KAZ31" s="1022"/>
      <c r="KBA31" s="1022"/>
      <c r="KBB31" s="1022"/>
      <c r="KBC31" s="1022"/>
      <c r="KBD31" s="1022"/>
      <c r="KBE31" s="1022"/>
      <c r="KBF31" s="1022"/>
      <c r="KBG31" s="1022"/>
      <c r="KBH31" s="1022"/>
      <c r="KBI31" s="1022"/>
      <c r="KBJ31" s="1022"/>
      <c r="KBK31" s="1022"/>
      <c r="KBL31" s="1022"/>
      <c r="KBM31" s="1022"/>
      <c r="KBN31" s="1022"/>
      <c r="KBO31" s="1022"/>
      <c r="KBP31" s="1022"/>
      <c r="KBQ31" s="1022"/>
      <c r="KBR31" s="1022"/>
      <c r="KBS31" s="1022"/>
      <c r="KBT31" s="1022"/>
      <c r="KBU31" s="1022"/>
      <c r="KBV31" s="1022"/>
      <c r="KBW31" s="1022"/>
      <c r="KBX31" s="1022"/>
      <c r="KBY31" s="1022"/>
      <c r="KBZ31" s="1022"/>
      <c r="KCA31" s="1022"/>
      <c r="KCB31" s="1022"/>
      <c r="KCC31" s="1022"/>
      <c r="KCD31" s="1022"/>
      <c r="KCE31" s="1022"/>
      <c r="KCF31" s="1022"/>
      <c r="KCG31" s="1022"/>
      <c r="KCH31" s="1022"/>
      <c r="KCI31" s="1022"/>
      <c r="KCJ31" s="1022"/>
      <c r="KCK31" s="1022"/>
      <c r="KCL31" s="1022"/>
      <c r="KCM31" s="1022"/>
      <c r="KCN31" s="1022"/>
      <c r="KCO31" s="1022"/>
      <c r="KCP31" s="1022"/>
      <c r="KCQ31" s="1022"/>
      <c r="KCR31" s="1022"/>
      <c r="KCS31" s="1022"/>
      <c r="KCT31" s="1022"/>
      <c r="KCU31" s="1022"/>
      <c r="KCV31" s="1022"/>
      <c r="KCW31" s="1022"/>
      <c r="KCX31" s="1022"/>
      <c r="KCY31" s="1022"/>
      <c r="KCZ31" s="1022"/>
      <c r="KDA31" s="1022"/>
      <c r="KDB31" s="1022"/>
      <c r="KDC31" s="1022"/>
      <c r="KDD31" s="1022"/>
      <c r="KDE31" s="1022"/>
      <c r="KDF31" s="1022"/>
      <c r="KDG31" s="1022"/>
      <c r="KDH31" s="1022"/>
      <c r="KDI31" s="1022"/>
      <c r="KDJ31" s="1022"/>
      <c r="KDK31" s="1022"/>
      <c r="KDL31" s="1022"/>
      <c r="KDM31" s="1022"/>
      <c r="KDN31" s="1022"/>
      <c r="KDO31" s="1022"/>
      <c r="KDP31" s="1022"/>
      <c r="KDQ31" s="1022"/>
      <c r="KDR31" s="1022"/>
      <c r="KDS31" s="1022"/>
      <c r="KDT31" s="1022"/>
      <c r="KDU31" s="1022"/>
      <c r="KDV31" s="1022"/>
      <c r="KDW31" s="1022"/>
      <c r="KDX31" s="1022"/>
      <c r="KDY31" s="1022"/>
      <c r="KDZ31" s="1022"/>
      <c r="KEA31" s="1022"/>
      <c r="KEB31" s="1022"/>
      <c r="KEC31" s="1022"/>
      <c r="KED31" s="1022"/>
      <c r="KEE31" s="1022"/>
      <c r="KEF31" s="1022"/>
      <c r="KEG31" s="1022"/>
      <c r="KEH31" s="1022"/>
      <c r="KEI31" s="1022"/>
      <c r="KEJ31" s="1022"/>
      <c r="KEK31" s="1022"/>
      <c r="KEL31" s="1022"/>
      <c r="KEM31" s="1022"/>
      <c r="KEN31" s="1022"/>
      <c r="KEO31" s="1022"/>
      <c r="KEP31" s="1022"/>
      <c r="KEQ31" s="1022"/>
      <c r="KER31" s="1022"/>
      <c r="KES31" s="1022"/>
      <c r="KET31" s="1022"/>
      <c r="KEU31" s="1022"/>
      <c r="KEV31" s="1022"/>
      <c r="KEW31" s="1022"/>
      <c r="KEX31" s="1022"/>
      <c r="KEY31" s="1022"/>
      <c r="KEZ31" s="1022"/>
      <c r="KFA31" s="1022"/>
      <c r="KFB31" s="1022"/>
      <c r="KFC31" s="1022"/>
      <c r="KFD31" s="1022"/>
      <c r="KFE31" s="1022"/>
      <c r="KFF31" s="1022"/>
      <c r="KFG31" s="1022"/>
      <c r="KFH31" s="1022"/>
      <c r="KFI31" s="1022"/>
      <c r="KFJ31" s="1022"/>
      <c r="KFK31" s="1022"/>
      <c r="KFL31" s="1022"/>
      <c r="KFM31" s="1022"/>
      <c r="KFN31" s="1022"/>
      <c r="KFO31" s="1022"/>
      <c r="KFP31" s="1022"/>
      <c r="KFQ31" s="1022"/>
      <c r="KFR31" s="1022"/>
      <c r="KFS31" s="1022"/>
      <c r="KFT31" s="1022"/>
      <c r="KFU31" s="1022"/>
      <c r="KFV31" s="1022"/>
      <c r="KFW31" s="1022"/>
      <c r="KFX31" s="1022"/>
      <c r="KFY31" s="1022"/>
      <c r="KFZ31" s="1022"/>
      <c r="KGA31" s="1022"/>
      <c r="KGB31" s="1022"/>
      <c r="KGC31" s="1022"/>
      <c r="KGD31" s="1022"/>
      <c r="KGE31" s="1022"/>
      <c r="KGF31" s="1022"/>
      <c r="KGG31" s="1022"/>
      <c r="KGH31" s="1022"/>
      <c r="KGI31" s="1022"/>
      <c r="KGJ31" s="1022"/>
      <c r="KGK31" s="1022"/>
      <c r="KGL31" s="1022"/>
      <c r="KGM31" s="1022"/>
      <c r="KGN31" s="1022"/>
      <c r="KGO31" s="1022"/>
      <c r="KGP31" s="1022"/>
      <c r="KGQ31" s="1022"/>
      <c r="KGR31" s="1022"/>
      <c r="KGS31" s="1022"/>
      <c r="KGT31" s="1022"/>
      <c r="KGU31" s="1022"/>
      <c r="KGV31" s="1022"/>
      <c r="KGW31" s="1022"/>
      <c r="KGX31" s="1022"/>
      <c r="KGY31" s="1022"/>
      <c r="KGZ31" s="1022"/>
      <c r="KHA31" s="1022"/>
      <c r="KHB31" s="1022"/>
      <c r="KHC31" s="1022"/>
      <c r="KHD31" s="1022"/>
      <c r="KHE31" s="1022"/>
      <c r="KHF31" s="1022"/>
      <c r="KHG31" s="1022"/>
      <c r="KHH31" s="1022"/>
      <c r="KHI31" s="1022"/>
      <c r="KHJ31" s="1022"/>
      <c r="KHK31" s="1022"/>
      <c r="KHL31" s="1022"/>
      <c r="KHM31" s="1022"/>
      <c r="KHN31" s="1022"/>
      <c r="KHO31" s="1022"/>
      <c r="KHP31" s="1022"/>
      <c r="KHQ31" s="1022"/>
      <c r="KHR31" s="1022"/>
      <c r="KHS31" s="1022"/>
      <c r="KHT31" s="1022"/>
      <c r="KHU31" s="1022"/>
      <c r="KHV31" s="1022"/>
      <c r="KHW31" s="1022"/>
      <c r="KHX31" s="1022"/>
      <c r="KHY31" s="1022"/>
      <c r="KHZ31" s="1022"/>
      <c r="KIA31" s="1022"/>
      <c r="KIB31" s="1022"/>
      <c r="KIC31" s="1022"/>
      <c r="KID31" s="1022"/>
      <c r="KIE31" s="1022"/>
      <c r="KIF31" s="1022"/>
      <c r="KIG31" s="1022"/>
      <c r="KIH31" s="1022"/>
      <c r="KII31" s="1022"/>
      <c r="KIJ31" s="1022"/>
      <c r="KIK31" s="1022"/>
      <c r="KIL31" s="1022"/>
      <c r="KIM31" s="1022"/>
      <c r="KIN31" s="1022"/>
      <c r="KIO31" s="1022"/>
      <c r="KIP31" s="1022"/>
      <c r="KIQ31" s="1022"/>
      <c r="KIR31" s="1022"/>
      <c r="KIS31" s="1022"/>
      <c r="KIT31" s="1022"/>
      <c r="KIU31" s="1022"/>
      <c r="KIV31" s="1022"/>
      <c r="KIW31" s="1022"/>
      <c r="KIX31" s="1022"/>
      <c r="KIY31" s="1022"/>
      <c r="KIZ31" s="1022"/>
      <c r="KJA31" s="1022"/>
      <c r="KJB31" s="1022"/>
      <c r="KJC31" s="1022"/>
      <c r="KJD31" s="1022"/>
      <c r="KJE31" s="1022"/>
      <c r="KJF31" s="1022"/>
      <c r="KJG31" s="1022"/>
      <c r="KJH31" s="1022"/>
      <c r="KJI31" s="1022"/>
      <c r="KJJ31" s="1022"/>
      <c r="KJK31" s="1022"/>
      <c r="KJL31" s="1022"/>
      <c r="KJM31" s="1022"/>
      <c r="KJN31" s="1022"/>
      <c r="KJO31" s="1022"/>
      <c r="KJP31" s="1022"/>
      <c r="KJQ31" s="1022"/>
      <c r="KJR31" s="1022"/>
      <c r="KJS31" s="1022"/>
      <c r="KJT31" s="1022"/>
      <c r="KJU31" s="1022"/>
      <c r="KJV31" s="1022"/>
      <c r="KJW31" s="1022"/>
      <c r="KJX31" s="1022"/>
      <c r="KJY31" s="1022"/>
      <c r="KJZ31" s="1022"/>
      <c r="KKA31" s="1022"/>
      <c r="KKB31" s="1022"/>
      <c r="KKC31" s="1022"/>
      <c r="KKD31" s="1022"/>
      <c r="KKE31" s="1022"/>
      <c r="KKF31" s="1022"/>
      <c r="KKG31" s="1022"/>
      <c r="KKH31" s="1022"/>
      <c r="KKI31" s="1022"/>
      <c r="KKJ31" s="1022"/>
      <c r="KKK31" s="1022"/>
      <c r="KKL31" s="1022"/>
      <c r="KKM31" s="1022"/>
      <c r="KKN31" s="1022"/>
      <c r="KKO31" s="1022"/>
      <c r="KKP31" s="1022"/>
      <c r="KKQ31" s="1022"/>
      <c r="KKR31" s="1022"/>
      <c r="KKS31" s="1022"/>
      <c r="KKT31" s="1022"/>
      <c r="KKU31" s="1022"/>
      <c r="KKV31" s="1022"/>
      <c r="KKW31" s="1022"/>
      <c r="KKX31" s="1022"/>
      <c r="KKY31" s="1022"/>
      <c r="KKZ31" s="1022"/>
      <c r="KLA31" s="1022"/>
      <c r="KLB31" s="1022"/>
      <c r="KLC31" s="1022"/>
      <c r="KLD31" s="1022"/>
      <c r="KLE31" s="1022"/>
      <c r="KLF31" s="1022"/>
      <c r="KLG31" s="1022"/>
      <c r="KLH31" s="1022"/>
      <c r="KLI31" s="1022"/>
      <c r="KLJ31" s="1022"/>
      <c r="KLK31" s="1022"/>
      <c r="KLL31" s="1022"/>
      <c r="KLM31" s="1022"/>
      <c r="KLN31" s="1022"/>
      <c r="KLO31" s="1022"/>
      <c r="KLP31" s="1022"/>
      <c r="KLQ31" s="1022"/>
      <c r="KLR31" s="1022"/>
      <c r="KLS31" s="1022"/>
      <c r="KLT31" s="1022"/>
      <c r="KLU31" s="1022"/>
      <c r="KLV31" s="1022"/>
      <c r="KLW31" s="1022"/>
      <c r="KLX31" s="1022"/>
      <c r="KLY31" s="1022"/>
      <c r="KLZ31" s="1022"/>
      <c r="KMA31" s="1022"/>
      <c r="KMB31" s="1022"/>
      <c r="KMC31" s="1022"/>
      <c r="KMD31" s="1022"/>
      <c r="KME31" s="1022"/>
      <c r="KMF31" s="1022"/>
      <c r="KMG31" s="1022"/>
      <c r="KMH31" s="1022"/>
      <c r="KMI31" s="1022"/>
      <c r="KMJ31" s="1022"/>
      <c r="KMK31" s="1022"/>
      <c r="KML31" s="1022"/>
      <c r="KMM31" s="1022"/>
      <c r="KMN31" s="1022"/>
      <c r="KMO31" s="1022"/>
      <c r="KMP31" s="1022"/>
      <c r="KMQ31" s="1022"/>
      <c r="KMR31" s="1022"/>
      <c r="KMS31" s="1022"/>
      <c r="KMT31" s="1022"/>
      <c r="KMU31" s="1022"/>
      <c r="KMV31" s="1022"/>
      <c r="KMW31" s="1022"/>
      <c r="KMX31" s="1022"/>
      <c r="KMY31" s="1022"/>
      <c r="KMZ31" s="1022"/>
      <c r="KNA31" s="1022"/>
      <c r="KNB31" s="1022"/>
      <c r="KNC31" s="1022"/>
      <c r="KND31" s="1022"/>
      <c r="KNE31" s="1022"/>
      <c r="KNF31" s="1022"/>
      <c r="KNG31" s="1022"/>
      <c r="KNH31" s="1022"/>
      <c r="KNI31" s="1022"/>
      <c r="KNJ31" s="1022"/>
      <c r="KNK31" s="1022"/>
      <c r="KNL31" s="1022"/>
      <c r="KNM31" s="1022"/>
      <c r="KNN31" s="1022"/>
      <c r="KNO31" s="1022"/>
      <c r="KNP31" s="1022"/>
      <c r="KNQ31" s="1022"/>
      <c r="KNR31" s="1022"/>
      <c r="KNS31" s="1022"/>
      <c r="KNT31" s="1022"/>
      <c r="KNU31" s="1022"/>
      <c r="KNV31" s="1022"/>
      <c r="KNW31" s="1022"/>
      <c r="KNX31" s="1022"/>
      <c r="KNY31" s="1022"/>
      <c r="KNZ31" s="1022"/>
      <c r="KOA31" s="1022"/>
      <c r="KOB31" s="1022"/>
      <c r="KOC31" s="1022"/>
      <c r="KOD31" s="1022"/>
      <c r="KOE31" s="1022"/>
      <c r="KOF31" s="1022"/>
      <c r="KOG31" s="1022"/>
      <c r="KOH31" s="1022"/>
      <c r="KOI31" s="1022"/>
      <c r="KOJ31" s="1022"/>
      <c r="KOK31" s="1022"/>
      <c r="KOL31" s="1022"/>
      <c r="KOM31" s="1022"/>
      <c r="KON31" s="1022"/>
      <c r="KOO31" s="1022"/>
      <c r="KOP31" s="1022"/>
      <c r="KOQ31" s="1022"/>
      <c r="KOR31" s="1022"/>
      <c r="KOS31" s="1022"/>
      <c r="KOT31" s="1022"/>
      <c r="KOU31" s="1022"/>
      <c r="KOV31" s="1022"/>
      <c r="KOW31" s="1022"/>
      <c r="KOX31" s="1022"/>
      <c r="KOY31" s="1022"/>
      <c r="KOZ31" s="1022"/>
      <c r="KPA31" s="1022"/>
      <c r="KPB31" s="1022"/>
      <c r="KPC31" s="1022"/>
      <c r="KPD31" s="1022"/>
      <c r="KPE31" s="1022"/>
      <c r="KPF31" s="1022"/>
      <c r="KPG31" s="1022"/>
      <c r="KPH31" s="1022"/>
      <c r="KPI31" s="1022"/>
      <c r="KPJ31" s="1022"/>
      <c r="KPK31" s="1022"/>
      <c r="KPL31" s="1022"/>
      <c r="KPM31" s="1022"/>
      <c r="KPN31" s="1022"/>
      <c r="KPO31" s="1022"/>
      <c r="KPP31" s="1022"/>
      <c r="KPQ31" s="1022"/>
      <c r="KPR31" s="1022"/>
      <c r="KPS31" s="1022"/>
      <c r="KPT31" s="1022"/>
      <c r="KPU31" s="1022"/>
      <c r="KPV31" s="1022"/>
      <c r="KPW31" s="1022"/>
      <c r="KPX31" s="1022"/>
      <c r="KPY31" s="1022"/>
      <c r="KPZ31" s="1022"/>
      <c r="KQA31" s="1022"/>
      <c r="KQB31" s="1022"/>
      <c r="KQC31" s="1022"/>
      <c r="KQD31" s="1022"/>
      <c r="KQE31" s="1022"/>
      <c r="KQF31" s="1022"/>
      <c r="KQG31" s="1022"/>
      <c r="KQH31" s="1022"/>
      <c r="KQI31" s="1022"/>
      <c r="KQJ31" s="1022"/>
      <c r="KQK31" s="1022"/>
      <c r="KQL31" s="1022"/>
      <c r="KQM31" s="1022"/>
      <c r="KQN31" s="1022"/>
      <c r="KQO31" s="1022"/>
      <c r="KQP31" s="1022"/>
      <c r="KQQ31" s="1022"/>
      <c r="KQR31" s="1022"/>
      <c r="KQS31" s="1022"/>
      <c r="KQT31" s="1022"/>
      <c r="KQU31" s="1022"/>
      <c r="KQV31" s="1022"/>
      <c r="KQW31" s="1022"/>
      <c r="KQX31" s="1022"/>
      <c r="KQY31" s="1022"/>
      <c r="KQZ31" s="1022"/>
      <c r="KRA31" s="1022"/>
      <c r="KRB31" s="1022"/>
      <c r="KRC31" s="1022"/>
      <c r="KRD31" s="1022"/>
      <c r="KRE31" s="1022"/>
      <c r="KRF31" s="1022"/>
      <c r="KRG31" s="1022"/>
      <c r="KRH31" s="1022"/>
      <c r="KRI31" s="1022"/>
      <c r="KRJ31" s="1022"/>
      <c r="KRK31" s="1022"/>
      <c r="KRL31" s="1022"/>
      <c r="KRM31" s="1022"/>
      <c r="KRN31" s="1022"/>
      <c r="KRO31" s="1022"/>
      <c r="KRP31" s="1022"/>
      <c r="KRQ31" s="1022"/>
      <c r="KRR31" s="1022"/>
      <c r="KRS31" s="1022"/>
      <c r="KRT31" s="1022"/>
      <c r="KRU31" s="1022"/>
      <c r="KRV31" s="1022"/>
      <c r="KRW31" s="1022"/>
      <c r="KRX31" s="1022"/>
      <c r="KRY31" s="1022"/>
      <c r="KRZ31" s="1022"/>
      <c r="KSA31" s="1022"/>
      <c r="KSB31" s="1022"/>
      <c r="KSC31" s="1022"/>
      <c r="KSD31" s="1022"/>
      <c r="KSE31" s="1022"/>
      <c r="KSF31" s="1022"/>
      <c r="KSG31" s="1022"/>
      <c r="KSH31" s="1022"/>
      <c r="KSI31" s="1022"/>
      <c r="KSJ31" s="1022"/>
      <c r="KSK31" s="1022"/>
      <c r="KSL31" s="1022"/>
      <c r="KSM31" s="1022"/>
      <c r="KSN31" s="1022"/>
      <c r="KSO31" s="1022"/>
      <c r="KSP31" s="1022"/>
      <c r="KSQ31" s="1022"/>
      <c r="KSR31" s="1022"/>
      <c r="KSS31" s="1022"/>
      <c r="KST31" s="1022"/>
      <c r="KSU31" s="1022"/>
      <c r="KSV31" s="1022"/>
      <c r="KSW31" s="1022"/>
      <c r="KSX31" s="1022"/>
      <c r="KSY31" s="1022"/>
      <c r="KSZ31" s="1022"/>
      <c r="KTA31" s="1022"/>
      <c r="KTB31" s="1022"/>
      <c r="KTC31" s="1022"/>
      <c r="KTD31" s="1022"/>
      <c r="KTE31" s="1022"/>
      <c r="KTF31" s="1022"/>
      <c r="KTG31" s="1022"/>
      <c r="KTH31" s="1022"/>
      <c r="KTI31" s="1022"/>
      <c r="KTJ31" s="1022"/>
      <c r="KTK31" s="1022"/>
      <c r="KTL31" s="1022"/>
      <c r="KTM31" s="1022"/>
      <c r="KTN31" s="1022"/>
      <c r="KTO31" s="1022"/>
      <c r="KTP31" s="1022"/>
      <c r="KTQ31" s="1022"/>
      <c r="KTR31" s="1022"/>
      <c r="KTS31" s="1022"/>
      <c r="KTT31" s="1022"/>
      <c r="KTU31" s="1022"/>
      <c r="KTV31" s="1022"/>
      <c r="KTW31" s="1022"/>
      <c r="KTX31" s="1022"/>
      <c r="KTY31" s="1022"/>
      <c r="KTZ31" s="1022"/>
      <c r="KUA31" s="1022"/>
      <c r="KUB31" s="1022"/>
      <c r="KUC31" s="1022"/>
      <c r="KUD31" s="1022"/>
      <c r="KUE31" s="1022"/>
      <c r="KUF31" s="1022"/>
      <c r="KUG31" s="1022"/>
      <c r="KUH31" s="1022"/>
      <c r="KUI31" s="1022"/>
      <c r="KUJ31" s="1022"/>
      <c r="KUK31" s="1022"/>
      <c r="KUL31" s="1022"/>
      <c r="KUM31" s="1022"/>
      <c r="KUN31" s="1022"/>
      <c r="KUO31" s="1022"/>
      <c r="KUP31" s="1022"/>
      <c r="KUQ31" s="1022"/>
      <c r="KUR31" s="1022"/>
      <c r="KUS31" s="1022"/>
      <c r="KUT31" s="1022"/>
      <c r="KUU31" s="1022"/>
      <c r="KUV31" s="1022"/>
      <c r="KUW31" s="1022"/>
      <c r="KUX31" s="1022"/>
      <c r="KUY31" s="1022"/>
      <c r="KUZ31" s="1022"/>
      <c r="KVA31" s="1022"/>
      <c r="KVB31" s="1022"/>
      <c r="KVC31" s="1022"/>
      <c r="KVD31" s="1022"/>
      <c r="KVE31" s="1022"/>
      <c r="KVF31" s="1022"/>
      <c r="KVG31" s="1022"/>
      <c r="KVH31" s="1022"/>
      <c r="KVI31" s="1022"/>
      <c r="KVJ31" s="1022"/>
      <c r="KVK31" s="1022"/>
      <c r="KVL31" s="1022"/>
      <c r="KVM31" s="1022"/>
      <c r="KVN31" s="1022"/>
      <c r="KVO31" s="1022"/>
      <c r="KVP31" s="1022"/>
      <c r="KVQ31" s="1022"/>
      <c r="KVR31" s="1022"/>
      <c r="KVS31" s="1022"/>
      <c r="KVT31" s="1022"/>
      <c r="KVU31" s="1022"/>
      <c r="KVV31" s="1022"/>
      <c r="KVW31" s="1022"/>
      <c r="KVX31" s="1022"/>
      <c r="KVY31" s="1022"/>
      <c r="KVZ31" s="1022"/>
      <c r="KWA31" s="1022"/>
      <c r="KWB31" s="1022"/>
      <c r="KWC31" s="1022"/>
      <c r="KWD31" s="1022"/>
      <c r="KWE31" s="1022"/>
      <c r="KWF31" s="1022"/>
      <c r="KWG31" s="1022"/>
      <c r="KWH31" s="1022"/>
      <c r="KWI31" s="1022"/>
      <c r="KWJ31" s="1022"/>
      <c r="KWK31" s="1022"/>
      <c r="KWL31" s="1022"/>
      <c r="KWM31" s="1022"/>
      <c r="KWN31" s="1022"/>
      <c r="KWO31" s="1022"/>
      <c r="KWP31" s="1022"/>
      <c r="KWQ31" s="1022"/>
      <c r="KWR31" s="1022"/>
      <c r="KWS31" s="1022"/>
      <c r="KWT31" s="1022"/>
      <c r="KWU31" s="1022"/>
      <c r="KWV31" s="1022"/>
      <c r="KWW31" s="1022"/>
      <c r="KWX31" s="1022"/>
      <c r="KWY31" s="1022"/>
      <c r="KWZ31" s="1022"/>
      <c r="KXA31" s="1022"/>
      <c r="KXB31" s="1022"/>
      <c r="KXC31" s="1022"/>
      <c r="KXD31" s="1022"/>
      <c r="KXE31" s="1022"/>
      <c r="KXF31" s="1022"/>
      <c r="KXG31" s="1022"/>
      <c r="KXH31" s="1022"/>
      <c r="KXI31" s="1022"/>
      <c r="KXJ31" s="1022"/>
      <c r="KXK31" s="1022"/>
      <c r="KXL31" s="1022"/>
      <c r="KXM31" s="1022"/>
      <c r="KXN31" s="1022"/>
      <c r="KXO31" s="1022"/>
      <c r="KXP31" s="1022"/>
      <c r="KXQ31" s="1022"/>
      <c r="KXR31" s="1022"/>
      <c r="KXS31" s="1022"/>
      <c r="KXT31" s="1022"/>
      <c r="KXU31" s="1022"/>
      <c r="KXV31" s="1022"/>
      <c r="KXW31" s="1022"/>
      <c r="KXX31" s="1022"/>
      <c r="KXY31" s="1022"/>
      <c r="KXZ31" s="1022"/>
      <c r="KYA31" s="1022"/>
      <c r="KYB31" s="1022"/>
      <c r="KYC31" s="1022"/>
      <c r="KYD31" s="1022"/>
      <c r="KYE31" s="1022"/>
      <c r="KYF31" s="1022"/>
      <c r="KYG31" s="1022"/>
      <c r="KYH31" s="1022"/>
      <c r="KYI31" s="1022"/>
      <c r="KYJ31" s="1022"/>
      <c r="KYK31" s="1022"/>
      <c r="KYL31" s="1022"/>
      <c r="KYM31" s="1022"/>
      <c r="KYN31" s="1022"/>
      <c r="KYO31" s="1022"/>
      <c r="KYP31" s="1022"/>
      <c r="KYQ31" s="1022"/>
      <c r="KYR31" s="1022"/>
      <c r="KYS31" s="1022"/>
      <c r="KYT31" s="1022"/>
      <c r="KYU31" s="1022"/>
      <c r="KYV31" s="1022"/>
      <c r="KYW31" s="1022"/>
      <c r="KYX31" s="1022"/>
      <c r="KYY31" s="1022"/>
      <c r="KYZ31" s="1022"/>
      <c r="KZA31" s="1022"/>
      <c r="KZB31" s="1022"/>
      <c r="KZC31" s="1022"/>
      <c r="KZD31" s="1022"/>
      <c r="KZE31" s="1022"/>
      <c r="KZF31" s="1022"/>
      <c r="KZG31" s="1022"/>
      <c r="KZH31" s="1022"/>
      <c r="KZI31" s="1022"/>
      <c r="KZJ31" s="1022"/>
      <c r="KZK31" s="1022"/>
      <c r="KZL31" s="1022"/>
      <c r="KZM31" s="1022"/>
      <c r="KZN31" s="1022"/>
      <c r="KZO31" s="1022"/>
      <c r="KZP31" s="1022"/>
      <c r="KZQ31" s="1022"/>
      <c r="KZR31" s="1022"/>
      <c r="KZS31" s="1022"/>
      <c r="KZT31" s="1022"/>
      <c r="KZU31" s="1022"/>
      <c r="KZV31" s="1022"/>
      <c r="KZW31" s="1022"/>
      <c r="KZX31" s="1022"/>
      <c r="KZY31" s="1022"/>
      <c r="KZZ31" s="1022"/>
      <c r="LAA31" s="1022"/>
      <c r="LAB31" s="1022"/>
      <c r="LAC31" s="1022"/>
      <c r="LAD31" s="1022"/>
      <c r="LAE31" s="1022"/>
      <c r="LAF31" s="1022"/>
      <c r="LAG31" s="1022"/>
      <c r="LAH31" s="1022"/>
      <c r="LAI31" s="1022"/>
      <c r="LAJ31" s="1022"/>
      <c r="LAK31" s="1022"/>
      <c r="LAL31" s="1022"/>
      <c r="LAM31" s="1022"/>
      <c r="LAN31" s="1022"/>
      <c r="LAO31" s="1022"/>
      <c r="LAP31" s="1022"/>
      <c r="LAQ31" s="1022"/>
      <c r="LAR31" s="1022"/>
      <c r="LAS31" s="1022"/>
      <c r="LAT31" s="1022"/>
      <c r="LAU31" s="1022"/>
      <c r="LAV31" s="1022"/>
      <c r="LAW31" s="1022"/>
      <c r="LAX31" s="1022"/>
      <c r="LAY31" s="1022"/>
      <c r="LAZ31" s="1022"/>
      <c r="LBA31" s="1022"/>
      <c r="LBB31" s="1022"/>
      <c r="LBC31" s="1022"/>
      <c r="LBD31" s="1022"/>
      <c r="LBE31" s="1022"/>
      <c r="LBF31" s="1022"/>
      <c r="LBG31" s="1022"/>
      <c r="LBH31" s="1022"/>
      <c r="LBI31" s="1022"/>
      <c r="LBJ31" s="1022"/>
      <c r="LBK31" s="1022"/>
      <c r="LBL31" s="1022"/>
      <c r="LBM31" s="1022"/>
      <c r="LBN31" s="1022"/>
      <c r="LBO31" s="1022"/>
      <c r="LBP31" s="1022"/>
      <c r="LBQ31" s="1022"/>
      <c r="LBR31" s="1022"/>
      <c r="LBS31" s="1022"/>
      <c r="LBT31" s="1022"/>
      <c r="LBU31" s="1022"/>
      <c r="LBV31" s="1022"/>
      <c r="LBW31" s="1022"/>
      <c r="LBX31" s="1022"/>
      <c r="LBY31" s="1022"/>
      <c r="LBZ31" s="1022"/>
      <c r="LCA31" s="1022"/>
      <c r="LCB31" s="1022"/>
      <c r="LCC31" s="1022"/>
      <c r="LCD31" s="1022"/>
      <c r="LCE31" s="1022"/>
      <c r="LCF31" s="1022"/>
      <c r="LCG31" s="1022"/>
      <c r="LCH31" s="1022"/>
      <c r="LCI31" s="1022"/>
      <c r="LCJ31" s="1022"/>
      <c r="LCK31" s="1022"/>
      <c r="LCL31" s="1022"/>
      <c r="LCM31" s="1022"/>
      <c r="LCN31" s="1022"/>
      <c r="LCO31" s="1022"/>
      <c r="LCP31" s="1022"/>
      <c r="LCQ31" s="1022"/>
      <c r="LCR31" s="1022"/>
      <c r="LCS31" s="1022"/>
      <c r="LCT31" s="1022"/>
      <c r="LCU31" s="1022"/>
      <c r="LCV31" s="1022"/>
      <c r="LCW31" s="1022"/>
      <c r="LCX31" s="1022"/>
      <c r="LCY31" s="1022"/>
      <c r="LCZ31" s="1022"/>
      <c r="LDA31" s="1022"/>
      <c r="LDB31" s="1022"/>
      <c r="LDC31" s="1022"/>
      <c r="LDD31" s="1022"/>
      <c r="LDE31" s="1022"/>
      <c r="LDF31" s="1022"/>
      <c r="LDG31" s="1022"/>
      <c r="LDH31" s="1022"/>
      <c r="LDI31" s="1022"/>
      <c r="LDJ31" s="1022"/>
      <c r="LDK31" s="1022"/>
      <c r="LDL31" s="1022"/>
      <c r="LDM31" s="1022"/>
      <c r="LDN31" s="1022"/>
      <c r="LDO31" s="1022"/>
      <c r="LDP31" s="1022"/>
      <c r="LDQ31" s="1022"/>
      <c r="LDR31" s="1022"/>
      <c r="LDS31" s="1022"/>
      <c r="LDT31" s="1022"/>
      <c r="LDU31" s="1022"/>
      <c r="LDV31" s="1022"/>
      <c r="LDW31" s="1022"/>
      <c r="LDX31" s="1022"/>
      <c r="LDY31" s="1022"/>
      <c r="LDZ31" s="1022"/>
      <c r="LEA31" s="1022"/>
      <c r="LEB31" s="1022"/>
      <c r="LEC31" s="1022"/>
      <c r="LED31" s="1022"/>
      <c r="LEE31" s="1022"/>
      <c r="LEF31" s="1022"/>
      <c r="LEG31" s="1022"/>
      <c r="LEH31" s="1022"/>
      <c r="LEI31" s="1022"/>
      <c r="LEJ31" s="1022"/>
      <c r="LEK31" s="1022"/>
      <c r="LEL31" s="1022"/>
      <c r="LEM31" s="1022"/>
      <c r="LEN31" s="1022"/>
      <c r="LEO31" s="1022"/>
      <c r="LEP31" s="1022"/>
      <c r="LEQ31" s="1022"/>
      <c r="LER31" s="1022"/>
      <c r="LES31" s="1022"/>
      <c r="LET31" s="1022"/>
      <c r="LEU31" s="1022"/>
      <c r="LEV31" s="1022"/>
      <c r="LEW31" s="1022"/>
      <c r="LEX31" s="1022"/>
      <c r="LEY31" s="1022"/>
      <c r="LEZ31" s="1022"/>
      <c r="LFA31" s="1022"/>
      <c r="LFB31" s="1022"/>
      <c r="LFC31" s="1022"/>
      <c r="LFD31" s="1022"/>
      <c r="LFE31" s="1022"/>
      <c r="LFF31" s="1022"/>
      <c r="LFG31" s="1022"/>
      <c r="LFH31" s="1022"/>
      <c r="LFI31" s="1022"/>
      <c r="LFJ31" s="1022"/>
      <c r="LFK31" s="1022"/>
      <c r="LFL31" s="1022"/>
      <c r="LFM31" s="1022"/>
      <c r="LFN31" s="1022"/>
      <c r="LFO31" s="1022"/>
      <c r="LFP31" s="1022"/>
      <c r="LFQ31" s="1022"/>
      <c r="LFR31" s="1022"/>
      <c r="LFS31" s="1022"/>
      <c r="LFT31" s="1022"/>
      <c r="LFU31" s="1022"/>
      <c r="LFV31" s="1022"/>
      <c r="LFW31" s="1022"/>
      <c r="LFX31" s="1022"/>
      <c r="LFY31" s="1022"/>
      <c r="LFZ31" s="1022"/>
      <c r="LGA31" s="1022"/>
      <c r="LGB31" s="1022"/>
      <c r="LGC31" s="1022"/>
      <c r="LGD31" s="1022"/>
      <c r="LGE31" s="1022"/>
      <c r="LGF31" s="1022"/>
      <c r="LGG31" s="1022"/>
      <c r="LGH31" s="1022"/>
      <c r="LGI31" s="1022"/>
      <c r="LGJ31" s="1022"/>
      <c r="LGK31" s="1022"/>
      <c r="LGL31" s="1022"/>
      <c r="LGM31" s="1022"/>
      <c r="LGN31" s="1022"/>
      <c r="LGO31" s="1022"/>
      <c r="LGP31" s="1022"/>
      <c r="LGQ31" s="1022"/>
      <c r="LGR31" s="1022"/>
      <c r="LGS31" s="1022"/>
      <c r="LGT31" s="1022"/>
      <c r="LGU31" s="1022"/>
      <c r="LGV31" s="1022"/>
      <c r="LGW31" s="1022"/>
      <c r="LGX31" s="1022"/>
      <c r="LGY31" s="1022"/>
      <c r="LGZ31" s="1022"/>
      <c r="LHA31" s="1022"/>
      <c r="LHB31" s="1022"/>
      <c r="LHC31" s="1022"/>
      <c r="LHD31" s="1022"/>
      <c r="LHE31" s="1022"/>
      <c r="LHF31" s="1022"/>
      <c r="LHG31" s="1022"/>
      <c r="LHH31" s="1022"/>
      <c r="LHI31" s="1022"/>
      <c r="LHJ31" s="1022"/>
      <c r="LHK31" s="1022"/>
      <c r="LHL31" s="1022"/>
      <c r="LHM31" s="1022"/>
      <c r="LHN31" s="1022"/>
      <c r="LHO31" s="1022"/>
      <c r="LHP31" s="1022"/>
      <c r="LHQ31" s="1022"/>
      <c r="LHR31" s="1022"/>
      <c r="LHS31" s="1022"/>
      <c r="LHT31" s="1022"/>
      <c r="LHU31" s="1022"/>
      <c r="LHV31" s="1022"/>
      <c r="LHW31" s="1022"/>
      <c r="LHX31" s="1022"/>
      <c r="LHY31" s="1022"/>
      <c r="LHZ31" s="1022"/>
      <c r="LIA31" s="1022"/>
      <c r="LIB31" s="1022"/>
      <c r="LIC31" s="1022"/>
      <c r="LID31" s="1022"/>
      <c r="LIE31" s="1022"/>
      <c r="LIF31" s="1022"/>
      <c r="LIG31" s="1022"/>
      <c r="LIH31" s="1022"/>
      <c r="LII31" s="1022"/>
      <c r="LIJ31" s="1022"/>
      <c r="LIK31" s="1022"/>
      <c r="LIL31" s="1022"/>
      <c r="LIM31" s="1022"/>
      <c r="LIN31" s="1022"/>
      <c r="LIO31" s="1022"/>
      <c r="LIP31" s="1022"/>
      <c r="LIQ31" s="1022"/>
      <c r="LIR31" s="1022"/>
      <c r="LIS31" s="1022"/>
      <c r="LIT31" s="1022"/>
      <c r="LIU31" s="1022"/>
      <c r="LIV31" s="1022"/>
      <c r="LIW31" s="1022"/>
      <c r="LIX31" s="1022"/>
      <c r="LIY31" s="1022"/>
      <c r="LIZ31" s="1022"/>
      <c r="LJA31" s="1022"/>
      <c r="LJB31" s="1022"/>
      <c r="LJC31" s="1022"/>
      <c r="LJD31" s="1022"/>
      <c r="LJE31" s="1022"/>
      <c r="LJF31" s="1022"/>
      <c r="LJG31" s="1022"/>
      <c r="LJH31" s="1022"/>
      <c r="LJI31" s="1022"/>
      <c r="LJJ31" s="1022"/>
      <c r="LJK31" s="1022"/>
      <c r="LJL31" s="1022"/>
      <c r="LJM31" s="1022"/>
      <c r="LJN31" s="1022"/>
      <c r="LJO31" s="1022"/>
      <c r="LJP31" s="1022"/>
      <c r="LJQ31" s="1022"/>
      <c r="LJR31" s="1022"/>
      <c r="LJS31" s="1022"/>
      <c r="LJT31" s="1022"/>
      <c r="LJU31" s="1022"/>
      <c r="LJV31" s="1022"/>
      <c r="LJW31" s="1022"/>
      <c r="LJX31" s="1022"/>
      <c r="LJY31" s="1022"/>
      <c r="LJZ31" s="1022"/>
      <c r="LKA31" s="1022"/>
      <c r="LKB31" s="1022"/>
      <c r="LKC31" s="1022"/>
      <c r="LKD31" s="1022"/>
      <c r="LKE31" s="1022"/>
      <c r="LKF31" s="1022"/>
      <c r="LKG31" s="1022"/>
      <c r="LKH31" s="1022"/>
      <c r="LKI31" s="1022"/>
      <c r="LKJ31" s="1022"/>
      <c r="LKK31" s="1022"/>
      <c r="LKL31" s="1022"/>
      <c r="LKM31" s="1022"/>
      <c r="LKN31" s="1022"/>
      <c r="LKO31" s="1022"/>
      <c r="LKP31" s="1022"/>
      <c r="LKQ31" s="1022"/>
      <c r="LKR31" s="1022"/>
      <c r="LKS31" s="1022"/>
      <c r="LKT31" s="1022"/>
      <c r="LKU31" s="1022"/>
      <c r="LKV31" s="1022"/>
      <c r="LKW31" s="1022"/>
      <c r="LKX31" s="1022"/>
      <c r="LKY31" s="1022"/>
      <c r="LKZ31" s="1022"/>
      <c r="LLA31" s="1022"/>
      <c r="LLB31" s="1022"/>
      <c r="LLC31" s="1022"/>
      <c r="LLD31" s="1022"/>
      <c r="LLE31" s="1022"/>
      <c r="LLF31" s="1022"/>
      <c r="LLG31" s="1022"/>
      <c r="LLH31" s="1022"/>
      <c r="LLI31" s="1022"/>
      <c r="LLJ31" s="1022"/>
      <c r="LLK31" s="1022"/>
      <c r="LLL31" s="1022"/>
      <c r="LLM31" s="1022"/>
      <c r="LLN31" s="1022"/>
      <c r="LLO31" s="1022"/>
      <c r="LLP31" s="1022"/>
      <c r="LLQ31" s="1022"/>
      <c r="LLR31" s="1022"/>
      <c r="LLS31" s="1022"/>
      <c r="LLT31" s="1022"/>
      <c r="LLU31" s="1022"/>
      <c r="LLV31" s="1022"/>
      <c r="LLW31" s="1022"/>
      <c r="LLX31" s="1022"/>
      <c r="LLY31" s="1022"/>
      <c r="LLZ31" s="1022"/>
      <c r="LMA31" s="1022"/>
      <c r="LMB31" s="1022"/>
      <c r="LMC31" s="1022"/>
      <c r="LMD31" s="1022"/>
      <c r="LME31" s="1022"/>
      <c r="LMF31" s="1022"/>
      <c r="LMG31" s="1022"/>
      <c r="LMH31" s="1022"/>
      <c r="LMI31" s="1022"/>
      <c r="LMJ31" s="1022"/>
      <c r="LMK31" s="1022"/>
      <c r="LML31" s="1022"/>
      <c r="LMM31" s="1022"/>
      <c r="LMN31" s="1022"/>
      <c r="LMO31" s="1022"/>
      <c r="LMP31" s="1022"/>
      <c r="LMQ31" s="1022"/>
      <c r="LMR31" s="1022"/>
      <c r="LMS31" s="1022"/>
      <c r="LMT31" s="1022"/>
      <c r="LMU31" s="1022"/>
      <c r="LMV31" s="1022"/>
      <c r="LMW31" s="1022"/>
      <c r="LMX31" s="1022"/>
      <c r="LMY31" s="1022"/>
      <c r="LMZ31" s="1022"/>
      <c r="LNA31" s="1022"/>
      <c r="LNB31" s="1022"/>
      <c r="LNC31" s="1022"/>
      <c r="LND31" s="1022"/>
      <c r="LNE31" s="1022"/>
      <c r="LNF31" s="1022"/>
      <c r="LNG31" s="1022"/>
      <c r="LNH31" s="1022"/>
      <c r="LNI31" s="1022"/>
      <c r="LNJ31" s="1022"/>
      <c r="LNK31" s="1022"/>
      <c r="LNL31" s="1022"/>
      <c r="LNM31" s="1022"/>
      <c r="LNN31" s="1022"/>
      <c r="LNO31" s="1022"/>
      <c r="LNP31" s="1022"/>
      <c r="LNQ31" s="1022"/>
      <c r="LNR31" s="1022"/>
      <c r="LNS31" s="1022"/>
      <c r="LNT31" s="1022"/>
      <c r="LNU31" s="1022"/>
      <c r="LNV31" s="1022"/>
      <c r="LNW31" s="1022"/>
      <c r="LNX31" s="1022"/>
      <c r="LNY31" s="1022"/>
      <c r="LNZ31" s="1022"/>
      <c r="LOA31" s="1022"/>
      <c r="LOB31" s="1022"/>
      <c r="LOC31" s="1022"/>
      <c r="LOD31" s="1022"/>
      <c r="LOE31" s="1022"/>
      <c r="LOF31" s="1022"/>
      <c r="LOG31" s="1022"/>
      <c r="LOH31" s="1022"/>
      <c r="LOI31" s="1022"/>
      <c r="LOJ31" s="1022"/>
      <c r="LOK31" s="1022"/>
      <c r="LOL31" s="1022"/>
      <c r="LOM31" s="1022"/>
      <c r="LON31" s="1022"/>
      <c r="LOO31" s="1022"/>
      <c r="LOP31" s="1022"/>
      <c r="LOQ31" s="1022"/>
      <c r="LOR31" s="1022"/>
      <c r="LOS31" s="1022"/>
      <c r="LOT31" s="1022"/>
      <c r="LOU31" s="1022"/>
      <c r="LOV31" s="1022"/>
      <c r="LOW31" s="1022"/>
      <c r="LOX31" s="1022"/>
      <c r="LOY31" s="1022"/>
      <c r="LOZ31" s="1022"/>
      <c r="LPA31" s="1022"/>
      <c r="LPB31" s="1022"/>
      <c r="LPC31" s="1022"/>
      <c r="LPD31" s="1022"/>
      <c r="LPE31" s="1022"/>
      <c r="LPF31" s="1022"/>
      <c r="LPG31" s="1022"/>
      <c r="LPH31" s="1022"/>
      <c r="LPI31" s="1022"/>
      <c r="LPJ31" s="1022"/>
      <c r="LPK31" s="1022"/>
      <c r="LPL31" s="1022"/>
      <c r="LPM31" s="1022"/>
      <c r="LPN31" s="1022"/>
      <c r="LPO31" s="1022"/>
      <c r="LPP31" s="1022"/>
      <c r="LPQ31" s="1022"/>
      <c r="LPR31" s="1022"/>
      <c r="LPS31" s="1022"/>
      <c r="LPT31" s="1022"/>
      <c r="LPU31" s="1022"/>
      <c r="LPV31" s="1022"/>
      <c r="LPW31" s="1022"/>
      <c r="LPX31" s="1022"/>
      <c r="LPY31" s="1022"/>
      <c r="LPZ31" s="1022"/>
      <c r="LQA31" s="1022"/>
      <c r="LQB31" s="1022"/>
      <c r="LQC31" s="1022"/>
      <c r="LQD31" s="1022"/>
      <c r="LQE31" s="1022"/>
      <c r="LQF31" s="1022"/>
      <c r="LQG31" s="1022"/>
      <c r="LQH31" s="1022"/>
      <c r="LQI31" s="1022"/>
      <c r="LQJ31" s="1022"/>
      <c r="LQK31" s="1022"/>
      <c r="LQL31" s="1022"/>
      <c r="LQM31" s="1022"/>
      <c r="LQN31" s="1022"/>
      <c r="LQO31" s="1022"/>
      <c r="LQP31" s="1022"/>
      <c r="LQQ31" s="1022"/>
      <c r="LQR31" s="1022"/>
      <c r="LQS31" s="1022"/>
      <c r="LQT31" s="1022"/>
      <c r="LQU31" s="1022"/>
      <c r="LQV31" s="1022"/>
      <c r="LQW31" s="1022"/>
      <c r="LQX31" s="1022"/>
      <c r="LQY31" s="1022"/>
      <c r="LQZ31" s="1022"/>
      <c r="LRA31" s="1022"/>
      <c r="LRB31" s="1022"/>
      <c r="LRC31" s="1022"/>
      <c r="LRD31" s="1022"/>
      <c r="LRE31" s="1022"/>
      <c r="LRF31" s="1022"/>
      <c r="LRG31" s="1022"/>
      <c r="LRH31" s="1022"/>
      <c r="LRI31" s="1022"/>
      <c r="LRJ31" s="1022"/>
      <c r="LRK31" s="1022"/>
      <c r="LRL31" s="1022"/>
      <c r="LRM31" s="1022"/>
      <c r="LRN31" s="1022"/>
      <c r="LRO31" s="1022"/>
      <c r="LRP31" s="1022"/>
      <c r="LRQ31" s="1022"/>
      <c r="LRR31" s="1022"/>
      <c r="LRS31" s="1022"/>
      <c r="LRT31" s="1022"/>
      <c r="LRU31" s="1022"/>
      <c r="LRV31" s="1022"/>
      <c r="LRW31" s="1022"/>
      <c r="LRX31" s="1022"/>
      <c r="LRY31" s="1022"/>
      <c r="LRZ31" s="1022"/>
      <c r="LSA31" s="1022"/>
      <c r="LSB31" s="1022"/>
      <c r="LSC31" s="1022"/>
      <c r="LSD31" s="1022"/>
      <c r="LSE31" s="1022"/>
      <c r="LSF31" s="1022"/>
      <c r="LSG31" s="1022"/>
      <c r="LSH31" s="1022"/>
      <c r="LSI31" s="1022"/>
      <c r="LSJ31" s="1022"/>
      <c r="LSK31" s="1022"/>
      <c r="LSL31" s="1022"/>
      <c r="LSM31" s="1022"/>
      <c r="LSN31" s="1022"/>
      <c r="LSO31" s="1022"/>
      <c r="LSP31" s="1022"/>
      <c r="LSQ31" s="1022"/>
      <c r="LSR31" s="1022"/>
      <c r="LSS31" s="1022"/>
      <c r="LST31" s="1022"/>
      <c r="LSU31" s="1022"/>
      <c r="LSV31" s="1022"/>
      <c r="LSW31" s="1022"/>
      <c r="LSX31" s="1022"/>
      <c r="LSY31" s="1022"/>
      <c r="LSZ31" s="1022"/>
      <c r="LTA31" s="1022"/>
      <c r="LTB31" s="1022"/>
      <c r="LTC31" s="1022"/>
      <c r="LTD31" s="1022"/>
      <c r="LTE31" s="1022"/>
      <c r="LTF31" s="1022"/>
      <c r="LTG31" s="1022"/>
      <c r="LTH31" s="1022"/>
      <c r="LTI31" s="1022"/>
      <c r="LTJ31" s="1022"/>
      <c r="LTK31" s="1022"/>
      <c r="LTL31" s="1022"/>
      <c r="LTM31" s="1022"/>
      <c r="LTN31" s="1022"/>
      <c r="LTO31" s="1022"/>
      <c r="LTP31" s="1022"/>
      <c r="LTQ31" s="1022"/>
      <c r="LTR31" s="1022"/>
      <c r="LTS31" s="1022"/>
      <c r="LTT31" s="1022"/>
      <c r="LTU31" s="1022"/>
      <c r="LTV31" s="1022"/>
      <c r="LTW31" s="1022"/>
      <c r="LTX31" s="1022"/>
      <c r="LTY31" s="1022"/>
      <c r="LTZ31" s="1022"/>
      <c r="LUA31" s="1022"/>
      <c r="LUB31" s="1022"/>
      <c r="LUC31" s="1022"/>
      <c r="LUD31" s="1022"/>
      <c r="LUE31" s="1022"/>
      <c r="LUF31" s="1022"/>
      <c r="LUG31" s="1022"/>
      <c r="LUH31" s="1022"/>
      <c r="LUI31" s="1022"/>
      <c r="LUJ31" s="1022"/>
      <c r="LUK31" s="1022"/>
      <c r="LUL31" s="1022"/>
      <c r="LUM31" s="1022"/>
      <c r="LUN31" s="1022"/>
      <c r="LUO31" s="1022"/>
      <c r="LUP31" s="1022"/>
      <c r="LUQ31" s="1022"/>
      <c r="LUR31" s="1022"/>
      <c r="LUS31" s="1022"/>
      <c r="LUT31" s="1022"/>
      <c r="LUU31" s="1022"/>
      <c r="LUV31" s="1022"/>
      <c r="LUW31" s="1022"/>
      <c r="LUX31" s="1022"/>
      <c r="LUY31" s="1022"/>
      <c r="LUZ31" s="1022"/>
      <c r="LVA31" s="1022"/>
      <c r="LVB31" s="1022"/>
      <c r="LVC31" s="1022"/>
      <c r="LVD31" s="1022"/>
      <c r="LVE31" s="1022"/>
      <c r="LVF31" s="1022"/>
      <c r="LVG31" s="1022"/>
      <c r="LVH31" s="1022"/>
      <c r="LVI31" s="1022"/>
      <c r="LVJ31" s="1022"/>
      <c r="LVK31" s="1022"/>
      <c r="LVL31" s="1022"/>
      <c r="LVM31" s="1022"/>
      <c r="LVN31" s="1022"/>
      <c r="LVO31" s="1022"/>
      <c r="LVP31" s="1022"/>
      <c r="LVQ31" s="1022"/>
      <c r="LVR31" s="1022"/>
      <c r="LVS31" s="1022"/>
      <c r="LVT31" s="1022"/>
      <c r="LVU31" s="1022"/>
      <c r="LVV31" s="1022"/>
      <c r="LVW31" s="1022"/>
      <c r="LVX31" s="1022"/>
      <c r="LVY31" s="1022"/>
      <c r="LVZ31" s="1022"/>
      <c r="LWA31" s="1022"/>
      <c r="LWB31" s="1022"/>
      <c r="LWC31" s="1022"/>
      <c r="LWD31" s="1022"/>
      <c r="LWE31" s="1022"/>
      <c r="LWF31" s="1022"/>
      <c r="LWG31" s="1022"/>
      <c r="LWH31" s="1022"/>
      <c r="LWI31" s="1022"/>
      <c r="LWJ31" s="1022"/>
      <c r="LWK31" s="1022"/>
      <c r="LWL31" s="1022"/>
      <c r="LWM31" s="1022"/>
      <c r="LWN31" s="1022"/>
      <c r="LWO31" s="1022"/>
      <c r="LWP31" s="1022"/>
      <c r="LWQ31" s="1022"/>
      <c r="LWR31" s="1022"/>
      <c r="LWS31" s="1022"/>
      <c r="LWT31" s="1022"/>
      <c r="LWU31" s="1022"/>
      <c r="LWV31" s="1022"/>
      <c r="LWW31" s="1022"/>
      <c r="LWX31" s="1022"/>
      <c r="LWY31" s="1022"/>
      <c r="LWZ31" s="1022"/>
      <c r="LXA31" s="1022"/>
      <c r="LXB31" s="1022"/>
      <c r="LXC31" s="1022"/>
      <c r="LXD31" s="1022"/>
      <c r="LXE31" s="1022"/>
      <c r="LXF31" s="1022"/>
      <c r="LXG31" s="1022"/>
      <c r="LXH31" s="1022"/>
      <c r="LXI31" s="1022"/>
      <c r="LXJ31" s="1022"/>
      <c r="LXK31" s="1022"/>
      <c r="LXL31" s="1022"/>
      <c r="LXM31" s="1022"/>
      <c r="LXN31" s="1022"/>
      <c r="LXO31" s="1022"/>
      <c r="LXP31" s="1022"/>
      <c r="LXQ31" s="1022"/>
      <c r="LXR31" s="1022"/>
      <c r="LXS31" s="1022"/>
      <c r="LXT31" s="1022"/>
      <c r="LXU31" s="1022"/>
      <c r="LXV31" s="1022"/>
      <c r="LXW31" s="1022"/>
      <c r="LXX31" s="1022"/>
      <c r="LXY31" s="1022"/>
      <c r="LXZ31" s="1022"/>
      <c r="LYA31" s="1022"/>
      <c r="LYB31" s="1022"/>
      <c r="LYC31" s="1022"/>
      <c r="LYD31" s="1022"/>
      <c r="LYE31" s="1022"/>
      <c r="LYF31" s="1022"/>
      <c r="LYG31" s="1022"/>
      <c r="LYH31" s="1022"/>
      <c r="LYI31" s="1022"/>
      <c r="LYJ31" s="1022"/>
      <c r="LYK31" s="1022"/>
      <c r="LYL31" s="1022"/>
      <c r="LYM31" s="1022"/>
      <c r="LYN31" s="1022"/>
      <c r="LYO31" s="1022"/>
      <c r="LYP31" s="1022"/>
      <c r="LYQ31" s="1022"/>
      <c r="LYR31" s="1022"/>
      <c r="LYS31" s="1022"/>
      <c r="LYT31" s="1022"/>
      <c r="LYU31" s="1022"/>
      <c r="LYV31" s="1022"/>
      <c r="LYW31" s="1022"/>
      <c r="LYX31" s="1022"/>
      <c r="LYY31" s="1022"/>
      <c r="LYZ31" s="1022"/>
      <c r="LZA31" s="1022"/>
      <c r="LZB31" s="1022"/>
      <c r="LZC31" s="1022"/>
      <c r="LZD31" s="1022"/>
      <c r="LZE31" s="1022"/>
      <c r="LZF31" s="1022"/>
      <c r="LZG31" s="1022"/>
      <c r="LZH31" s="1022"/>
      <c r="LZI31" s="1022"/>
      <c r="LZJ31" s="1022"/>
      <c r="LZK31" s="1022"/>
      <c r="LZL31" s="1022"/>
      <c r="LZM31" s="1022"/>
      <c r="LZN31" s="1022"/>
      <c r="LZO31" s="1022"/>
      <c r="LZP31" s="1022"/>
      <c r="LZQ31" s="1022"/>
      <c r="LZR31" s="1022"/>
      <c r="LZS31" s="1022"/>
      <c r="LZT31" s="1022"/>
      <c r="LZU31" s="1022"/>
      <c r="LZV31" s="1022"/>
      <c r="LZW31" s="1022"/>
      <c r="LZX31" s="1022"/>
      <c r="LZY31" s="1022"/>
      <c r="LZZ31" s="1022"/>
      <c r="MAA31" s="1022"/>
      <c r="MAB31" s="1022"/>
      <c r="MAC31" s="1022"/>
      <c r="MAD31" s="1022"/>
      <c r="MAE31" s="1022"/>
      <c r="MAF31" s="1022"/>
      <c r="MAG31" s="1022"/>
      <c r="MAH31" s="1022"/>
      <c r="MAI31" s="1022"/>
      <c r="MAJ31" s="1022"/>
      <c r="MAK31" s="1022"/>
      <c r="MAL31" s="1022"/>
      <c r="MAM31" s="1022"/>
      <c r="MAN31" s="1022"/>
      <c r="MAO31" s="1022"/>
      <c r="MAP31" s="1022"/>
      <c r="MAQ31" s="1022"/>
      <c r="MAR31" s="1022"/>
      <c r="MAS31" s="1022"/>
      <c r="MAT31" s="1022"/>
      <c r="MAU31" s="1022"/>
      <c r="MAV31" s="1022"/>
      <c r="MAW31" s="1022"/>
      <c r="MAX31" s="1022"/>
      <c r="MAY31" s="1022"/>
      <c r="MAZ31" s="1022"/>
      <c r="MBA31" s="1022"/>
      <c r="MBB31" s="1022"/>
      <c r="MBC31" s="1022"/>
      <c r="MBD31" s="1022"/>
      <c r="MBE31" s="1022"/>
      <c r="MBF31" s="1022"/>
      <c r="MBG31" s="1022"/>
      <c r="MBH31" s="1022"/>
      <c r="MBI31" s="1022"/>
      <c r="MBJ31" s="1022"/>
      <c r="MBK31" s="1022"/>
      <c r="MBL31" s="1022"/>
      <c r="MBM31" s="1022"/>
      <c r="MBN31" s="1022"/>
      <c r="MBO31" s="1022"/>
      <c r="MBP31" s="1022"/>
      <c r="MBQ31" s="1022"/>
      <c r="MBR31" s="1022"/>
      <c r="MBS31" s="1022"/>
      <c r="MBT31" s="1022"/>
      <c r="MBU31" s="1022"/>
      <c r="MBV31" s="1022"/>
      <c r="MBW31" s="1022"/>
      <c r="MBX31" s="1022"/>
      <c r="MBY31" s="1022"/>
      <c r="MBZ31" s="1022"/>
      <c r="MCA31" s="1022"/>
      <c r="MCB31" s="1022"/>
      <c r="MCC31" s="1022"/>
      <c r="MCD31" s="1022"/>
      <c r="MCE31" s="1022"/>
      <c r="MCF31" s="1022"/>
      <c r="MCG31" s="1022"/>
      <c r="MCH31" s="1022"/>
      <c r="MCI31" s="1022"/>
      <c r="MCJ31" s="1022"/>
      <c r="MCK31" s="1022"/>
      <c r="MCL31" s="1022"/>
      <c r="MCM31" s="1022"/>
      <c r="MCN31" s="1022"/>
      <c r="MCO31" s="1022"/>
      <c r="MCP31" s="1022"/>
      <c r="MCQ31" s="1022"/>
      <c r="MCR31" s="1022"/>
      <c r="MCS31" s="1022"/>
      <c r="MCT31" s="1022"/>
      <c r="MCU31" s="1022"/>
      <c r="MCV31" s="1022"/>
      <c r="MCW31" s="1022"/>
      <c r="MCX31" s="1022"/>
      <c r="MCY31" s="1022"/>
      <c r="MCZ31" s="1022"/>
      <c r="MDA31" s="1022"/>
      <c r="MDB31" s="1022"/>
      <c r="MDC31" s="1022"/>
      <c r="MDD31" s="1022"/>
      <c r="MDE31" s="1022"/>
      <c r="MDF31" s="1022"/>
      <c r="MDG31" s="1022"/>
      <c r="MDH31" s="1022"/>
      <c r="MDI31" s="1022"/>
      <c r="MDJ31" s="1022"/>
      <c r="MDK31" s="1022"/>
      <c r="MDL31" s="1022"/>
      <c r="MDM31" s="1022"/>
      <c r="MDN31" s="1022"/>
      <c r="MDO31" s="1022"/>
      <c r="MDP31" s="1022"/>
      <c r="MDQ31" s="1022"/>
      <c r="MDR31" s="1022"/>
      <c r="MDS31" s="1022"/>
      <c r="MDT31" s="1022"/>
      <c r="MDU31" s="1022"/>
      <c r="MDV31" s="1022"/>
      <c r="MDW31" s="1022"/>
      <c r="MDX31" s="1022"/>
      <c r="MDY31" s="1022"/>
      <c r="MDZ31" s="1022"/>
      <c r="MEA31" s="1022"/>
      <c r="MEB31" s="1022"/>
      <c r="MEC31" s="1022"/>
      <c r="MED31" s="1022"/>
      <c r="MEE31" s="1022"/>
      <c r="MEF31" s="1022"/>
      <c r="MEG31" s="1022"/>
      <c r="MEH31" s="1022"/>
      <c r="MEI31" s="1022"/>
      <c r="MEJ31" s="1022"/>
      <c r="MEK31" s="1022"/>
      <c r="MEL31" s="1022"/>
      <c r="MEM31" s="1022"/>
      <c r="MEN31" s="1022"/>
      <c r="MEO31" s="1022"/>
      <c r="MEP31" s="1022"/>
      <c r="MEQ31" s="1022"/>
      <c r="MER31" s="1022"/>
      <c r="MES31" s="1022"/>
      <c r="MET31" s="1022"/>
      <c r="MEU31" s="1022"/>
      <c r="MEV31" s="1022"/>
      <c r="MEW31" s="1022"/>
      <c r="MEX31" s="1022"/>
      <c r="MEY31" s="1022"/>
      <c r="MEZ31" s="1022"/>
      <c r="MFA31" s="1022"/>
      <c r="MFB31" s="1022"/>
      <c r="MFC31" s="1022"/>
      <c r="MFD31" s="1022"/>
      <c r="MFE31" s="1022"/>
      <c r="MFF31" s="1022"/>
      <c r="MFG31" s="1022"/>
      <c r="MFH31" s="1022"/>
      <c r="MFI31" s="1022"/>
      <c r="MFJ31" s="1022"/>
      <c r="MFK31" s="1022"/>
      <c r="MFL31" s="1022"/>
      <c r="MFM31" s="1022"/>
      <c r="MFN31" s="1022"/>
      <c r="MFO31" s="1022"/>
      <c r="MFP31" s="1022"/>
      <c r="MFQ31" s="1022"/>
      <c r="MFR31" s="1022"/>
      <c r="MFS31" s="1022"/>
      <c r="MFT31" s="1022"/>
      <c r="MFU31" s="1022"/>
      <c r="MFV31" s="1022"/>
      <c r="MFW31" s="1022"/>
      <c r="MFX31" s="1022"/>
      <c r="MFY31" s="1022"/>
      <c r="MFZ31" s="1022"/>
      <c r="MGA31" s="1022"/>
      <c r="MGB31" s="1022"/>
      <c r="MGC31" s="1022"/>
      <c r="MGD31" s="1022"/>
      <c r="MGE31" s="1022"/>
      <c r="MGF31" s="1022"/>
      <c r="MGG31" s="1022"/>
      <c r="MGH31" s="1022"/>
      <c r="MGI31" s="1022"/>
      <c r="MGJ31" s="1022"/>
      <c r="MGK31" s="1022"/>
      <c r="MGL31" s="1022"/>
      <c r="MGM31" s="1022"/>
      <c r="MGN31" s="1022"/>
      <c r="MGO31" s="1022"/>
      <c r="MGP31" s="1022"/>
      <c r="MGQ31" s="1022"/>
      <c r="MGR31" s="1022"/>
      <c r="MGS31" s="1022"/>
      <c r="MGT31" s="1022"/>
      <c r="MGU31" s="1022"/>
      <c r="MGV31" s="1022"/>
      <c r="MGW31" s="1022"/>
      <c r="MGX31" s="1022"/>
      <c r="MGY31" s="1022"/>
      <c r="MGZ31" s="1022"/>
      <c r="MHA31" s="1022"/>
      <c r="MHB31" s="1022"/>
      <c r="MHC31" s="1022"/>
      <c r="MHD31" s="1022"/>
      <c r="MHE31" s="1022"/>
      <c r="MHF31" s="1022"/>
      <c r="MHG31" s="1022"/>
      <c r="MHH31" s="1022"/>
      <c r="MHI31" s="1022"/>
      <c r="MHJ31" s="1022"/>
      <c r="MHK31" s="1022"/>
      <c r="MHL31" s="1022"/>
      <c r="MHM31" s="1022"/>
      <c r="MHN31" s="1022"/>
      <c r="MHO31" s="1022"/>
      <c r="MHP31" s="1022"/>
      <c r="MHQ31" s="1022"/>
      <c r="MHR31" s="1022"/>
      <c r="MHS31" s="1022"/>
      <c r="MHT31" s="1022"/>
      <c r="MHU31" s="1022"/>
      <c r="MHV31" s="1022"/>
      <c r="MHW31" s="1022"/>
      <c r="MHX31" s="1022"/>
      <c r="MHY31" s="1022"/>
      <c r="MHZ31" s="1022"/>
      <c r="MIA31" s="1022"/>
      <c r="MIB31" s="1022"/>
      <c r="MIC31" s="1022"/>
      <c r="MID31" s="1022"/>
      <c r="MIE31" s="1022"/>
      <c r="MIF31" s="1022"/>
      <c r="MIG31" s="1022"/>
      <c r="MIH31" s="1022"/>
      <c r="MII31" s="1022"/>
      <c r="MIJ31" s="1022"/>
      <c r="MIK31" s="1022"/>
      <c r="MIL31" s="1022"/>
      <c r="MIM31" s="1022"/>
      <c r="MIN31" s="1022"/>
      <c r="MIO31" s="1022"/>
      <c r="MIP31" s="1022"/>
      <c r="MIQ31" s="1022"/>
      <c r="MIR31" s="1022"/>
      <c r="MIS31" s="1022"/>
      <c r="MIT31" s="1022"/>
      <c r="MIU31" s="1022"/>
      <c r="MIV31" s="1022"/>
      <c r="MIW31" s="1022"/>
      <c r="MIX31" s="1022"/>
      <c r="MIY31" s="1022"/>
      <c r="MIZ31" s="1022"/>
      <c r="MJA31" s="1022"/>
      <c r="MJB31" s="1022"/>
      <c r="MJC31" s="1022"/>
      <c r="MJD31" s="1022"/>
      <c r="MJE31" s="1022"/>
      <c r="MJF31" s="1022"/>
      <c r="MJG31" s="1022"/>
      <c r="MJH31" s="1022"/>
      <c r="MJI31" s="1022"/>
      <c r="MJJ31" s="1022"/>
      <c r="MJK31" s="1022"/>
      <c r="MJL31" s="1022"/>
      <c r="MJM31" s="1022"/>
      <c r="MJN31" s="1022"/>
      <c r="MJO31" s="1022"/>
      <c r="MJP31" s="1022"/>
      <c r="MJQ31" s="1022"/>
      <c r="MJR31" s="1022"/>
      <c r="MJS31" s="1022"/>
      <c r="MJT31" s="1022"/>
      <c r="MJU31" s="1022"/>
      <c r="MJV31" s="1022"/>
      <c r="MJW31" s="1022"/>
      <c r="MJX31" s="1022"/>
      <c r="MJY31" s="1022"/>
      <c r="MJZ31" s="1022"/>
      <c r="MKA31" s="1022"/>
      <c r="MKB31" s="1022"/>
      <c r="MKC31" s="1022"/>
      <c r="MKD31" s="1022"/>
      <c r="MKE31" s="1022"/>
      <c r="MKF31" s="1022"/>
      <c r="MKG31" s="1022"/>
      <c r="MKH31" s="1022"/>
      <c r="MKI31" s="1022"/>
      <c r="MKJ31" s="1022"/>
      <c r="MKK31" s="1022"/>
      <c r="MKL31" s="1022"/>
      <c r="MKM31" s="1022"/>
      <c r="MKN31" s="1022"/>
      <c r="MKO31" s="1022"/>
      <c r="MKP31" s="1022"/>
      <c r="MKQ31" s="1022"/>
      <c r="MKR31" s="1022"/>
      <c r="MKS31" s="1022"/>
      <c r="MKT31" s="1022"/>
      <c r="MKU31" s="1022"/>
      <c r="MKV31" s="1022"/>
      <c r="MKW31" s="1022"/>
      <c r="MKX31" s="1022"/>
      <c r="MKY31" s="1022"/>
      <c r="MKZ31" s="1022"/>
      <c r="MLA31" s="1022"/>
      <c r="MLB31" s="1022"/>
      <c r="MLC31" s="1022"/>
      <c r="MLD31" s="1022"/>
      <c r="MLE31" s="1022"/>
      <c r="MLF31" s="1022"/>
      <c r="MLG31" s="1022"/>
      <c r="MLH31" s="1022"/>
      <c r="MLI31" s="1022"/>
      <c r="MLJ31" s="1022"/>
      <c r="MLK31" s="1022"/>
      <c r="MLL31" s="1022"/>
      <c r="MLM31" s="1022"/>
      <c r="MLN31" s="1022"/>
      <c r="MLO31" s="1022"/>
      <c r="MLP31" s="1022"/>
      <c r="MLQ31" s="1022"/>
      <c r="MLR31" s="1022"/>
      <c r="MLS31" s="1022"/>
      <c r="MLT31" s="1022"/>
      <c r="MLU31" s="1022"/>
      <c r="MLV31" s="1022"/>
      <c r="MLW31" s="1022"/>
      <c r="MLX31" s="1022"/>
      <c r="MLY31" s="1022"/>
      <c r="MLZ31" s="1022"/>
      <c r="MMA31" s="1022"/>
      <c r="MMB31" s="1022"/>
      <c r="MMC31" s="1022"/>
      <c r="MMD31" s="1022"/>
      <c r="MME31" s="1022"/>
      <c r="MMF31" s="1022"/>
      <c r="MMG31" s="1022"/>
      <c r="MMH31" s="1022"/>
      <c r="MMI31" s="1022"/>
      <c r="MMJ31" s="1022"/>
      <c r="MMK31" s="1022"/>
      <c r="MML31" s="1022"/>
      <c r="MMM31" s="1022"/>
      <c r="MMN31" s="1022"/>
      <c r="MMO31" s="1022"/>
      <c r="MMP31" s="1022"/>
      <c r="MMQ31" s="1022"/>
      <c r="MMR31" s="1022"/>
      <c r="MMS31" s="1022"/>
      <c r="MMT31" s="1022"/>
      <c r="MMU31" s="1022"/>
      <c r="MMV31" s="1022"/>
      <c r="MMW31" s="1022"/>
      <c r="MMX31" s="1022"/>
      <c r="MMY31" s="1022"/>
      <c r="MMZ31" s="1022"/>
      <c r="MNA31" s="1022"/>
      <c r="MNB31" s="1022"/>
      <c r="MNC31" s="1022"/>
      <c r="MND31" s="1022"/>
      <c r="MNE31" s="1022"/>
      <c r="MNF31" s="1022"/>
      <c r="MNG31" s="1022"/>
      <c r="MNH31" s="1022"/>
      <c r="MNI31" s="1022"/>
      <c r="MNJ31" s="1022"/>
      <c r="MNK31" s="1022"/>
      <c r="MNL31" s="1022"/>
      <c r="MNM31" s="1022"/>
      <c r="MNN31" s="1022"/>
      <c r="MNO31" s="1022"/>
      <c r="MNP31" s="1022"/>
      <c r="MNQ31" s="1022"/>
      <c r="MNR31" s="1022"/>
      <c r="MNS31" s="1022"/>
      <c r="MNT31" s="1022"/>
      <c r="MNU31" s="1022"/>
      <c r="MNV31" s="1022"/>
      <c r="MNW31" s="1022"/>
      <c r="MNX31" s="1022"/>
      <c r="MNY31" s="1022"/>
      <c r="MNZ31" s="1022"/>
      <c r="MOA31" s="1022"/>
      <c r="MOB31" s="1022"/>
      <c r="MOC31" s="1022"/>
      <c r="MOD31" s="1022"/>
      <c r="MOE31" s="1022"/>
      <c r="MOF31" s="1022"/>
      <c r="MOG31" s="1022"/>
      <c r="MOH31" s="1022"/>
      <c r="MOI31" s="1022"/>
      <c r="MOJ31" s="1022"/>
      <c r="MOK31" s="1022"/>
      <c r="MOL31" s="1022"/>
      <c r="MOM31" s="1022"/>
      <c r="MON31" s="1022"/>
      <c r="MOO31" s="1022"/>
      <c r="MOP31" s="1022"/>
      <c r="MOQ31" s="1022"/>
      <c r="MOR31" s="1022"/>
      <c r="MOS31" s="1022"/>
      <c r="MOT31" s="1022"/>
      <c r="MOU31" s="1022"/>
      <c r="MOV31" s="1022"/>
      <c r="MOW31" s="1022"/>
      <c r="MOX31" s="1022"/>
      <c r="MOY31" s="1022"/>
      <c r="MOZ31" s="1022"/>
      <c r="MPA31" s="1022"/>
      <c r="MPB31" s="1022"/>
      <c r="MPC31" s="1022"/>
      <c r="MPD31" s="1022"/>
      <c r="MPE31" s="1022"/>
      <c r="MPF31" s="1022"/>
      <c r="MPG31" s="1022"/>
      <c r="MPH31" s="1022"/>
      <c r="MPI31" s="1022"/>
      <c r="MPJ31" s="1022"/>
      <c r="MPK31" s="1022"/>
      <c r="MPL31" s="1022"/>
      <c r="MPM31" s="1022"/>
      <c r="MPN31" s="1022"/>
      <c r="MPO31" s="1022"/>
      <c r="MPP31" s="1022"/>
      <c r="MPQ31" s="1022"/>
      <c r="MPR31" s="1022"/>
      <c r="MPS31" s="1022"/>
      <c r="MPT31" s="1022"/>
      <c r="MPU31" s="1022"/>
      <c r="MPV31" s="1022"/>
      <c r="MPW31" s="1022"/>
      <c r="MPX31" s="1022"/>
      <c r="MPY31" s="1022"/>
      <c r="MPZ31" s="1022"/>
      <c r="MQA31" s="1022"/>
      <c r="MQB31" s="1022"/>
      <c r="MQC31" s="1022"/>
      <c r="MQD31" s="1022"/>
      <c r="MQE31" s="1022"/>
      <c r="MQF31" s="1022"/>
      <c r="MQG31" s="1022"/>
      <c r="MQH31" s="1022"/>
      <c r="MQI31" s="1022"/>
      <c r="MQJ31" s="1022"/>
      <c r="MQK31" s="1022"/>
      <c r="MQL31" s="1022"/>
      <c r="MQM31" s="1022"/>
      <c r="MQN31" s="1022"/>
      <c r="MQO31" s="1022"/>
      <c r="MQP31" s="1022"/>
      <c r="MQQ31" s="1022"/>
      <c r="MQR31" s="1022"/>
      <c r="MQS31" s="1022"/>
      <c r="MQT31" s="1022"/>
      <c r="MQU31" s="1022"/>
      <c r="MQV31" s="1022"/>
      <c r="MQW31" s="1022"/>
      <c r="MQX31" s="1022"/>
      <c r="MQY31" s="1022"/>
      <c r="MQZ31" s="1022"/>
      <c r="MRA31" s="1022"/>
      <c r="MRB31" s="1022"/>
      <c r="MRC31" s="1022"/>
      <c r="MRD31" s="1022"/>
      <c r="MRE31" s="1022"/>
      <c r="MRF31" s="1022"/>
      <c r="MRG31" s="1022"/>
      <c r="MRH31" s="1022"/>
      <c r="MRI31" s="1022"/>
      <c r="MRJ31" s="1022"/>
      <c r="MRK31" s="1022"/>
      <c r="MRL31" s="1022"/>
      <c r="MRM31" s="1022"/>
      <c r="MRN31" s="1022"/>
      <c r="MRO31" s="1022"/>
      <c r="MRP31" s="1022"/>
      <c r="MRQ31" s="1022"/>
      <c r="MRR31" s="1022"/>
      <c r="MRS31" s="1022"/>
      <c r="MRT31" s="1022"/>
      <c r="MRU31" s="1022"/>
      <c r="MRV31" s="1022"/>
      <c r="MRW31" s="1022"/>
      <c r="MRX31" s="1022"/>
      <c r="MRY31" s="1022"/>
      <c r="MRZ31" s="1022"/>
      <c r="MSA31" s="1022"/>
      <c r="MSB31" s="1022"/>
      <c r="MSC31" s="1022"/>
      <c r="MSD31" s="1022"/>
      <c r="MSE31" s="1022"/>
      <c r="MSF31" s="1022"/>
      <c r="MSG31" s="1022"/>
      <c r="MSH31" s="1022"/>
      <c r="MSI31" s="1022"/>
      <c r="MSJ31" s="1022"/>
      <c r="MSK31" s="1022"/>
      <c r="MSL31" s="1022"/>
      <c r="MSM31" s="1022"/>
      <c r="MSN31" s="1022"/>
      <c r="MSO31" s="1022"/>
      <c r="MSP31" s="1022"/>
      <c r="MSQ31" s="1022"/>
      <c r="MSR31" s="1022"/>
      <c r="MSS31" s="1022"/>
      <c r="MST31" s="1022"/>
      <c r="MSU31" s="1022"/>
      <c r="MSV31" s="1022"/>
      <c r="MSW31" s="1022"/>
      <c r="MSX31" s="1022"/>
      <c r="MSY31" s="1022"/>
      <c r="MSZ31" s="1022"/>
      <c r="MTA31" s="1022"/>
      <c r="MTB31" s="1022"/>
      <c r="MTC31" s="1022"/>
      <c r="MTD31" s="1022"/>
      <c r="MTE31" s="1022"/>
      <c r="MTF31" s="1022"/>
      <c r="MTG31" s="1022"/>
      <c r="MTH31" s="1022"/>
      <c r="MTI31" s="1022"/>
      <c r="MTJ31" s="1022"/>
      <c r="MTK31" s="1022"/>
      <c r="MTL31" s="1022"/>
      <c r="MTM31" s="1022"/>
      <c r="MTN31" s="1022"/>
      <c r="MTO31" s="1022"/>
      <c r="MTP31" s="1022"/>
      <c r="MTQ31" s="1022"/>
      <c r="MTR31" s="1022"/>
      <c r="MTS31" s="1022"/>
      <c r="MTT31" s="1022"/>
      <c r="MTU31" s="1022"/>
      <c r="MTV31" s="1022"/>
      <c r="MTW31" s="1022"/>
      <c r="MTX31" s="1022"/>
      <c r="MTY31" s="1022"/>
      <c r="MTZ31" s="1022"/>
      <c r="MUA31" s="1022"/>
      <c r="MUB31" s="1022"/>
      <c r="MUC31" s="1022"/>
      <c r="MUD31" s="1022"/>
      <c r="MUE31" s="1022"/>
      <c r="MUF31" s="1022"/>
      <c r="MUG31" s="1022"/>
      <c r="MUH31" s="1022"/>
      <c r="MUI31" s="1022"/>
      <c r="MUJ31" s="1022"/>
      <c r="MUK31" s="1022"/>
      <c r="MUL31" s="1022"/>
      <c r="MUM31" s="1022"/>
      <c r="MUN31" s="1022"/>
      <c r="MUO31" s="1022"/>
      <c r="MUP31" s="1022"/>
      <c r="MUQ31" s="1022"/>
      <c r="MUR31" s="1022"/>
      <c r="MUS31" s="1022"/>
      <c r="MUT31" s="1022"/>
      <c r="MUU31" s="1022"/>
      <c r="MUV31" s="1022"/>
      <c r="MUW31" s="1022"/>
      <c r="MUX31" s="1022"/>
      <c r="MUY31" s="1022"/>
      <c r="MUZ31" s="1022"/>
      <c r="MVA31" s="1022"/>
      <c r="MVB31" s="1022"/>
      <c r="MVC31" s="1022"/>
      <c r="MVD31" s="1022"/>
      <c r="MVE31" s="1022"/>
      <c r="MVF31" s="1022"/>
      <c r="MVG31" s="1022"/>
      <c r="MVH31" s="1022"/>
      <c r="MVI31" s="1022"/>
      <c r="MVJ31" s="1022"/>
      <c r="MVK31" s="1022"/>
      <c r="MVL31" s="1022"/>
      <c r="MVM31" s="1022"/>
      <c r="MVN31" s="1022"/>
      <c r="MVO31" s="1022"/>
      <c r="MVP31" s="1022"/>
      <c r="MVQ31" s="1022"/>
      <c r="MVR31" s="1022"/>
      <c r="MVS31" s="1022"/>
      <c r="MVT31" s="1022"/>
      <c r="MVU31" s="1022"/>
      <c r="MVV31" s="1022"/>
      <c r="MVW31" s="1022"/>
      <c r="MVX31" s="1022"/>
      <c r="MVY31" s="1022"/>
      <c r="MVZ31" s="1022"/>
      <c r="MWA31" s="1022"/>
      <c r="MWB31" s="1022"/>
      <c r="MWC31" s="1022"/>
      <c r="MWD31" s="1022"/>
      <c r="MWE31" s="1022"/>
      <c r="MWF31" s="1022"/>
      <c r="MWG31" s="1022"/>
      <c r="MWH31" s="1022"/>
      <c r="MWI31" s="1022"/>
      <c r="MWJ31" s="1022"/>
      <c r="MWK31" s="1022"/>
      <c r="MWL31" s="1022"/>
      <c r="MWM31" s="1022"/>
      <c r="MWN31" s="1022"/>
      <c r="MWO31" s="1022"/>
      <c r="MWP31" s="1022"/>
      <c r="MWQ31" s="1022"/>
      <c r="MWR31" s="1022"/>
      <c r="MWS31" s="1022"/>
      <c r="MWT31" s="1022"/>
      <c r="MWU31" s="1022"/>
      <c r="MWV31" s="1022"/>
      <c r="MWW31" s="1022"/>
      <c r="MWX31" s="1022"/>
      <c r="MWY31" s="1022"/>
      <c r="MWZ31" s="1022"/>
      <c r="MXA31" s="1022"/>
      <c r="MXB31" s="1022"/>
      <c r="MXC31" s="1022"/>
      <c r="MXD31" s="1022"/>
      <c r="MXE31" s="1022"/>
      <c r="MXF31" s="1022"/>
      <c r="MXG31" s="1022"/>
      <c r="MXH31" s="1022"/>
      <c r="MXI31" s="1022"/>
      <c r="MXJ31" s="1022"/>
      <c r="MXK31" s="1022"/>
      <c r="MXL31" s="1022"/>
      <c r="MXM31" s="1022"/>
      <c r="MXN31" s="1022"/>
      <c r="MXO31" s="1022"/>
      <c r="MXP31" s="1022"/>
      <c r="MXQ31" s="1022"/>
      <c r="MXR31" s="1022"/>
      <c r="MXS31" s="1022"/>
      <c r="MXT31" s="1022"/>
      <c r="MXU31" s="1022"/>
      <c r="MXV31" s="1022"/>
      <c r="MXW31" s="1022"/>
      <c r="MXX31" s="1022"/>
      <c r="MXY31" s="1022"/>
      <c r="MXZ31" s="1022"/>
      <c r="MYA31" s="1022"/>
      <c r="MYB31" s="1022"/>
      <c r="MYC31" s="1022"/>
      <c r="MYD31" s="1022"/>
      <c r="MYE31" s="1022"/>
      <c r="MYF31" s="1022"/>
      <c r="MYG31" s="1022"/>
      <c r="MYH31" s="1022"/>
      <c r="MYI31" s="1022"/>
      <c r="MYJ31" s="1022"/>
      <c r="MYK31" s="1022"/>
      <c r="MYL31" s="1022"/>
      <c r="MYM31" s="1022"/>
      <c r="MYN31" s="1022"/>
      <c r="MYO31" s="1022"/>
      <c r="MYP31" s="1022"/>
      <c r="MYQ31" s="1022"/>
      <c r="MYR31" s="1022"/>
      <c r="MYS31" s="1022"/>
      <c r="MYT31" s="1022"/>
      <c r="MYU31" s="1022"/>
      <c r="MYV31" s="1022"/>
      <c r="MYW31" s="1022"/>
      <c r="MYX31" s="1022"/>
      <c r="MYY31" s="1022"/>
      <c r="MYZ31" s="1022"/>
      <c r="MZA31" s="1022"/>
      <c r="MZB31" s="1022"/>
      <c r="MZC31" s="1022"/>
      <c r="MZD31" s="1022"/>
      <c r="MZE31" s="1022"/>
      <c r="MZF31" s="1022"/>
      <c r="MZG31" s="1022"/>
      <c r="MZH31" s="1022"/>
      <c r="MZI31" s="1022"/>
      <c r="MZJ31" s="1022"/>
      <c r="MZK31" s="1022"/>
      <c r="MZL31" s="1022"/>
      <c r="MZM31" s="1022"/>
      <c r="MZN31" s="1022"/>
      <c r="MZO31" s="1022"/>
      <c r="MZP31" s="1022"/>
      <c r="MZQ31" s="1022"/>
      <c r="MZR31" s="1022"/>
      <c r="MZS31" s="1022"/>
      <c r="MZT31" s="1022"/>
      <c r="MZU31" s="1022"/>
      <c r="MZV31" s="1022"/>
      <c r="MZW31" s="1022"/>
      <c r="MZX31" s="1022"/>
      <c r="MZY31" s="1022"/>
      <c r="MZZ31" s="1022"/>
      <c r="NAA31" s="1022"/>
      <c r="NAB31" s="1022"/>
      <c r="NAC31" s="1022"/>
      <c r="NAD31" s="1022"/>
      <c r="NAE31" s="1022"/>
      <c r="NAF31" s="1022"/>
      <c r="NAG31" s="1022"/>
      <c r="NAH31" s="1022"/>
      <c r="NAI31" s="1022"/>
      <c r="NAJ31" s="1022"/>
      <c r="NAK31" s="1022"/>
      <c r="NAL31" s="1022"/>
      <c r="NAM31" s="1022"/>
      <c r="NAN31" s="1022"/>
      <c r="NAO31" s="1022"/>
      <c r="NAP31" s="1022"/>
      <c r="NAQ31" s="1022"/>
      <c r="NAR31" s="1022"/>
      <c r="NAS31" s="1022"/>
      <c r="NAT31" s="1022"/>
      <c r="NAU31" s="1022"/>
      <c r="NAV31" s="1022"/>
      <c r="NAW31" s="1022"/>
      <c r="NAX31" s="1022"/>
      <c r="NAY31" s="1022"/>
      <c r="NAZ31" s="1022"/>
      <c r="NBA31" s="1022"/>
      <c r="NBB31" s="1022"/>
      <c r="NBC31" s="1022"/>
      <c r="NBD31" s="1022"/>
      <c r="NBE31" s="1022"/>
      <c r="NBF31" s="1022"/>
      <c r="NBG31" s="1022"/>
      <c r="NBH31" s="1022"/>
      <c r="NBI31" s="1022"/>
      <c r="NBJ31" s="1022"/>
      <c r="NBK31" s="1022"/>
      <c r="NBL31" s="1022"/>
      <c r="NBM31" s="1022"/>
      <c r="NBN31" s="1022"/>
      <c r="NBO31" s="1022"/>
      <c r="NBP31" s="1022"/>
      <c r="NBQ31" s="1022"/>
      <c r="NBR31" s="1022"/>
      <c r="NBS31" s="1022"/>
      <c r="NBT31" s="1022"/>
      <c r="NBU31" s="1022"/>
      <c r="NBV31" s="1022"/>
      <c r="NBW31" s="1022"/>
      <c r="NBX31" s="1022"/>
      <c r="NBY31" s="1022"/>
      <c r="NBZ31" s="1022"/>
      <c r="NCA31" s="1022"/>
      <c r="NCB31" s="1022"/>
      <c r="NCC31" s="1022"/>
      <c r="NCD31" s="1022"/>
      <c r="NCE31" s="1022"/>
      <c r="NCF31" s="1022"/>
      <c r="NCG31" s="1022"/>
      <c r="NCH31" s="1022"/>
      <c r="NCI31" s="1022"/>
      <c r="NCJ31" s="1022"/>
      <c r="NCK31" s="1022"/>
      <c r="NCL31" s="1022"/>
      <c r="NCM31" s="1022"/>
      <c r="NCN31" s="1022"/>
      <c r="NCO31" s="1022"/>
      <c r="NCP31" s="1022"/>
      <c r="NCQ31" s="1022"/>
      <c r="NCR31" s="1022"/>
      <c r="NCS31" s="1022"/>
      <c r="NCT31" s="1022"/>
      <c r="NCU31" s="1022"/>
      <c r="NCV31" s="1022"/>
      <c r="NCW31" s="1022"/>
      <c r="NCX31" s="1022"/>
      <c r="NCY31" s="1022"/>
      <c r="NCZ31" s="1022"/>
      <c r="NDA31" s="1022"/>
      <c r="NDB31" s="1022"/>
      <c r="NDC31" s="1022"/>
      <c r="NDD31" s="1022"/>
      <c r="NDE31" s="1022"/>
      <c r="NDF31" s="1022"/>
      <c r="NDG31" s="1022"/>
      <c r="NDH31" s="1022"/>
      <c r="NDI31" s="1022"/>
      <c r="NDJ31" s="1022"/>
      <c r="NDK31" s="1022"/>
      <c r="NDL31" s="1022"/>
      <c r="NDM31" s="1022"/>
      <c r="NDN31" s="1022"/>
      <c r="NDO31" s="1022"/>
      <c r="NDP31" s="1022"/>
      <c r="NDQ31" s="1022"/>
      <c r="NDR31" s="1022"/>
      <c r="NDS31" s="1022"/>
      <c r="NDT31" s="1022"/>
      <c r="NDU31" s="1022"/>
      <c r="NDV31" s="1022"/>
      <c r="NDW31" s="1022"/>
      <c r="NDX31" s="1022"/>
      <c r="NDY31" s="1022"/>
      <c r="NDZ31" s="1022"/>
      <c r="NEA31" s="1022"/>
      <c r="NEB31" s="1022"/>
      <c r="NEC31" s="1022"/>
      <c r="NED31" s="1022"/>
      <c r="NEE31" s="1022"/>
      <c r="NEF31" s="1022"/>
      <c r="NEG31" s="1022"/>
      <c r="NEH31" s="1022"/>
      <c r="NEI31" s="1022"/>
      <c r="NEJ31" s="1022"/>
      <c r="NEK31" s="1022"/>
      <c r="NEL31" s="1022"/>
      <c r="NEM31" s="1022"/>
      <c r="NEN31" s="1022"/>
      <c r="NEO31" s="1022"/>
      <c r="NEP31" s="1022"/>
      <c r="NEQ31" s="1022"/>
      <c r="NER31" s="1022"/>
      <c r="NES31" s="1022"/>
      <c r="NET31" s="1022"/>
      <c r="NEU31" s="1022"/>
      <c r="NEV31" s="1022"/>
      <c r="NEW31" s="1022"/>
      <c r="NEX31" s="1022"/>
      <c r="NEY31" s="1022"/>
      <c r="NEZ31" s="1022"/>
      <c r="NFA31" s="1022"/>
      <c r="NFB31" s="1022"/>
      <c r="NFC31" s="1022"/>
      <c r="NFD31" s="1022"/>
      <c r="NFE31" s="1022"/>
      <c r="NFF31" s="1022"/>
      <c r="NFG31" s="1022"/>
      <c r="NFH31" s="1022"/>
      <c r="NFI31" s="1022"/>
      <c r="NFJ31" s="1022"/>
      <c r="NFK31" s="1022"/>
      <c r="NFL31" s="1022"/>
      <c r="NFM31" s="1022"/>
      <c r="NFN31" s="1022"/>
      <c r="NFO31" s="1022"/>
      <c r="NFP31" s="1022"/>
      <c r="NFQ31" s="1022"/>
      <c r="NFR31" s="1022"/>
      <c r="NFS31" s="1022"/>
      <c r="NFT31" s="1022"/>
      <c r="NFU31" s="1022"/>
      <c r="NFV31" s="1022"/>
      <c r="NFW31" s="1022"/>
      <c r="NFX31" s="1022"/>
      <c r="NFY31" s="1022"/>
      <c r="NFZ31" s="1022"/>
      <c r="NGA31" s="1022"/>
      <c r="NGB31" s="1022"/>
      <c r="NGC31" s="1022"/>
      <c r="NGD31" s="1022"/>
      <c r="NGE31" s="1022"/>
      <c r="NGF31" s="1022"/>
      <c r="NGG31" s="1022"/>
      <c r="NGH31" s="1022"/>
      <c r="NGI31" s="1022"/>
      <c r="NGJ31" s="1022"/>
      <c r="NGK31" s="1022"/>
      <c r="NGL31" s="1022"/>
      <c r="NGM31" s="1022"/>
      <c r="NGN31" s="1022"/>
      <c r="NGO31" s="1022"/>
      <c r="NGP31" s="1022"/>
      <c r="NGQ31" s="1022"/>
      <c r="NGR31" s="1022"/>
      <c r="NGS31" s="1022"/>
      <c r="NGT31" s="1022"/>
      <c r="NGU31" s="1022"/>
      <c r="NGV31" s="1022"/>
      <c r="NGW31" s="1022"/>
      <c r="NGX31" s="1022"/>
      <c r="NGY31" s="1022"/>
      <c r="NGZ31" s="1022"/>
      <c r="NHA31" s="1022"/>
      <c r="NHB31" s="1022"/>
      <c r="NHC31" s="1022"/>
      <c r="NHD31" s="1022"/>
      <c r="NHE31" s="1022"/>
      <c r="NHF31" s="1022"/>
      <c r="NHG31" s="1022"/>
      <c r="NHH31" s="1022"/>
      <c r="NHI31" s="1022"/>
      <c r="NHJ31" s="1022"/>
      <c r="NHK31" s="1022"/>
      <c r="NHL31" s="1022"/>
      <c r="NHM31" s="1022"/>
      <c r="NHN31" s="1022"/>
      <c r="NHO31" s="1022"/>
      <c r="NHP31" s="1022"/>
      <c r="NHQ31" s="1022"/>
      <c r="NHR31" s="1022"/>
      <c r="NHS31" s="1022"/>
      <c r="NHT31" s="1022"/>
      <c r="NHU31" s="1022"/>
      <c r="NHV31" s="1022"/>
      <c r="NHW31" s="1022"/>
      <c r="NHX31" s="1022"/>
      <c r="NHY31" s="1022"/>
      <c r="NHZ31" s="1022"/>
      <c r="NIA31" s="1022"/>
      <c r="NIB31" s="1022"/>
      <c r="NIC31" s="1022"/>
      <c r="NID31" s="1022"/>
      <c r="NIE31" s="1022"/>
      <c r="NIF31" s="1022"/>
      <c r="NIG31" s="1022"/>
      <c r="NIH31" s="1022"/>
      <c r="NII31" s="1022"/>
      <c r="NIJ31" s="1022"/>
      <c r="NIK31" s="1022"/>
      <c r="NIL31" s="1022"/>
      <c r="NIM31" s="1022"/>
      <c r="NIN31" s="1022"/>
      <c r="NIO31" s="1022"/>
      <c r="NIP31" s="1022"/>
      <c r="NIQ31" s="1022"/>
      <c r="NIR31" s="1022"/>
      <c r="NIS31" s="1022"/>
      <c r="NIT31" s="1022"/>
      <c r="NIU31" s="1022"/>
      <c r="NIV31" s="1022"/>
      <c r="NIW31" s="1022"/>
      <c r="NIX31" s="1022"/>
      <c r="NIY31" s="1022"/>
      <c r="NIZ31" s="1022"/>
      <c r="NJA31" s="1022"/>
      <c r="NJB31" s="1022"/>
      <c r="NJC31" s="1022"/>
      <c r="NJD31" s="1022"/>
      <c r="NJE31" s="1022"/>
      <c r="NJF31" s="1022"/>
      <c r="NJG31" s="1022"/>
      <c r="NJH31" s="1022"/>
      <c r="NJI31" s="1022"/>
      <c r="NJJ31" s="1022"/>
      <c r="NJK31" s="1022"/>
      <c r="NJL31" s="1022"/>
      <c r="NJM31" s="1022"/>
      <c r="NJN31" s="1022"/>
      <c r="NJO31" s="1022"/>
      <c r="NJP31" s="1022"/>
      <c r="NJQ31" s="1022"/>
      <c r="NJR31" s="1022"/>
      <c r="NJS31" s="1022"/>
      <c r="NJT31" s="1022"/>
      <c r="NJU31" s="1022"/>
      <c r="NJV31" s="1022"/>
      <c r="NJW31" s="1022"/>
      <c r="NJX31" s="1022"/>
      <c r="NJY31" s="1022"/>
      <c r="NJZ31" s="1022"/>
      <c r="NKA31" s="1022"/>
      <c r="NKB31" s="1022"/>
      <c r="NKC31" s="1022"/>
      <c r="NKD31" s="1022"/>
      <c r="NKE31" s="1022"/>
      <c r="NKF31" s="1022"/>
      <c r="NKG31" s="1022"/>
      <c r="NKH31" s="1022"/>
      <c r="NKI31" s="1022"/>
      <c r="NKJ31" s="1022"/>
      <c r="NKK31" s="1022"/>
      <c r="NKL31" s="1022"/>
      <c r="NKM31" s="1022"/>
      <c r="NKN31" s="1022"/>
      <c r="NKO31" s="1022"/>
      <c r="NKP31" s="1022"/>
      <c r="NKQ31" s="1022"/>
      <c r="NKR31" s="1022"/>
      <c r="NKS31" s="1022"/>
      <c r="NKT31" s="1022"/>
      <c r="NKU31" s="1022"/>
      <c r="NKV31" s="1022"/>
      <c r="NKW31" s="1022"/>
      <c r="NKX31" s="1022"/>
      <c r="NKY31" s="1022"/>
      <c r="NKZ31" s="1022"/>
      <c r="NLA31" s="1022"/>
      <c r="NLB31" s="1022"/>
      <c r="NLC31" s="1022"/>
      <c r="NLD31" s="1022"/>
      <c r="NLE31" s="1022"/>
      <c r="NLF31" s="1022"/>
      <c r="NLG31" s="1022"/>
      <c r="NLH31" s="1022"/>
      <c r="NLI31" s="1022"/>
      <c r="NLJ31" s="1022"/>
      <c r="NLK31" s="1022"/>
      <c r="NLL31" s="1022"/>
      <c r="NLM31" s="1022"/>
      <c r="NLN31" s="1022"/>
      <c r="NLO31" s="1022"/>
      <c r="NLP31" s="1022"/>
      <c r="NLQ31" s="1022"/>
      <c r="NLR31" s="1022"/>
      <c r="NLS31" s="1022"/>
      <c r="NLT31" s="1022"/>
      <c r="NLU31" s="1022"/>
      <c r="NLV31" s="1022"/>
      <c r="NLW31" s="1022"/>
      <c r="NLX31" s="1022"/>
      <c r="NLY31" s="1022"/>
      <c r="NLZ31" s="1022"/>
      <c r="NMA31" s="1022"/>
      <c r="NMB31" s="1022"/>
      <c r="NMC31" s="1022"/>
      <c r="NMD31" s="1022"/>
      <c r="NME31" s="1022"/>
      <c r="NMF31" s="1022"/>
      <c r="NMG31" s="1022"/>
      <c r="NMH31" s="1022"/>
      <c r="NMI31" s="1022"/>
      <c r="NMJ31" s="1022"/>
      <c r="NMK31" s="1022"/>
      <c r="NML31" s="1022"/>
      <c r="NMM31" s="1022"/>
      <c r="NMN31" s="1022"/>
      <c r="NMO31" s="1022"/>
      <c r="NMP31" s="1022"/>
      <c r="NMQ31" s="1022"/>
      <c r="NMR31" s="1022"/>
      <c r="NMS31" s="1022"/>
      <c r="NMT31" s="1022"/>
      <c r="NMU31" s="1022"/>
      <c r="NMV31" s="1022"/>
      <c r="NMW31" s="1022"/>
      <c r="NMX31" s="1022"/>
      <c r="NMY31" s="1022"/>
      <c r="NMZ31" s="1022"/>
      <c r="NNA31" s="1022"/>
      <c r="NNB31" s="1022"/>
      <c r="NNC31" s="1022"/>
      <c r="NND31" s="1022"/>
      <c r="NNE31" s="1022"/>
      <c r="NNF31" s="1022"/>
      <c r="NNG31" s="1022"/>
      <c r="NNH31" s="1022"/>
      <c r="NNI31" s="1022"/>
      <c r="NNJ31" s="1022"/>
      <c r="NNK31" s="1022"/>
      <c r="NNL31" s="1022"/>
      <c r="NNM31" s="1022"/>
      <c r="NNN31" s="1022"/>
      <c r="NNO31" s="1022"/>
      <c r="NNP31" s="1022"/>
      <c r="NNQ31" s="1022"/>
      <c r="NNR31" s="1022"/>
      <c r="NNS31" s="1022"/>
      <c r="NNT31" s="1022"/>
      <c r="NNU31" s="1022"/>
      <c r="NNV31" s="1022"/>
      <c r="NNW31" s="1022"/>
      <c r="NNX31" s="1022"/>
      <c r="NNY31" s="1022"/>
      <c r="NNZ31" s="1022"/>
      <c r="NOA31" s="1022"/>
      <c r="NOB31" s="1022"/>
      <c r="NOC31" s="1022"/>
      <c r="NOD31" s="1022"/>
      <c r="NOE31" s="1022"/>
      <c r="NOF31" s="1022"/>
      <c r="NOG31" s="1022"/>
      <c r="NOH31" s="1022"/>
      <c r="NOI31" s="1022"/>
      <c r="NOJ31" s="1022"/>
      <c r="NOK31" s="1022"/>
      <c r="NOL31" s="1022"/>
      <c r="NOM31" s="1022"/>
      <c r="NON31" s="1022"/>
      <c r="NOO31" s="1022"/>
      <c r="NOP31" s="1022"/>
      <c r="NOQ31" s="1022"/>
      <c r="NOR31" s="1022"/>
      <c r="NOS31" s="1022"/>
      <c r="NOT31" s="1022"/>
      <c r="NOU31" s="1022"/>
      <c r="NOV31" s="1022"/>
      <c r="NOW31" s="1022"/>
      <c r="NOX31" s="1022"/>
      <c r="NOY31" s="1022"/>
      <c r="NOZ31" s="1022"/>
      <c r="NPA31" s="1022"/>
      <c r="NPB31" s="1022"/>
      <c r="NPC31" s="1022"/>
      <c r="NPD31" s="1022"/>
      <c r="NPE31" s="1022"/>
      <c r="NPF31" s="1022"/>
      <c r="NPG31" s="1022"/>
      <c r="NPH31" s="1022"/>
      <c r="NPI31" s="1022"/>
      <c r="NPJ31" s="1022"/>
      <c r="NPK31" s="1022"/>
      <c r="NPL31" s="1022"/>
      <c r="NPM31" s="1022"/>
      <c r="NPN31" s="1022"/>
      <c r="NPO31" s="1022"/>
      <c r="NPP31" s="1022"/>
      <c r="NPQ31" s="1022"/>
      <c r="NPR31" s="1022"/>
      <c r="NPS31" s="1022"/>
      <c r="NPT31" s="1022"/>
      <c r="NPU31" s="1022"/>
      <c r="NPV31" s="1022"/>
      <c r="NPW31" s="1022"/>
      <c r="NPX31" s="1022"/>
      <c r="NPY31" s="1022"/>
      <c r="NPZ31" s="1022"/>
      <c r="NQA31" s="1022"/>
      <c r="NQB31" s="1022"/>
      <c r="NQC31" s="1022"/>
      <c r="NQD31" s="1022"/>
      <c r="NQE31" s="1022"/>
      <c r="NQF31" s="1022"/>
      <c r="NQG31" s="1022"/>
      <c r="NQH31" s="1022"/>
      <c r="NQI31" s="1022"/>
      <c r="NQJ31" s="1022"/>
      <c r="NQK31" s="1022"/>
      <c r="NQL31" s="1022"/>
      <c r="NQM31" s="1022"/>
      <c r="NQN31" s="1022"/>
      <c r="NQO31" s="1022"/>
      <c r="NQP31" s="1022"/>
      <c r="NQQ31" s="1022"/>
      <c r="NQR31" s="1022"/>
      <c r="NQS31" s="1022"/>
      <c r="NQT31" s="1022"/>
      <c r="NQU31" s="1022"/>
      <c r="NQV31" s="1022"/>
      <c r="NQW31" s="1022"/>
      <c r="NQX31" s="1022"/>
      <c r="NQY31" s="1022"/>
      <c r="NQZ31" s="1022"/>
      <c r="NRA31" s="1022"/>
      <c r="NRB31" s="1022"/>
      <c r="NRC31" s="1022"/>
      <c r="NRD31" s="1022"/>
      <c r="NRE31" s="1022"/>
      <c r="NRF31" s="1022"/>
      <c r="NRG31" s="1022"/>
      <c r="NRH31" s="1022"/>
      <c r="NRI31" s="1022"/>
      <c r="NRJ31" s="1022"/>
      <c r="NRK31" s="1022"/>
      <c r="NRL31" s="1022"/>
      <c r="NRM31" s="1022"/>
      <c r="NRN31" s="1022"/>
      <c r="NRO31" s="1022"/>
      <c r="NRP31" s="1022"/>
      <c r="NRQ31" s="1022"/>
      <c r="NRR31" s="1022"/>
      <c r="NRS31" s="1022"/>
      <c r="NRT31" s="1022"/>
      <c r="NRU31" s="1022"/>
      <c r="NRV31" s="1022"/>
      <c r="NRW31" s="1022"/>
      <c r="NRX31" s="1022"/>
      <c r="NRY31" s="1022"/>
      <c r="NRZ31" s="1022"/>
      <c r="NSA31" s="1022"/>
      <c r="NSB31" s="1022"/>
      <c r="NSC31" s="1022"/>
      <c r="NSD31" s="1022"/>
      <c r="NSE31" s="1022"/>
      <c r="NSF31" s="1022"/>
      <c r="NSG31" s="1022"/>
      <c r="NSH31" s="1022"/>
      <c r="NSI31" s="1022"/>
      <c r="NSJ31" s="1022"/>
      <c r="NSK31" s="1022"/>
      <c r="NSL31" s="1022"/>
      <c r="NSM31" s="1022"/>
      <c r="NSN31" s="1022"/>
      <c r="NSO31" s="1022"/>
      <c r="NSP31" s="1022"/>
      <c r="NSQ31" s="1022"/>
      <c r="NSR31" s="1022"/>
      <c r="NSS31" s="1022"/>
      <c r="NST31" s="1022"/>
      <c r="NSU31" s="1022"/>
      <c r="NSV31" s="1022"/>
      <c r="NSW31" s="1022"/>
      <c r="NSX31" s="1022"/>
      <c r="NSY31" s="1022"/>
      <c r="NSZ31" s="1022"/>
      <c r="NTA31" s="1022"/>
      <c r="NTB31" s="1022"/>
      <c r="NTC31" s="1022"/>
      <c r="NTD31" s="1022"/>
      <c r="NTE31" s="1022"/>
      <c r="NTF31" s="1022"/>
      <c r="NTG31" s="1022"/>
      <c r="NTH31" s="1022"/>
      <c r="NTI31" s="1022"/>
      <c r="NTJ31" s="1022"/>
      <c r="NTK31" s="1022"/>
      <c r="NTL31" s="1022"/>
      <c r="NTM31" s="1022"/>
      <c r="NTN31" s="1022"/>
      <c r="NTO31" s="1022"/>
      <c r="NTP31" s="1022"/>
      <c r="NTQ31" s="1022"/>
      <c r="NTR31" s="1022"/>
      <c r="NTS31" s="1022"/>
      <c r="NTT31" s="1022"/>
      <c r="NTU31" s="1022"/>
      <c r="NTV31" s="1022"/>
      <c r="NTW31" s="1022"/>
      <c r="NTX31" s="1022"/>
      <c r="NTY31" s="1022"/>
      <c r="NTZ31" s="1022"/>
      <c r="NUA31" s="1022"/>
      <c r="NUB31" s="1022"/>
      <c r="NUC31" s="1022"/>
      <c r="NUD31" s="1022"/>
      <c r="NUE31" s="1022"/>
      <c r="NUF31" s="1022"/>
      <c r="NUG31" s="1022"/>
      <c r="NUH31" s="1022"/>
      <c r="NUI31" s="1022"/>
      <c r="NUJ31" s="1022"/>
      <c r="NUK31" s="1022"/>
      <c r="NUL31" s="1022"/>
      <c r="NUM31" s="1022"/>
      <c r="NUN31" s="1022"/>
      <c r="NUO31" s="1022"/>
      <c r="NUP31" s="1022"/>
      <c r="NUQ31" s="1022"/>
      <c r="NUR31" s="1022"/>
      <c r="NUS31" s="1022"/>
      <c r="NUT31" s="1022"/>
      <c r="NUU31" s="1022"/>
      <c r="NUV31" s="1022"/>
      <c r="NUW31" s="1022"/>
      <c r="NUX31" s="1022"/>
      <c r="NUY31" s="1022"/>
      <c r="NUZ31" s="1022"/>
      <c r="NVA31" s="1022"/>
      <c r="NVB31" s="1022"/>
      <c r="NVC31" s="1022"/>
      <c r="NVD31" s="1022"/>
      <c r="NVE31" s="1022"/>
      <c r="NVF31" s="1022"/>
      <c r="NVG31" s="1022"/>
      <c r="NVH31" s="1022"/>
      <c r="NVI31" s="1022"/>
      <c r="NVJ31" s="1022"/>
      <c r="NVK31" s="1022"/>
      <c r="NVL31" s="1022"/>
      <c r="NVM31" s="1022"/>
      <c r="NVN31" s="1022"/>
      <c r="NVO31" s="1022"/>
      <c r="NVP31" s="1022"/>
      <c r="NVQ31" s="1022"/>
      <c r="NVR31" s="1022"/>
      <c r="NVS31" s="1022"/>
      <c r="NVT31" s="1022"/>
      <c r="NVU31" s="1022"/>
      <c r="NVV31" s="1022"/>
      <c r="NVW31" s="1022"/>
      <c r="NVX31" s="1022"/>
      <c r="NVY31" s="1022"/>
      <c r="NVZ31" s="1022"/>
      <c r="NWA31" s="1022"/>
      <c r="NWB31" s="1022"/>
      <c r="NWC31" s="1022"/>
      <c r="NWD31" s="1022"/>
      <c r="NWE31" s="1022"/>
      <c r="NWF31" s="1022"/>
      <c r="NWG31" s="1022"/>
      <c r="NWH31" s="1022"/>
      <c r="NWI31" s="1022"/>
      <c r="NWJ31" s="1022"/>
      <c r="NWK31" s="1022"/>
      <c r="NWL31" s="1022"/>
      <c r="NWM31" s="1022"/>
      <c r="NWN31" s="1022"/>
      <c r="NWO31" s="1022"/>
      <c r="NWP31" s="1022"/>
      <c r="NWQ31" s="1022"/>
      <c r="NWR31" s="1022"/>
      <c r="NWS31" s="1022"/>
      <c r="NWT31" s="1022"/>
      <c r="NWU31" s="1022"/>
      <c r="NWV31" s="1022"/>
      <c r="NWW31" s="1022"/>
      <c r="NWX31" s="1022"/>
      <c r="NWY31" s="1022"/>
      <c r="NWZ31" s="1022"/>
      <c r="NXA31" s="1022"/>
      <c r="NXB31" s="1022"/>
      <c r="NXC31" s="1022"/>
      <c r="NXD31" s="1022"/>
      <c r="NXE31" s="1022"/>
      <c r="NXF31" s="1022"/>
      <c r="NXG31" s="1022"/>
      <c r="NXH31" s="1022"/>
      <c r="NXI31" s="1022"/>
      <c r="NXJ31" s="1022"/>
      <c r="NXK31" s="1022"/>
      <c r="NXL31" s="1022"/>
      <c r="NXM31" s="1022"/>
      <c r="NXN31" s="1022"/>
      <c r="NXO31" s="1022"/>
      <c r="NXP31" s="1022"/>
      <c r="NXQ31" s="1022"/>
      <c r="NXR31" s="1022"/>
      <c r="NXS31" s="1022"/>
      <c r="NXT31" s="1022"/>
      <c r="NXU31" s="1022"/>
      <c r="NXV31" s="1022"/>
      <c r="NXW31" s="1022"/>
      <c r="NXX31" s="1022"/>
      <c r="NXY31" s="1022"/>
      <c r="NXZ31" s="1022"/>
      <c r="NYA31" s="1022"/>
      <c r="NYB31" s="1022"/>
      <c r="NYC31" s="1022"/>
      <c r="NYD31" s="1022"/>
      <c r="NYE31" s="1022"/>
      <c r="NYF31" s="1022"/>
      <c r="NYG31" s="1022"/>
      <c r="NYH31" s="1022"/>
      <c r="NYI31" s="1022"/>
      <c r="NYJ31" s="1022"/>
      <c r="NYK31" s="1022"/>
      <c r="NYL31" s="1022"/>
      <c r="NYM31" s="1022"/>
      <c r="NYN31" s="1022"/>
      <c r="NYO31" s="1022"/>
      <c r="NYP31" s="1022"/>
      <c r="NYQ31" s="1022"/>
      <c r="NYR31" s="1022"/>
      <c r="NYS31" s="1022"/>
      <c r="NYT31" s="1022"/>
      <c r="NYU31" s="1022"/>
      <c r="NYV31" s="1022"/>
      <c r="NYW31" s="1022"/>
      <c r="NYX31" s="1022"/>
      <c r="NYY31" s="1022"/>
      <c r="NYZ31" s="1022"/>
      <c r="NZA31" s="1022"/>
      <c r="NZB31" s="1022"/>
      <c r="NZC31" s="1022"/>
      <c r="NZD31" s="1022"/>
      <c r="NZE31" s="1022"/>
      <c r="NZF31" s="1022"/>
      <c r="NZG31" s="1022"/>
      <c r="NZH31" s="1022"/>
      <c r="NZI31" s="1022"/>
      <c r="NZJ31" s="1022"/>
      <c r="NZK31" s="1022"/>
      <c r="NZL31" s="1022"/>
      <c r="NZM31" s="1022"/>
      <c r="NZN31" s="1022"/>
      <c r="NZO31" s="1022"/>
      <c r="NZP31" s="1022"/>
      <c r="NZQ31" s="1022"/>
      <c r="NZR31" s="1022"/>
      <c r="NZS31" s="1022"/>
      <c r="NZT31" s="1022"/>
      <c r="NZU31" s="1022"/>
      <c r="NZV31" s="1022"/>
      <c r="NZW31" s="1022"/>
      <c r="NZX31" s="1022"/>
      <c r="NZY31" s="1022"/>
      <c r="NZZ31" s="1022"/>
      <c r="OAA31" s="1022"/>
      <c r="OAB31" s="1022"/>
      <c r="OAC31" s="1022"/>
      <c r="OAD31" s="1022"/>
      <c r="OAE31" s="1022"/>
      <c r="OAF31" s="1022"/>
      <c r="OAG31" s="1022"/>
      <c r="OAH31" s="1022"/>
      <c r="OAI31" s="1022"/>
      <c r="OAJ31" s="1022"/>
      <c r="OAK31" s="1022"/>
      <c r="OAL31" s="1022"/>
      <c r="OAM31" s="1022"/>
      <c r="OAN31" s="1022"/>
      <c r="OAO31" s="1022"/>
      <c r="OAP31" s="1022"/>
      <c r="OAQ31" s="1022"/>
      <c r="OAR31" s="1022"/>
      <c r="OAS31" s="1022"/>
      <c r="OAT31" s="1022"/>
      <c r="OAU31" s="1022"/>
      <c r="OAV31" s="1022"/>
      <c r="OAW31" s="1022"/>
      <c r="OAX31" s="1022"/>
      <c r="OAY31" s="1022"/>
      <c r="OAZ31" s="1022"/>
      <c r="OBA31" s="1022"/>
      <c r="OBB31" s="1022"/>
      <c r="OBC31" s="1022"/>
      <c r="OBD31" s="1022"/>
      <c r="OBE31" s="1022"/>
      <c r="OBF31" s="1022"/>
      <c r="OBG31" s="1022"/>
      <c r="OBH31" s="1022"/>
      <c r="OBI31" s="1022"/>
      <c r="OBJ31" s="1022"/>
      <c r="OBK31" s="1022"/>
      <c r="OBL31" s="1022"/>
      <c r="OBM31" s="1022"/>
      <c r="OBN31" s="1022"/>
      <c r="OBO31" s="1022"/>
      <c r="OBP31" s="1022"/>
      <c r="OBQ31" s="1022"/>
      <c r="OBR31" s="1022"/>
      <c r="OBS31" s="1022"/>
      <c r="OBT31" s="1022"/>
      <c r="OBU31" s="1022"/>
      <c r="OBV31" s="1022"/>
      <c r="OBW31" s="1022"/>
      <c r="OBX31" s="1022"/>
      <c r="OBY31" s="1022"/>
      <c r="OBZ31" s="1022"/>
      <c r="OCA31" s="1022"/>
      <c r="OCB31" s="1022"/>
      <c r="OCC31" s="1022"/>
      <c r="OCD31" s="1022"/>
      <c r="OCE31" s="1022"/>
      <c r="OCF31" s="1022"/>
      <c r="OCG31" s="1022"/>
      <c r="OCH31" s="1022"/>
      <c r="OCI31" s="1022"/>
      <c r="OCJ31" s="1022"/>
      <c r="OCK31" s="1022"/>
      <c r="OCL31" s="1022"/>
      <c r="OCM31" s="1022"/>
      <c r="OCN31" s="1022"/>
      <c r="OCO31" s="1022"/>
      <c r="OCP31" s="1022"/>
      <c r="OCQ31" s="1022"/>
      <c r="OCR31" s="1022"/>
      <c r="OCS31" s="1022"/>
      <c r="OCT31" s="1022"/>
      <c r="OCU31" s="1022"/>
      <c r="OCV31" s="1022"/>
      <c r="OCW31" s="1022"/>
      <c r="OCX31" s="1022"/>
      <c r="OCY31" s="1022"/>
      <c r="OCZ31" s="1022"/>
      <c r="ODA31" s="1022"/>
      <c r="ODB31" s="1022"/>
      <c r="ODC31" s="1022"/>
      <c r="ODD31" s="1022"/>
      <c r="ODE31" s="1022"/>
      <c r="ODF31" s="1022"/>
      <c r="ODG31" s="1022"/>
      <c r="ODH31" s="1022"/>
      <c r="ODI31" s="1022"/>
      <c r="ODJ31" s="1022"/>
      <c r="ODK31" s="1022"/>
      <c r="ODL31" s="1022"/>
      <c r="ODM31" s="1022"/>
      <c r="ODN31" s="1022"/>
      <c r="ODO31" s="1022"/>
      <c r="ODP31" s="1022"/>
      <c r="ODQ31" s="1022"/>
      <c r="ODR31" s="1022"/>
      <c r="ODS31" s="1022"/>
      <c r="ODT31" s="1022"/>
      <c r="ODU31" s="1022"/>
      <c r="ODV31" s="1022"/>
      <c r="ODW31" s="1022"/>
      <c r="ODX31" s="1022"/>
      <c r="ODY31" s="1022"/>
      <c r="ODZ31" s="1022"/>
      <c r="OEA31" s="1022"/>
      <c r="OEB31" s="1022"/>
      <c r="OEC31" s="1022"/>
      <c r="OED31" s="1022"/>
      <c r="OEE31" s="1022"/>
      <c r="OEF31" s="1022"/>
      <c r="OEG31" s="1022"/>
      <c r="OEH31" s="1022"/>
      <c r="OEI31" s="1022"/>
      <c r="OEJ31" s="1022"/>
      <c r="OEK31" s="1022"/>
      <c r="OEL31" s="1022"/>
      <c r="OEM31" s="1022"/>
      <c r="OEN31" s="1022"/>
      <c r="OEO31" s="1022"/>
      <c r="OEP31" s="1022"/>
      <c r="OEQ31" s="1022"/>
      <c r="OER31" s="1022"/>
      <c r="OES31" s="1022"/>
      <c r="OET31" s="1022"/>
      <c r="OEU31" s="1022"/>
      <c r="OEV31" s="1022"/>
      <c r="OEW31" s="1022"/>
      <c r="OEX31" s="1022"/>
      <c r="OEY31" s="1022"/>
      <c r="OEZ31" s="1022"/>
      <c r="OFA31" s="1022"/>
      <c r="OFB31" s="1022"/>
      <c r="OFC31" s="1022"/>
      <c r="OFD31" s="1022"/>
      <c r="OFE31" s="1022"/>
      <c r="OFF31" s="1022"/>
      <c r="OFG31" s="1022"/>
      <c r="OFH31" s="1022"/>
      <c r="OFI31" s="1022"/>
      <c r="OFJ31" s="1022"/>
      <c r="OFK31" s="1022"/>
      <c r="OFL31" s="1022"/>
      <c r="OFM31" s="1022"/>
      <c r="OFN31" s="1022"/>
      <c r="OFO31" s="1022"/>
      <c r="OFP31" s="1022"/>
      <c r="OFQ31" s="1022"/>
      <c r="OFR31" s="1022"/>
      <c r="OFS31" s="1022"/>
      <c r="OFT31" s="1022"/>
      <c r="OFU31" s="1022"/>
      <c r="OFV31" s="1022"/>
      <c r="OFW31" s="1022"/>
      <c r="OFX31" s="1022"/>
      <c r="OFY31" s="1022"/>
      <c r="OFZ31" s="1022"/>
      <c r="OGA31" s="1022"/>
      <c r="OGB31" s="1022"/>
      <c r="OGC31" s="1022"/>
      <c r="OGD31" s="1022"/>
      <c r="OGE31" s="1022"/>
      <c r="OGF31" s="1022"/>
      <c r="OGG31" s="1022"/>
      <c r="OGH31" s="1022"/>
      <c r="OGI31" s="1022"/>
      <c r="OGJ31" s="1022"/>
      <c r="OGK31" s="1022"/>
      <c r="OGL31" s="1022"/>
      <c r="OGM31" s="1022"/>
      <c r="OGN31" s="1022"/>
      <c r="OGO31" s="1022"/>
      <c r="OGP31" s="1022"/>
      <c r="OGQ31" s="1022"/>
      <c r="OGR31" s="1022"/>
      <c r="OGS31" s="1022"/>
      <c r="OGT31" s="1022"/>
      <c r="OGU31" s="1022"/>
      <c r="OGV31" s="1022"/>
      <c r="OGW31" s="1022"/>
      <c r="OGX31" s="1022"/>
      <c r="OGY31" s="1022"/>
      <c r="OGZ31" s="1022"/>
      <c r="OHA31" s="1022"/>
      <c r="OHB31" s="1022"/>
      <c r="OHC31" s="1022"/>
      <c r="OHD31" s="1022"/>
      <c r="OHE31" s="1022"/>
      <c r="OHF31" s="1022"/>
      <c r="OHG31" s="1022"/>
      <c r="OHH31" s="1022"/>
      <c r="OHI31" s="1022"/>
      <c r="OHJ31" s="1022"/>
      <c r="OHK31" s="1022"/>
      <c r="OHL31" s="1022"/>
      <c r="OHM31" s="1022"/>
      <c r="OHN31" s="1022"/>
      <c r="OHO31" s="1022"/>
      <c r="OHP31" s="1022"/>
      <c r="OHQ31" s="1022"/>
      <c r="OHR31" s="1022"/>
      <c r="OHS31" s="1022"/>
      <c r="OHT31" s="1022"/>
      <c r="OHU31" s="1022"/>
      <c r="OHV31" s="1022"/>
      <c r="OHW31" s="1022"/>
      <c r="OHX31" s="1022"/>
      <c r="OHY31" s="1022"/>
      <c r="OHZ31" s="1022"/>
      <c r="OIA31" s="1022"/>
      <c r="OIB31" s="1022"/>
      <c r="OIC31" s="1022"/>
      <c r="OID31" s="1022"/>
      <c r="OIE31" s="1022"/>
      <c r="OIF31" s="1022"/>
      <c r="OIG31" s="1022"/>
      <c r="OIH31" s="1022"/>
      <c r="OII31" s="1022"/>
      <c r="OIJ31" s="1022"/>
      <c r="OIK31" s="1022"/>
      <c r="OIL31" s="1022"/>
      <c r="OIM31" s="1022"/>
      <c r="OIN31" s="1022"/>
      <c r="OIO31" s="1022"/>
      <c r="OIP31" s="1022"/>
      <c r="OIQ31" s="1022"/>
      <c r="OIR31" s="1022"/>
      <c r="OIS31" s="1022"/>
      <c r="OIT31" s="1022"/>
      <c r="OIU31" s="1022"/>
      <c r="OIV31" s="1022"/>
      <c r="OIW31" s="1022"/>
      <c r="OIX31" s="1022"/>
      <c r="OIY31" s="1022"/>
      <c r="OIZ31" s="1022"/>
      <c r="OJA31" s="1022"/>
      <c r="OJB31" s="1022"/>
      <c r="OJC31" s="1022"/>
      <c r="OJD31" s="1022"/>
      <c r="OJE31" s="1022"/>
      <c r="OJF31" s="1022"/>
      <c r="OJG31" s="1022"/>
      <c r="OJH31" s="1022"/>
      <c r="OJI31" s="1022"/>
      <c r="OJJ31" s="1022"/>
      <c r="OJK31" s="1022"/>
      <c r="OJL31" s="1022"/>
      <c r="OJM31" s="1022"/>
      <c r="OJN31" s="1022"/>
      <c r="OJO31" s="1022"/>
      <c r="OJP31" s="1022"/>
      <c r="OJQ31" s="1022"/>
      <c r="OJR31" s="1022"/>
      <c r="OJS31" s="1022"/>
      <c r="OJT31" s="1022"/>
      <c r="OJU31" s="1022"/>
      <c r="OJV31" s="1022"/>
      <c r="OJW31" s="1022"/>
      <c r="OJX31" s="1022"/>
      <c r="OJY31" s="1022"/>
      <c r="OJZ31" s="1022"/>
      <c r="OKA31" s="1022"/>
      <c r="OKB31" s="1022"/>
      <c r="OKC31" s="1022"/>
      <c r="OKD31" s="1022"/>
      <c r="OKE31" s="1022"/>
      <c r="OKF31" s="1022"/>
      <c r="OKG31" s="1022"/>
      <c r="OKH31" s="1022"/>
      <c r="OKI31" s="1022"/>
      <c r="OKJ31" s="1022"/>
      <c r="OKK31" s="1022"/>
      <c r="OKL31" s="1022"/>
      <c r="OKM31" s="1022"/>
      <c r="OKN31" s="1022"/>
      <c r="OKO31" s="1022"/>
      <c r="OKP31" s="1022"/>
      <c r="OKQ31" s="1022"/>
      <c r="OKR31" s="1022"/>
      <c r="OKS31" s="1022"/>
      <c r="OKT31" s="1022"/>
      <c r="OKU31" s="1022"/>
      <c r="OKV31" s="1022"/>
      <c r="OKW31" s="1022"/>
      <c r="OKX31" s="1022"/>
      <c r="OKY31" s="1022"/>
      <c r="OKZ31" s="1022"/>
      <c r="OLA31" s="1022"/>
      <c r="OLB31" s="1022"/>
      <c r="OLC31" s="1022"/>
      <c r="OLD31" s="1022"/>
      <c r="OLE31" s="1022"/>
      <c r="OLF31" s="1022"/>
      <c r="OLG31" s="1022"/>
      <c r="OLH31" s="1022"/>
      <c r="OLI31" s="1022"/>
      <c r="OLJ31" s="1022"/>
      <c r="OLK31" s="1022"/>
      <c r="OLL31" s="1022"/>
      <c r="OLM31" s="1022"/>
      <c r="OLN31" s="1022"/>
      <c r="OLO31" s="1022"/>
      <c r="OLP31" s="1022"/>
      <c r="OLQ31" s="1022"/>
      <c r="OLR31" s="1022"/>
      <c r="OLS31" s="1022"/>
      <c r="OLT31" s="1022"/>
      <c r="OLU31" s="1022"/>
      <c r="OLV31" s="1022"/>
      <c r="OLW31" s="1022"/>
      <c r="OLX31" s="1022"/>
      <c r="OLY31" s="1022"/>
      <c r="OLZ31" s="1022"/>
      <c r="OMA31" s="1022"/>
      <c r="OMB31" s="1022"/>
      <c r="OMC31" s="1022"/>
      <c r="OMD31" s="1022"/>
      <c r="OME31" s="1022"/>
      <c r="OMF31" s="1022"/>
      <c r="OMG31" s="1022"/>
      <c r="OMH31" s="1022"/>
      <c r="OMI31" s="1022"/>
      <c r="OMJ31" s="1022"/>
      <c r="OMK31" s="1022"/>
      <c r="OML31" s="1022"/>
      <c r="OMM31" s="1022"/>
      <c r="OMN31" s="1022"/>
      <c r="OMO31" s="1022"/>
      <c r="OMP31" s="1022"/>
      <c r="OMQ31" s="1022"/>
      <c r="OMR31" s="1022"/>
      <c r="OMS31" s="1022"/>
      <c r="OMT31" s="1022"/>
      <c r="OMU31" s="1022"/>
      <c r="OMV31" s="1022"/>
      <c r="OMW31" s="1022"/>
      <c r="OMX31" s="1022"/>
      <c r="OMY31" s="1022"/>
      <c r="OMZ31" s="1022"/>
      <c r="ONA31" s="1022"/>
      <c r="ONB31" s="1022"/>
      <c r="ONC31" s="1022"/>
      <c r="OND31" s="1022"/>
      <c r="ONE31" s="1022"/>
      <c r="ONF31" s="1022"/>
      <c r="ONG31" s="1022"/>
      <c r="ONH31" s="1022"/>
      <c r="ONI31" s="1022"/>
      <c r="ONJ31" s="1022"/>
      <c r="ONK31" s="1022"/>
      <c r="ONL31" s="1022"/>
      <c r="ONM31" s="1022"/>
      <c r="ONN31" s="1022"/>
      <c r="ONO31" s="1022"/>
      <c r="ONP31" s="1022"/>
      <c r="ONQ31" s="1022"/>
      <c r="ONR31" s="1022"/>
      <c r="ONS31" s="1022"/>
      <c r="ONT31" s="1022"/>
      <c r="ONU31" s="1022"/>
      <c r="ONV31" s="1022"/>
      <c r="ONW31" s="1022"/>
      <c r="ONX31" s="1022"/>
      <c r="ONY31" s="1022"/>
      <c r="ONZ31" s="1022"/>
      <c r="OOA31" s="1022"/>
      <c r="OOB31" s="1022"/>
      <c r="OOC31" s="1022"/>
      <c r="OOD31" s="1022"/>
      <c r="OOE31" s="1022"/>
      <c r="OOF31" s="1022"/>
      <c r="OOG31" s="1022"/>
      <c r="OOH31" s="1022"/>
      <c r="OOI31" s="1022"/>
      <c r="OOJ31" s="1022"/>
      <c r="OOK31" s="1022"/>
      <c r="OOL31" s="1022"/>
      <c r="OOM31" s="1022"/>
      <c r="OON31" s="1022"/>
      <c r="OOO31" s="1022"/>
      <c r="OOP31" s="1022"/>
      <c r="OOQ31" s="1022"/>
      <c r="OOR31" s="1022"/>
      <c r="OOS31" s="1022"/>
      <c r="OOT31" s="1022"/>
      <c r="OOU31" s="1022"/>
      <c r="OOV31" s="1022"/>
      <c r="OOW31" s="1022"/>
      <c r="OOX31" s="1022"/>
      <c r="OOY31" s="1022"/>
      <c r="OOZ31" s="1022"/>
      <c r="OPA31" s="1022"/>
      <c r="OPB31" s="1022"/>
      <c r="OPC31" s="1022"/>
      <c r="OPD31" s="1022"/>
      <c r="OPE31" s="1022"/>
      <c r="OPF31" s="1022"/>
      <c r="OPG31" s="1022"/>
      <c r="OPH31" s="1022"/>
      <c r="OPI31" s="1022"/>
      <c r="OPJ31" s="1022"/>
      <c r="OPK31" s="1022"/>
      <c r="OPL31" s="1022"/>
      <c r="OPM31" s="1022"/>
      <c r="OPN31" s="1022"/>
      <c r="OPO31" s="1022"/>
      <c r="OPP31" s="1022"/>
      <c r="OPQ31" s="1022"/>
      <c r="OPR31" s="1022"/>
      <c r="OPS31" s="1022"/>
      <c r="OPT31" s="1022"/>
      <c r="OPU31" s="1022"/>
      <c r="OPV31" s="1022"/>
      <c r="OPW31" s="1022"/>
      <c r="OPX31" s="1022"/>
      <c r="OPY31" s="1022"/>
      <c r="OPZ31" s="1022"/>
      <c r="OQA31" s="1022"/>
      <c r="OQB31" s="1022"/>
      <c r="OQC31" s="1022"/>
      <c r="OQD31" s="1022"/>
      <c r="OQE31" s="1022"/>
      <c r="OQF31" s="1022"/>
      <c r="OQG31" s="1022"/>
      <c r="OQH31" s="1022"/>
      <c r="OQI31" s="1022"/>
      <c r="OQJ31" s="1022"/>
      <c r="OQK31" s="1022"/>
      <c r="OQL31" s="1022"/>
      <c r="OQM31" s="1022"/>
      <c r="OQN31" s="1022"/>
      <c r="OQO31" s="1022"/>
      <c r="OQP31" s="1022"/>
      <c r="OQQ31" s="1022"/>
      <c r="OQR31" s="1022"/>
      <c r="OQS31" s="1022"/>
      <c r="OQT31" s="1022"/>
      <c r="OQU31" s="1022"/>
      <c r="OQV31" s="1022"/>
      <c r="OQW31" s="1022"/>
      <c r="OQX31" s="1022"/>
      <c r="OQY31" s="1022"/>
      <c r="OQZ31" s="1022"/>
      <c r="ORA31" s="1022"/>
      <c r="ORB31" s="1022"/>
      <c r="ORC31" s="1022"/>
      <c r="ORD31" s="1022"/>
      <c r="ORE31" s="1022"/>
      <c r="ORF31" s="1022"/>
      <c r="ORG31" s="1022"/>
      <c r="ORH31" s="1022"/>
      <c r="ORI31" s="1022"/>
      <c r="ORJ31" s="1022"/>
      <c r="ORK31" s="1022"/>
      <c r="ORL31" s="1022"/>
      <c r="ORM31" s="1022"/>
      <c r="ORN31" s="1022"/>
      <c r="ORO31" s="1022"/>
      <c r="ORP31" s="1022"/>
      <c r="ORQ31" s="1022"/>
      <c r="ORR31" s="1022"/>
      <c r="ORS31" s="1022"/>
      <c r="ORT31" s="1022"/>
      <c r="ORU31" s="1022"/>
      <c r="ORV31" s="1022"/>
      <c r="ORW31" s="1022"/>
      <c r="ORX31" s="1022"/>
      <c r="ORY31" s="1022"/>
      <c r="ORZ31" s="1022"/>
      <c r="OSA31" s="1022"/>
      <c r="OSB31" s="1022"/>
      <c r="OSC31" s="1022"/>
      <c r="OSD31" s="1022"/>
      <c r="OSE31" s="1022"/>
      <c r="OSF31" s="1022"/>
      <c r="OSG31" s="1022"/>
      <c r="OSH31" s="1022"/>
      <c r="OSI31" s="1022"/>
      <c r="OSJ31" s="1022"/>
      <c r="OSK31" s="1022"/>
      <c r="OSL31" s="1022"/>
      <c r="OSM31" s="1022"/>
      <c r="OSN31" s="1022"/>
      <c r="OSO31" s="1022"/>
      <c r="OSP31" s="1022"/>
      <c r="OSQ31" s="1022"/>
      <c r="OSR31" s="1022"/>
      <c r="OSS31" s="1022"/>
      <c r="OST31" s="1022"/>
      <c r="OSU31" s="1022"/>
      <c r="OSV31" s="1022"/>
      <c r="OSW31" s="1022"/>
      <c r="OSX31" s="1022"/>
      <c r="OSY31" s="1022"/>
      <c r="OSZ31" s="1022"/>
      <c r="OTA31" s="1022"/>
      <c r="OTB31" s="1022"/>
      <c r="OTC31" s="1022"/>
      <c r="OTD31" s="1022"/>
      <c r="OTE31" s="1022"/>
      <c r="OTF31" s="1022"/>
      <c r="OTG31" s="1022"/>
      <c r="OTH31" s="1022"/>
      <c r="OTI31" s="1022"/>
      <c r="OTJ31" s="1022"/>
      <c r="OTK31" s="1022"/>
      <c r="OTL31" s="1022"/>
      <c r="OTM31" s="1022"/>
      <c r="OTN31" s="1022"/>
      <c r="OTO31" s="1022"/>
      <c r="OTP31" s="1022"/>
      <c r="OTQ31" s="1022"/>
      <c r="OTR31" s="1022"/>
      <c r="OTS31" s="1022"/>
      <c r="OTT31" s="1022"/>
      <c r="OTU31" s="1022"/>
      <c r="OTV31" s="1022"/>
      <c r="OTW31" s="1022"/>
      <c r="OTX31" s="1022"/>
      <c r="OTY31" s="1022"/>
      <c r="OTZ31" s="1022"/>
      <c r="OUA31" s="1022"/>
      <c r="OUB31" s="1022"/>
      <c r="OUC31" s="1022"/>
      <c r="OUD31" s="1022"/>
      <c r="OUE31" s="1022"/>
      <c r="OUF31" s="1022"/>
      <c r="OUG31" s="1022"/>
      <c r="OUH31" s="1022"/>
      <c r="OUI31" s="1022"/>
      <c r="OUJ31" s="1022"/>
      <c r="OUK31" s="1022"/>
      <c r="OUL31" s="1022"/>
      <c r="OUM31" s="1022"/>
      <c r="OUN31" s="1022"/>
      <c r="OUO31" s="1022"/>
      <c r="OUP31" s="1022"/>
      <c r="OUQ31" s="1022"/>
      <c r="OUR31" s="1022"/>
      <c r="OUS31" s="1022"/>
      <c r="OUT31" s="1022"/>
      <c r="OUU31" s="1022"/>
      <c r="OUV31" s="1022"/>
      <c r="OUW31" s="1022"/>
      <c r="OUX31" s="1022"/>
      <c r="OUY31" s="1022"/>
      <c r="OUZ31" s="1022"/>
      <c r="OVA31" s="1022"/>
      <c r="OVB31" s="1022"/>
      <c r="OVC31" s="1022"/>
      <c r="OVD31" s="1022"/>
      <c r="OVE31" s="1022"/>
      <c r="OVF31" s="1022"/>
      <c r="OVG31" s="1022"/>
      <c r="OVH31" s="1022"/>
      <c r="OVI31" s="1022"/>
      <c r="OVJ31" s="1022"/>
      <c r="OVK31" s="1022"/>
      <c r="OVL31" s="1022"/>
      <c r="OVM31" s="1022"/>
      <c r="OVN31" s="1022"/>
      <c r="OVO31" s="1022"/>
      <c r="OVP31" s="1022"/>
      <c r="OVQ31" s="1022"/>
      <c r="OVR31" s="1022"/>
      <c r="OVS31" s="1022"/>
      <c r="OVT31" s="1022"/>
      <c r="OVU31" s="1022"/>
      <c r="OVV31" s="1022"/>
      <c r="OVW31" s="1022"/>
      <c r="OVX31" s="1022"/>
      <c r="OVY31" s="1022"/>
      <c r="OVZ31" s="1022"/>
      <c r="OWA31" s="1022"/>
      <c r="OWB31" s="1022"/>
      <c r="OWC31" s="1022"/>
      <c r="OWD31" s="1022"/>
      <c r="OWE31" s="1022"/>
      <c r="OWF31" s="1022"/>
      <c r="OWG31" s="1022"/>
      <c r="OWH31" s="1022"/>
      <c r="OWI31" s="1022"/>
      <c r="OWJ31" s="1022"/>
      <c r="OWK31" s="1022"/>
      <c r="OWL31" s="1022"/>
      <c r="OWM31" s="1022"/>
      <c r="OWN31" s="1022"/>
      <c r="OWO31" s="1022"/>
      <c r="OWP31" s="1022"/>
      <c r="OWQ31" s="1022"/>
      <c r="OWR31" s="1022"/>
      <c r="OWS31" s="1022"/>
      <c r="OWT31" s="1022"/>
      <c r="OWU31" s="1022"/>
      <c r="OWV31" s="1022"/>
      <c r="OWW31" s="1022"/>
      <c r="OWX31" s="1022"/>
      <c r="OWY31" s="1022"/>
      <c r="OWZ31" s="1022"/>
      <c r="OXA31" s="1022"/>
      <c r="OXB31" s="1022"/>
      <c r="OXC31" s="1022"/>
      <c r="OXD31" s="1022"/>
      <c r="OXE31" s="1022"/>
      <c r="OXF31" s="1022"/>
      <c r="OXG31" s="1022"/>
      <c r="OXH31" s="1022"/>
      <c r="OXI31" s="1022"/>
      <c r="OXJ31" s="1022"/>
      <c r="OXK31" s="1022"/>
      <c r="OXL31" s="1022"/>
      <c r="OXM31" s="1022"/>
      <c r="OXN31" s="1022"/>
      <c r="OXO31" s="1022"/>
      <c r="OXP31" s="1022"/>
      <c r="OXQ31" s="1022"/>
      <c r="OXR31" s="1022"/>
      <c r="OXS31" s="1022"/>
      <c r="OXT31" s="1022"/>
      <c r="OXU31" s="1022"/>
      <c r="OXV31" s="1022"/>
      <c r="OXW31" s="1022"/>
      <c r="OXX31" s="1022"/>
      <c r="OXY31" s="1022"/>
      <c r="OXZ31" s="1022"/>
      <c r="OYA31" s="1022"/>
      <c r="OYB31" s="1022"/>
      <c r="OYC31" s="1022"/>
      <c r="OYD31" s="1022"/>
      <c r="OYE31" s="1022"/>
      <c r="OYF31" s="1022"/>
      <c r="OYG31" s="1022"/>
      <c r="OYH31" s="1022"/>
      <c r="OYI31" s="1022"/>
      <c r="OYJ31" s="1022"/>
      <c r="OYK31" s="1022"/>
      <c r="OYL31" s="1022"/>
      <c r="OYM31" s="1022"/>
      <c r="OYN31" s="1022"/>
      <c r="OYO31" s="1022"/>
      <c r="OYP31" s="1022"/>
      <c r="OYQ31" s="1022"/>
      <c r="OYR31" s="1022"/>
      <c r="OYS31" s="1022"/>
      <c r="OYT31" s="1022"/>
      <c r="OYU31" s="1022"/>
      <c r="OYV31" s="1022"/>
      <c r="OYW31" s="1022"/>
      <c r="OYX31" s="1022"/>
      <c r="OYY31" s="1022"/>
      <c r="OYZ31" s="1022"/>
      <c r="OZA31" s="1022"/>
      <c r="OZB31" s="1022"/>
      <c r="OZC31" s="1022"/>
      <c r="OZD31" s="1022"/>
      <c r="OZE31" s="1022"/>
      <c r="OZF31" s="1022"/>
      <c r="OZG31" s="1022"/>
      <c r="OZH31" s="1022"/>
      <c r="OZI31" s="1022"/>
      <c r="OZJ31" s="1022"/>
      <c r="OZK31" s="1022"/>
      <c r="OZL31" s="1022"/>
      <c r="OZM31" s="1022"/>
      <c r="OZN31" s="1022"/>
      <c r="OZO31" s="1022"/>
      <c r="OZP31" s="1022"/>
      <c r="OZQ31" s="1022"/>
      <c r="OZR31" s="1022"/>
      <c r="OZS31" s="1022"/>
      <c r="OZT31" s="1022"/>
      <c r="OZU31" s="1022"/>
      <c r="OZV31" s="1022"/>
      <c r="OZW31" s="1022"/>
      <c r="OZX31" s="1022"/>
      <c r="OZY31" s="1022"/>
      <c r="OZZ31" s="1022"/>
      <c r="PAA31" s="1022"/>
      <c r="PAB31" s="1022"/>
      <c r="PAC31" s="1022"/>
      <c r="PAD31" s="1022"/>
      <c r="PAE31" s="1022"/>
      <c r="PAF31" s="1022"/>
      <c r="PAG31" s="1022"/>
      <c r="PAH31" s="1022"/>
      <c r="PAI31" s="1022"/>
      <c r="PAJ31" s="1022"/>
      <c r="PAK31" s="1022"/>
      <c r="PAL31" s="1022"/>
      <c r="PAM31" s="1022"/>
      <c r="PAN31" s="1022"/>
      <c r="PAO31" s="1022"/>
      <c r="PAP31" s="1022"/>
      <c r="PAQ31" s="1022"/>
      <c r="PAR31" s="1022"/>
      <c r="PAS31" s="1022"/>
      <c r="PAT31" s="1022"/>
      <c r="PAU31" s="1022"/>
      <c r="PAV31" s="1022"/>
      <c r="PAW31" s="1022"/>
      <c r="PAX31" s="1022"/>
      <c r="PAY31" s="1022"/>
      <c r="PAZ31" s="1022"/>
      <c r="PBA31" s="1022"/>
      <c r="PBB31" s="1022"/>
      <c r="PBC31" s="1022"/>
      <c r="PBD31" s="1022"/>
      <c r="PBE31" s="1022"/>
      <c r="PBF31" s="1022"/>
      <c r="PBG31" s="1022"/>
      <c r="PBH31" s="1022"/>
      <c r="PBI31" s="1022"/>
      <c r="PBJ31" s="1022"/>
      <c r="PBK31" s="1022"/>
      <c r="PBL31" s="1022"/>
      <c r="PBM31" s="1022"/>
      <c r="PBN31" s="1022"/>
      <c r="PBO31" s="1022"/>
      <c r="PBP31" s="1022"/>
      <c r="PBQ31" s="1022"/>
      <c r="PBR31" s="1022"/>
      <c r="PBS31" s="1022"/>
      <c r="PBT31" s="1022"/>
      <c r="PBU31" s="1022"/>
      <c r="PBV31" s="1022"/>
      <c r="PBW31" s="1022"/>
      <c r="PBX31" s="1022"/>
      <c r="PBY31" s="1022"/>
      <c r="PBZ31" s="1022"/>
      <c r="PCA31" s="1022"/>
      <c r="PCB31" s="1022"/>
      <c r="PCC31" s="1022"/>
      <c r="PCD31" s="1022"/>
      <c r="PCE31" s="1022"/>
      <c r="PCF31" s="1022"/>
      <c r="PCG31" s="1022"/>
      <c r="PCH31" s="1022"/>
      <c r="PCI31" s="1022"/>
      <c r="PCJ31" s="1022"/>
      <c r="PCK31" s="1022"/>
      <c r="PCL31" s="1022"/>
      <c r="PCM31" s="1022"/>
      <c r="PCN31" s="1022"/>
      <c r="PCO31" s="1022"/>
      <c r="PCP31" s="1022"/>
      <c r="PCQ31" s="1022"/>
      <c r="PCR31" s="1022"/>
      <c r="PCS31" s="1022"/>
      <c r="PCT31" s="1022"/>
      <c r="PCU31" s="1022"/>
      <c r="PCV31" s="1022"/>
      <c r="PCW31" s="1022"/>
      <c r="PCX31" s="1022"/>
      <c r="PCY31" s="1022"/>
      <c r="PCZ31" s="1022"/>
      <c r="PDA31" s="1022"/>
      <c r="PDB31" s="1022"/>
      <c r="PDC31" s="1022"/>
      <c r="PDD31" s="1022"/>
      <c r="PDE31" s="1022"/>
      <c r="PDF31" s="1022"/>
      <c r="PDG31" s="1022"/>
      <c r="PDH31" s="1022"/>
      <c r="PDI31" s="1022"/>
      <c r="PDJ31" s="1022"/>
      <c r="PDK31" s="1022"/>
      <c r="PDL31" s="1022"/>
      <c r="PDM31" s="1022"/>
      <c r="PDN31" s="1022"/>
      <c r="PDO31" s="1022"/>
      <c r="PDP31" s="1022"/>
      <c r="PDQ31" s="1022"/>
      <c r="PDR31" s="1022"/>
      <c r="PDS31" s="1022"/>
      <c r="PDT31" s="1022"/>
      <c r="PDU31" s="1022"/>
      <c r="PDV31" s="1022"/>
      <c r="PDW31" s="1022"/>
      <c r="PDX31" s="1022"/>
      <c r="PDY31" s="1022"/>
      <c r="PDZ31" s="1022"/>
      <c r="PEA31" s="1022"/>
      <c r="PEB31" s="1022"/>
      <c r="PEC31" s="1022"/>
      <c r="PED31" s="1022"/>
      <c r="PEE31" s="1022"/>
      <c r="PEF31" s="1022"/>
      <c r="PEG31" s="1022"/>
      <c r="PEH31" s="1022"/>
      <c r="PEI31" s="1022"/>
      <c r="PEJ31" s="1022"/>
      <c r="PEK31" s="1022"/>
      <c r="PEL31" s="1022"/>
      <c r="PEM31" s="1022"/>
      <c r="PEN31" s="1022"/>
      <c r="PEO31" s="1022"/>
      <c r="PEP31" s="1022"/>
      <c r="PEQ31" s="1022"/>
      <c r="PER31" s="1022"/>
      <c r="PES31" s="1022"/>
      <c r="PET31" s="1022"/>
      <c r="PEU31" s="1022"/>
      <c r="PEV31" s="1022"/>
      <c r="PEW31" s="1022"/>
      <c r="PEX31" s="1022"/>
      <c r="PEY31" s="1022"/>
      <c r="PEZ31" s="1022"/>
      <c r="PFA31" s="1022"/>
      <c r="PFB31" s="1022"/>
      <c r="PFC31" s="1022"/>
      <c r="PFD31" s="1022"/>
      <c r="PFE31" s="1022"/>
      <c r="PFF31" s="1022"/>
      <c r="PFG31" s="1022"/>
      <c r="PFH31" s="1022"/>
      <c r="PFI31" s="1022"/>
      <c r="PFJ31" s="1022"/>
      <c r="PFK31" s="1022"/>
      <c r="PFL31" s="1022"/>
      <c r="PFM31" s="1022"/>
      <c r="PFN31" s="1022"/>
      <c r="PFO31" s="1022"/>
      <c r="PFP31" s="1022"/>
      <c r="PFQ31" s="1022"/>
      <c r="PFR31" s="1022"/>
      <c r="PFS31" s="1022"/>
      <c r="PFT31" s="1022"/>
      <c r="PFU31" s="1022"/>
      <c r="PFV31" s="1022"/>
      <c r="PFW31" s="1022"/>
      <c r="PFX31" s="1022"/>
      <c r="PFY31" s="1022"/>
      <c r="PFZ31" s="1022"/>
      <c r="PGA31" s="1022"/>
      <c r="PGB31" s="1022"/>
      <c r="PGC31" s="1022"/>
      <c r="PGD31" s="1022"/>
      <c r="PGE31" s="1022"/>
      <c r="PGF31" s="1022"/>
      <c r="PGG31" s="1022"/>
      <c r="PGH31" s="1022"/>
      <c r="PGI31" s="1022"/>
      <c r="PGJ31" s="1022"/>
      <c r="PGK31" s="1022"/>
      <c r="PGL31" s="1022"/>
      <c r="PGM31" s="1022"/>
      <c r="PGN31" s="1022"/>
      <c r="PGO31" s="1022"/>
      <c r="PGP31" s="1022"/>
      <c r="PGQ31" s="1022"/>
      <c r="PGR31" s="1022"/>
      <c r="PGS31" s="1022"/>
      <c r="PGT31" s="1022"/>
      <c r="PGU31" s="1022"/>
      <c r="PGV31" s="1022"/>
      <c r="PGW31" s="1022"/>
      <c r="PGX31" s="1022"/>
      <c r="PGY31" s="1022"/>
      <c r="PGZ31" s="1022"/>
      <c r="PHA31" s="1022"/>
      <c r="PHB31" s="1022"/>
      <c r="PHC31" s="1022"/>
      <c r="PHD31" s="1022"/>
      <c r="PHE31" s="1022"/>
      <c r="PHF31" s="1022"/>
      <c r="PHG31" s="1022"/>
      <c r="PHH31" s="1022"/>
      <c r="PHI31" s="1022"/>
      <c r="PHJ31" s="1022"/>
      <c r="PHK31" s="1022"/>
      <c r="PHL31" s="1022"/>
      <c r="PHM31" s="1022"/>
      <c r="PHN31" s="1022"/>
      <c r="PHO31" s="1022"/>
      <c r="PHP31" s="1022"/>
      <c r="PHQ31" s="1022"/>
      <c r="PHR31" s="1022"/>
      <c r="PHS31" s="1022"/>
      <c r="PHT31" s="1022"/>
      <c r="PHU31" s="1022"/>
      <c r="PHV31" s="1022"/>
      <c r="PHW31" s="1022"/>
      <c r="PHX31" s="1022"/>
      <c r="PHY31" s="1022"/>
      <c r="PHZ31" s="1022"/>
      <c r="PIA31" s="1022"/>
      <c r="PIB31" s="1022"/>
      <c r="PIC31" s="1022"/>
      <c r="PID31" s="1022"/>
      <c r="PIE31" s="1022"/>
      <c r="PIF31" s="1022"/>
      <c r="PIG31" s="1022"/>
      <c r="PIH31" s="1022"/>
      <c r="PII31" s="1022"/>
      <c r="PIJ31" s="1022"/>
      <c r="PIK31" s="1022"/>
      <c r="PIL31" s="1022"/>
      <c r="PIM31" s="1022"/>
      <c r="PIN31" s="1022"/>
      <c r="PIO31" s="1022"/>
      <c r="PIP31" s="1022"/>
      <c r="PIQ31" s="1022"/>
      <c r="PIR31" s="1022"/>
      <c r="PIS31" s="1022"/>
      <c r="PIT31" s="1022"/>
      <c r="PIU31" s="1022"/>
      <c r="PIV31" s="1022"/>
      <c r="PIW31" s="1022"/>
      <c r="PIX31" s="1022"/>
      <c r="PIY31" s="1022"/>
      <c r="PIZ31" s="1022"/>
      <c r="PJA31" s="1022"/>
      <c r="PJB31" s="1022"/>
      <c r="PJC31" s="1022"/>
      <c r="PJD31" s="1022"/>
      <c r="PJE31" s="1022"/>
      <c r="PJF31" s="1022"/>
      <c r="PJG31" s="1022"/>
      <c r="PJH31" s="1022"/>
      <c r="PJI31" s="1022"/>
      <c r="PJJ31" s="1022"/>
      <c r="PJK31" s="1022"/>
      <c r="PJL31" s="1022"/>
      <c r="PJM31" s="1022"/>
      <c r="PJN31" s="1022"/>
      <c r="PJO31" s="1022"/>
      <c r="PJP31" s="1022"/>
      <c r="PJQ31" s="1022"/>
      <c r="PJR31" s="1022"/>
      <c r="PJS31" s="1022"/>
      <c r="PJT31" s="1022"/>
      <c r="PJU31" s="1022"/>
      <c r="PJV31" s="1022"/>
      <c r="PJW31" s="1022"/>
      <c r="PJX31" s="1022"/>
      <c r="PJY31" s="1022"/>
      <c r="PJZ31" s="1022"/>
      <c r="PKA31" s="1022"/>
      <c r="PKB31" s="1022"/>
      <c r="PKC31" s="1022"/>
      <c r="PKD31" s="1022"/>
      <c r="PKE31" s="1022"/>
      <c r="PKF31" s="1022"/>
      <c r="PKG31" s="1022"/>
      <c r="PKH31" s="1022"/>
      <c r="PKI31" s="1022"/>
      <c r="PKJ31" s="1022"/>
      <c r="PKK31" s="1022"/>
      <c r="PKL31" s="1022"/>
      <c r="PKM31" s="1022"/>
      <c r="PKN31" s="1022"/>
      <c r="PKO31" s="1022"/>
      <c r="PKP31" s="1022"/>
      <c r="PKQ31" s="1022"/>
      <c r="PKR31" s="1022"/>
      <c r="PKS31" s="1022"/>
      <c r="PKT31" s="1022"/>
      <c r="PKU31" s="1022"/>
      <c r="PKV31" s="1022"/>
      <c r="PKW31" s="1022"/>
      <c r="PKX31" s="1022"/>
      <c r="PKY31" s="1022"/>
      <c r="PKZ31" s="1022"/>
      <c r="PLA31" s="1022"/>
      <c r="PLB31" s="1022"/>
      <c r="PLC31" s="1022"/>
      <c r="PLD31" s="1022"/>
      <c r="PLE31" s="1022"/>
      <c r="PLF31" s="1022"/>
      <c r="PLG31" s="1022"/>
      <c r="PLH31" s="1022"/>
      <c r="PLI31" s="1022"/>
      <c r="PLJ31" s="1022"/>
      <c r="PLK31" s="1022"/>
      <c r="PLL31" s="1022"/>
      <c r="PLM31" s="1022"/>
      <c r="PLN31" s="1022"/>
      <c r="PLO31" s="1022"/>
      <c r="PLP31" s="1022"/>
      <c r="PLQ31" s="1022"/>
      <c r="PLR31" s="1022"/>
      <c r="PLS31" s="1022"/>
      <c r="PLT31" s="1022"/>
      <c r="PLU31" s="1022"/>
      <c r="PLV31" s="1022"/>
      <c r="PLW31" s="1022"/>
      <c r="PLX31" s="1022"/>
      <c r="PLY31" s="1022"/>
      <c r="PLZ31" s="1022"/>
      <c r="PMA31" s="1022"/>
      <c r="PMB31" s="1022"/>
      <c r="PMC31" s="1022"/>
      <c r="PMD31" s="1022"/>
      <c r="PME31" s="1022"/>
      <c r="PMF31" s="1022"/>
      <c r="PMG31" s="1022"/>
      <c r="PMH31" s="1022"/>
      <c r="PMI31" s="1022"/>
      <c r="PMJ31" s="1022"/>
      <c r="PMK31" s="1022"/>
      <c r="PML31" s="1022"/>
      <c r="PMM31" s="1022"/>
      <c r="PMN31" s="1022"/>
      <c r="PMO31" s="1022"/>
      <c r="PMP31" s="1022"/>
      <c r="PMQ31" s="1022"/>
      <c r="PMR31" s="1022"/>
      <c r="PMS31" s="1022"/>
      <c r="PMT31" s="1022"/>
      <c r="PMU31" s="1022"/>
      <c r="PMV31" s="1022"/>
      <c r="PMW31" s="1022"/>
      <c r="PMX31" s="1022"/>
      <c r="PMY31" s="1022"/>
      <c r="PMZ31" s="1022"/>
      <c r="PNA31" s="1022"/>
      <c r="PNB31" s="1022"/>
      <c r="PNC31" s="1022"/>
      <c r="PND31" s="1022"/>
      <c r="PNE31" s="1022"/>
      <c r="PNF31" s="1022"/>
      <c r="PNG31" s="1022"/>
      <c r="PNH31" s="1022"/>
      <c r="PNI31" s="1022"/>
      <c r="PNJ31" s="1022"/>
      <c r="PNK31" s="1022"/>
      <c r="PNL31" s="1022"/>
      <c r="PNM31" s="1022"/>
      <c r="PNN31" s="1022"/>
      <c r="PNO31" s="1022"/>
      <c r="PNP31" s="1022"/>
      <c r="PNQ31" s="1022"/>
      <c r="PNR31" s="1022"/>
      <c r="PNS31" s="1022"/>
      <c r="PNT31" s="1022"/>
      <c r="PNU31" s="1022"/>
      <c r="PNV31" s="1022"/>
      <c r="PNW31" s="1022"/>
      <c r="PNX31" s="1022"/>
      <c r="PNY31" s="1022"/>
      <c r="PNZ31" s="1022"/>
      <c r="POA31" s="1022"/>
      <c r="POB31" s="1022"/>
      <c r="POC31" s="1022"/>
      <c r="POD31" s="1022"/>
      <c r="POE31" s="1022"/>
      <c r="POF31" s="1022"/>
      <c r="POG31" s="1022"/>
      <c r="POH31" s="1022"/>
      <c r="POI31" s="1022"/>
      <c r="POJ31" s="1022"/>
      <c r="POK31" s="1022"/>
      <c r="POL31" s="1022"/>
      <c r="POM31" s="1022"/>
      <c r="PON31" s="1022"/>
      <c r="POO31" s="1022"/>
      <c r="POP31" s="1022"/>
      <c r="POQ31" s="1022"/>
      <c r="POR31" s="1022"/>
      <c r="POS31" s="1022"/>
      <c r="POT31" s="1022"/>
      <c r="POU31" s="1022"/>
      <c r="POV31" s="1022"/>
      <c r="POW31" s="1022"/>
      <c r="POX31" s="1022"/>
      <c r="POY31" s="1022"/>
      <c r="POZ31" s="1022"/>
      <c r="PPA31" s="1022"/>
      <c r="PPB31" s="1022"/>
      <c r="PPC31" s="1022"/>
      <c r="PPD31" s="1022"/>
      <c r="PPE31" s="1022"/>
      <c r="PPF31" s="1022"/>
      <c r="PPG31" s="1022"/>
      <c r="PPH31" s="1022"/>
      <c r="PPI31" s="1022"/>
      <c r="PPJ31" s="1022"/>
      <c r="PPK31" s="1022"/>
      <c r="PPL31" s="1022"/>
      <c r="PPM31" s="1022"/>
      <c r="PPN31" s="1022"/>
      <c r="PPO31" s="1022"/>
      <c r="PPP31" s="1022"/>
      <c r="PPQ31" s="1022"/>
      <c r="PPR31" s="1022"/>
      <c r="PPS31" s="1022"/>
      <c r="PPT31" s="1022"/>
      <c r="PPU31" s="1022"/>
      <c r="PPV31" s="1022"/>
      <c r="PPW31" s="1022"/>
      <c r="PPX31" s="1022"/>
      <c r="PPY31" s="1022"/>
      <c r="PPZ31" s="1022"/>
      <c r="PQA31" s="1022"/>
      <c r="PQB31" s="1022"/>
      <c r="PQC31" s="1022"/>
      <c r="PQD31" s="1022"/>
      <c r="PQE31" s="1022"/>
      <c r="PQF31" s="1022"/>
      <c r="PQG31" s="1022"/>
      <c r="PQH31" s="1022"/>
      <c r="PQI31" s="1022"/>
      <c r="PQJ31" s="1022"/>
      <c r="PQK31" s="1022"/>
      <c r="PQL31" s="1022"/>
      <c r="PQM31" s="1022"/>
      <c r="PQN31" s="1022"/>
      <c r="PQO31" s="1022"/>
      <c r="PQP31" s="1022"/>
      <c r="PQQ31" s="1022"/>
      <c r="PQR31" s="1022"/>
      <c r="PQS31" s="1022"/>
      <c r="PQT31" s="1022"/>
      <c r="PQU31" s="1022"/>
      <c r="PQV31" s="1022"/>
      <c r="PQW31" s="1022"/>
      <c r="PQX31" s="1022"/>
      <c r="PQY31" s="1022"/>
      <c r="PQZ31" s="1022"/>
      <c r="PRA31" s="1022"/>
      <c r="PRB31" s="1022"/>
      <c r="PRC31" s="1022"/>
      <c r="PRD31" s="1022"/>
      <c r="PRE31" s="1022"/>
      <c r="PRF31" s="1022"/>
      <c r="PRG31" s="1022"/>
      <c r="PRH31" s="1022"/>
      <c r="PRI31" s="1022"/>
      <c r="PRJ31" s="1022"/>
      <c r="PRK31" s="1022"/>
      <c r="PRL31" s="1022"/>
      <c r="PRM31" s="1022"/>
      <c r="PRN31" s="1022"/>
      <c r="PRO31" s="1022"/>
      <c r="PRP31" s="1022"/>
      <c r="PRQ31" s="1022"/>
      <c r="PRR31" s="1022"/>
      <c r="PRS31" s="1022"/>
      <c r="PRT31" s="1022"/>
      <c r="PRU31" s="1022"/>
      <c r="PRV31" s="1022"/>
      <c r="PRW31" s="1022"/>
      <c r="PRX31" s="1022"/>
      <c r="PRY31" s="1022"/>
      <c r="PRZ31" s="1022"/>
      <c r="PSA31" s="1022"/>
      <c r="PSB31" s="1022"/>
      <c r="PSC31" s="1022"/>
      <c r="PSD31" s="1022"/>
      <c r="PSE31" s="1022"/>
      <c r="PSF31" s="1022"/>
      <c r="PSG31" s="1022"/>
      <c r="PSH31" s="1022"/>
      <c r="PSI31" s="1022"/>
      <c r="PSJ31" s="1022"/>
      <c r="PSK31" s="1022"/>
      <c r="PSL31" s="1022"/>
      <c r="PSM31" s="1022"/>
      <c r="PSN31" s="1022"/>
      <c r="PSO31" s="1022"/>
      <c r="PSP31" s="1022"/>
      <c r="PSQ31" s="1022"/>
      <c r="PSR31" s="1022"/>
      <c r="PSS31" s="1022"/>
      <c r="PST31" s="1022"/>
      <c r="PSU31" s="1022"/>
      <c r="PSV31" s="1022"/>
      <c r="PSW31" s="1022"/>
      <c r="PSX31" s="1022"/>
      <c r="PSY31" s="1022"/>
      <c r="PSZ31" s="1022"/>
      <c r="PTA31" s="1022"/>
      <c r="PTB31" s="1022"/>
      <c r="PTC31" s="1022"/>
      <c r="PTD31" s="1022"/>
      <c r="PTE31" s="1022"/>
      <c r="PTF31" s="1022"/>
      <c r="PTG31" s="1022"/>
      <c r="PTH31" s="1022"/>
      <c r="PTI31" s="1022"/>
      <c r="PTJ31" s="1022"/>
      <c r="PTK31" s="1022"/>
      <c r="PTL31" s="1022"/>
      <c r="PTM31" s="1022"/>
      <c r="PTN31" s="1022"/>
      <c r="PTO31" s="1022"/>
      <c r="PTP31" s="1022"/>
      <c r="PTQ31" s="1022"/>
      <c r="PTR31" s="1022"/>
      <c r="PTS31" s="1022"/>
      <c r="PTT31" s="1022"/>
      <c r="PTU31" s="1022"/>
      <c r="PTV31" s="1022"/>
      <c r="PTW31" s="1022"/>
      <c r="PTX31" s="1022"/>
      <c r="PTY31" s="1022"/>
      <c r="PTZ31" s="1022"/>
      <c r="PUA31" s="1022"/>
      <c r="PUB31" s="1022"/>
      <c r="PUC31" s="1022"/>
      <c r="PUD31" s="1022"/>
      <c r="PUE31" s="1022"/>
      <c r="PUF31" s="1022"/>
      <c r="PUG31" s="1022"/>
      <c r="PUH31" s="1022"/>
      <c r="PUI31" s="1022"/>
      <c r="PUJ31" s="1022"/>
      <c r="PUK31" s="1022"/>
      <c r="PUL31" s="1022"/>
      <c r="PUM31" s="1022"/>
      <c r="PUN31" s="1022"/>
      <c r="PUO31" s="1022"/>
      <c r="PUP31" s="1022"/>
      <c r="PUQ31" s="1022"/>
      <c r="PUR31" s="1022"/>
      <c r="PUS31" s="1022"/>
      <c r="PUT31" s="1022"/>
      <c r="PUU31" s="1022"/>
      <c r="PUV31" s="1022"/>
      <c r="PUW31" s="1022"/>
      <c r="PUX31" s="1022"/>
      <c r="PUY31" s="1022"/>
      <c r="PUZ31" s="1022"/>
      <c r="PVA31" s="1022"/>
      <c r="PVB31" s="1022"/>
      <c r="PVC31" s="1022"/>
      <c r="PVD31" s="1022"/>
      <c r="PVE31" s="1022"/>
      <c r="PVF31" s="1022"/>
      <c r="PVG31" s="1022"/>
      <c r="PVH31" s="1022"/>
      <c r="PVI31" s="1022"/>
      <c r="PVJ31" s="1022"/>
      <c r="PVK31" s="1022"/>
      <c r="PVL31" s="1022"/>
      <c r="PVM31" s="1022"/>
      <c r="PVN31" s="1022"/>
      <c r="PVO31" s="1022"/>
      <c r="PVP31" s="1022"/>
      <c r="PVQ31" s="1022"/>
      <c r="PVR31" s="1022"/>
      <c r="PVS31" s="1022"/>
      <c r="PVT31" s="1022"/>
      <c r="PVU31" s="1022"/>
      <c r="PVV31" s="1022"/>
      <c r="PVW31" s="1022"/>
      <c r="PVX31" s="1022"/>
      <c r="PVY31" s="1022"/>
      <c r="PVZ31" s="1022"/>
      <c r="PWA31" s="1022"/>
      <c r="PWB31" s="1022"/>
      <c r="PWC31" s="1022"/>
      <c r="PWD31" s="1022"/>
      <c r="PWE31" s="1022"/>
      <c r="PWF31" s="1022"/>
      <c r="PWG31" s="1022"/>
      <c r="PWH31" s="1022"/>
      <c r="PWI31" s="1022"/>
      <c r="PWJ31" s="1022"/>
      <c r="PWK31" s="1022"/>
      <c r="PWL31" s="1022"/>
      <c r="PWM31" s="1022"/>
      <c r="PWN31" s="1022"/>
      <c r="PWO31" s="1022"/>
      <c r="PWP31" s="1022"/>
      <c r="PWQ31" s="1022"/>
      <c r="PWR31" s="1022"/>
      <c r="PWS31" s="1022"/>
      <c r="PWT31" s="1022"/>
      <c r="PWU31" s="1022"/>
      <c r="PWV31" s="1022"/>
      <c r="PWW31" s="1022"/>
      <c r="PWX31" s="1022"/>
      <c r="PWY31" s="1022"/>
      <c r="PWZ31" s="1022"/>
      <c r="PXA31" s="1022"/>
      <c r="PXB31" s="1022"/>
      <c r="PXC31" s="1022"/>
      <c r="PXD31" s="1022"/>
      <c r="PXE31" s="1022"/>
      <c r="PXF31" s="1022"/>
      <c r="PXG31" s="1022"/>
      <c r="PXH31" s="1022"/>
      <c r="PXI31" s="1022"/>
      <c r="PXJ31" s="1022"/>
      <c r="PXK31" s="1022"/>
      <c r="PXL31" s="1022"/>
      <c r="PXM31" s="1022"/>
      <c r="PXN31" s="1022"/>
      <c r="PXO31" s="1022"/>
      <c r="PXP31" s="1022"/>
      <c r="PXQ31" s="1022"/>
      <c r="PXR31" s="1022"/>
      <c r="PXS31" s="1022"/>
      <c r="PXT31" s="1022"/>
      <c r="PXU31" s="1022"/>
      <c r="PXV31" s="1022"/>
      <c r="PXW31" s="1022"/>
      <c r="PXX31" s="1022"/>
      <c r="PXY31" s="1022"/>
      <c r="PXZ31" s="1022"/>
      <c r="PYA31" s="1022"/>
      <c r="PYB31" s="1022"/>
      <c r="PYC31" s="1022"/>
      <c r="PYD31" s="1022"/>
      <c r="PYE31" s="1022"/>
      <c r="PYF31" s="1022"/>
      <c r="PYG31" s="1022"/>
      <c r="PYH31" s="1022"/>
      <c r="PYI31" s="1022"/>
      <c r="PYJ31" s="1022"/>
      <c r="PYK31" s="1022"/>
      <c r="PYL31" s="1022"/>
      <c r="PYM31" s="1022"/>
      <c r="PYN31" s="1022"/>
      <c r="PYO31" s="1022"/>
      <c r="PYP31" s="1022"/>
      <c r="PYQ31" s="1022"/>
      <c r="PYR31" s="1022"/>
      <c r="PYS31" s="1022"/>
      <c r="PYT31" s="1022"/>
      <c r="PYU31" s="1022"/>
      <c r="PYV31" s="1022"/>
      <c r="PYW31" s="1022"/>
      <c r="PYX31" s="1022"/>
      <c r="PYY31" s="1022"/>
      <c r="PYZ31" s="1022"/>
      <c r="PZA31" s="1022"/>
      <c r="PZB31" s="1022"/>
      <c r="PZC31" s="1022"/>
      <c r="PZD31" s="1022"/>
      <c r="PZE31" s="1022"/>
      <c r="PZF31" s="1022"/>
      <c r="PZG31" s="1022"/>
      <c r="PZH31" s="1022"/>
      <c r="PZI31" s="1022"/>
      <c r="PZJ31" s="1022"/>
      <c r="PZK31" s="1022"/>
      <c r="PZL31" s="1022"/>
      <c r="PZM31" s="1022"/>
      <c r="PZN31" s="1022"/>
      <c r="PZO31" s="1022"/>
      <c r="PZP31" s="1022"/>
      <c r="PZQ31" s="1022"/>
      <c r="PZR31" s="1022"/>
      <c r="PZS31" s="1022"/>
      <c r="PZT31" s="1022"/>
      <c r="PZU31" s="1022"/>
      <c r="PZV31" s="1022"/>
      <c r="PZW31" s="1022"/>
      <c r="PZX31" s="1022"/>
      <c r="PZY31" s="1022"/>
      <c r="PZZ31" s="1022"/>
      <c r="QAA31" s="1022"/>
      <c r="QAB31" s="1022"/>
      <c r="QAC31" s="1022"/>
      <c r="QAD31" s="1022"/>
      <c r="QAE31" s="1022"/>
      <c r="QAF31" s="1022"/>
      <c r="QAG31" s="1022"/>
      <c r="QAH31" s="1022"/>
      <c r="QAI31" s="1022"/>
      <c r="QAJ31" s="1022"/>
      <c r="QAK31" s="1022"/>
      <c r="QAL31" s="1022"/>
      <c r="QAM31" s="1022"/>
      <c r="QAN31" s="1022"/>
      <c r="QAO31" s="1022"/>
      <c r="QAP31" s="1022"/>
      <c r="QAQ31" s="1022"/>
      <c r="QAR31" s="1022"/>
      <c r="QAS31" s="1022"/>
      <c r="QAT31" s="1022"/>
      <c r="QAU31" s="1022"/>
      <c r="QAV31" s="1022"/>
      <c r="QAW31" s="1022"/>
      <c r="QAX31" s="1022"/>
      <c r="QAY31" s="1022"/>
      <c r="QAZ31" s="1022"/>
      <c r="QBA31" s="1022"/>
      <c r="QBB31" s="1022"/>
      <c r="QBC31" s="1022"/>
      <c r="QBD31" s="1022"/>
      <c r="QBE31" s="1022"/>
      <c r="QBF31" s="1022"/>
      <c r="QBG31" s="1022"/>
      <c r="QBH31" s="1022"/>
      <c r="QBI31" s="1022"/>
      <c r="QBJ31" s="1022"/>
      <c r="QBK31" s="1022"/>
      <c r="QBL31" s="1022"/>
      <c r="QBM31" s="1022"/>
      <c r="QBN31" s="1022"/>
      <c r="QBO31" s="1022"/>
      <c r="QBP31" s="1022"/>
      <c r="QBQ31" s="1022"/>
      <c r="QBR31" s="1022"/>
      <c r="QBS31" s="1022"/>
      <c r="QBT31" s="1022"/>
      <c r="QBU31" s="1022"/>
      <c r="QBV31" s="1022"/>
      <c r="QBW31" s="1022"/>
      <c r="QBX31" s="1022"/>
      <c r="QBY31" s="1022"/>
      <c r="QBZ31" s="1022"/>
      <c r="QCA31" s="1022"/>
      <c r="QCB31" s="1022"/>
      <c r="QCC31" s="1022"/>
      <c r="QCD31" s="1022"/>
      <c r="QCE31" s="1022"/>
      <c r="QCF31" s="1022"/>
      <c r="QCG31" s="1022"/>
      <c r="QCH31" s="1022"/>
      <c r="QCI31" s="1022"/>
      <c r="QCJ31" s="1022"/>
      <c r="QCK31" s="1022"/>
      <c r="QCL31" s="1022"/>
      <c r="QCM31" s="1022"/>
      <c r="QCN31" s="1022"/>
      <c r="QCO31" s="1022"/>
      <c r="QCP31" s="1022"/>
      <c r="QCQ31" s="1022"/>
      <c r="QCR31" s="1022"/>
      <c r="QCS31" s="1022"/>
      <c r="QCT31" s="1022"/>
      <c r="QCU31" s="1022"/>
      <c r="QCV31" s="1022"/>
      <c r="QCW31" s="1022"/>
      <c r="QCX31" s="1022"/>
      <c r="QCY31" s="1022"/>
      <c r="QCZ31" s="1022"/>
      <c r="QDA31" s="1022"/>
      <c r="QDB31" s="1022"/>
      <c r="QDC31" s="1022"/>
      <c r="QDD31" s="1022"/>
      <c r="QDE31" s="1022"/>
      <c r="QDF31" s="1022"/>
      <c r="QDG31" s="1022"/>
      <c r="QDH31" s="1022"/>
      <c r="QDI31" s="1022"/>
      <c r="QDJ31" s="1022"/>
      <c r="QDK31" s="1022"/>
      <c r="QDL31" s="1022"/>
      <c r="QDM31" s="1022"/>
      <c r="QDN31" s="1022"/>
      <c r="QDO31" s="1022"/>
      <c r="QDP31" s="1022"/>
      <c r="QDQ31" s="1022"/>
      <c r="QDR31" s="1022"/>
      <c r="QDS31" s="1022"/>
      <c r="QDT31" s="1022"/>
      <c r="QDU31" s="1022"/>
      <c r="QDV31" s="1022"/>
      <c r="QDW31" s="1022"/>
      <c r="QDX31" s="1022"/>
      <c r="QDY31" s="1022"/>
      <c r="QDZ31" s="1022"/>
      <c r="QEA31" s="1022"/>
      <c r="QEB31" s="1022"/>
      <c r="QEC31" s="1022"/>
      <c r="QED31" s="1022"/>
      <c r="QEE31" s="1022"/>
      <c r="QEF31" s="1022"/>
      <c r="QEG31" s="1022"/>
      <c r="QEH31" s="1022"/>
      <c r="QEI31" s="1022"/>
      <c r="QEJ31" s="1022"/>
      <c r="QEK31" s="1022"/>
      <c r="QEL31" s="1022"/>
      <c r="QEM31" s="1022"/>
      <c r="QEN31" s="1022"/>
      <c r="QEO31" s="1022"/>
      <c r="QEP31" s="1022"/>
      <c r="QEQ31" s="1022"/>
      <c r="QER31" s="1022"/>
      <c r="QES31" s="1022"/>
      <c r="QET31" s="1022"/>
      <c r="QEU31" s="1022"/>
      <c r="QEV31" s="1022"/>
      <c r="QEW31" s="1022"/>
      <c r="QEX31" s="1022"/>
      <c r="QEY31" s="1022"/>
      <c r="QEZ31" s="1022"/>
      <c r="QFA31" s="1022"/>
      <c r="QFB31" s="1022"/>
      <c r="QFC31" s="1022"/>
      <c r="QFD31" s="1022"/>
      <c r="QFE31" s="1022"/>
      <c r="QFF31" s="1022"/>
      <c r="QFG31" s="1022"/>
      <c r="QFH31" s="1022"/>
      <c r="QFI31" s="1022"/>
      <c r="QFJ31" s="1022"/>
      <c r="QFK31" s="1022"/>
      <c r="QFL31" s="1022"/>
      <c r="QFM31" s="1022"/>
      <c r="QFN31" s="1022"/>
      <c r="QFO31" s="1022"/>
      <c r="QFP31" s="1022"/>
      <c r="QFQ31" s="1022"/>
      <c r="QFR31" s="1022"/>
      <c r="QFS31" s="1022"/>
      <c r="QFT31" s="1022"/>
      <c r="QFU31" s="1022"/>
      <c r="QFV31" s="1022"/>
      <c r="QFW31" s="1022"/>
      <c r="QFX31" s="1022"/>
      <c r="QFY31" s="1022"/>
      <c r="QFZ31" s="1022"/>
      <c r="QGA31" s="1022"/>
      <c r="QGB31" s="1022"/>
      <c r="QGC31" s="1022"/>
      <c r="QGD31" s="1022"/>
      <c r="QGE31" s="1022"/>
      <c r="QGF31" s="1022"/>
      <c r="QGG31" s="1022"/>
      <c r="QGH31" s="1022"/>
      <c r="QGI31" s="1022"/>
      <c r="QGJ31" s="1022"/>
      <c r="QGK31" s="1022"/>
      <c r="QGL31" s="1022"/>
      <c r="QGM31" s="1022"/>
      <c r="QGN31" s="1022"/>
      <c r="QGO31" s="1022"/>
      <c r="QGP31" s="1022"/>
      <c r="QGQ31" s="1022"/>
      <c r="QGR31" s="1022"/>
      <c r="QGS31" s="1022"/>
      <c r="QGT31" s="1022"/>
      <c r="QGU31" s="1022"/>
      <c r="QGV31" s="1022"/>
      <c r="QGW31" s="1022"/>
      <c r="QGX31" s="1022"/>
      <c r="QGY31" s="1022"/>
      <c r="QGZ31" s="1022"/>
      <c r="QHA31" s="1022"/>
      <c r="QHB31" s="1022"/>
      <c r="QHC31" s="1022"/>
      <c r="QHD31" s="1022"/>
      <c r="QHE31" s="1022"/>
      <c r="QHF31" s="1022"/>
      <c r="QHG31" s="1022"/>
      <c r="QHH31" s="1022"/>
      <c r="QHI31" s="1022"/>
      <c r="QHJ31" s="1022"/>
      <c r="QHK31" s="1022"/>
      <c r="QHL31" s="1022"/>
      <c r="QHM31" s="1022"/>
      <c r="QHN31" s="1022"/>
      <c r="QHO31" s="1022"/>
      <c r="QHP31" s="1022"/>
      <c r="QHQ31" s="1022"/>
      <c r="QHR31" s="1022"/>
      <c r="QHS31" s="1022"/>
      <c r="QHT31" s="1022"/>
      <c r="QHU31" s="1022"/>
      <c r="QHV31" s="1022"/>
      <c r="QHW31" s="1022"/>
      <c r="QHX31" s="1022"/>
      <c r="QHY31" s="1022"/>
      <c r="QHZ31" s="1022"/>
      <c r="QIA31" s="1022"/>
      <c r="QIB31" s="1022"/>
      <c r="QIC31" s="1022"/>
      <c r="QID31" s="1022"/>
      <c r="QIE31" s="1022"/>
      <c r="QIF31" s="1022"/>
      <c r="QIG31" s="1022"/>
      <c r="QIH31" s="1022"/>
      <c r="QII31" s="1022"/>
      <c r="QIJ31" s="1022"/>
      <c r="QIK31" s="1022"/>
      <c r="QIL31" s="1022"/>
      <c r="QIM31" s="1022"/>
      <c r="QIN31" s="1022"/>
      <c r="QIO31" s="1022"/>
      <c r="QIP31" s="1022"/>
      <c r="QIQ31" s="1022"/>
      <c r="QIR31" s="1022"/>
      <c r="QIS31" s="1022"/>
      <c r="QIT31" s="1022"/>
      <c r="QIU31" s="1022"/>
      <c r="QIV31" s="1022"/>
      <c r="QIW31" s="1022"/>
      <c r="QIX31" s="1022"/>
      <c r="QIY31" s="1022"/>
      <c r="QIZ31" s="1022"/>
      <c r="QJA31" s="1022"/>
      <c r="QJB31" s="1022"/>
      <c r="QJC31" s="1022"/>
      <c r="QJD31" s="1022"/>
      <c r="QJE31" s="1022"/>
      <c r="QJF31" s="1022"/>
      <c r="QJG31" s="1022"/>
      <c r="QJH31" s="1022"/>
      <c r="QJI31" s="1022"/>
      <c r="QJJ31" s="1022"/>
      <c r="QJK31" s="1022"/>
      <c r="QJL31" s="1022"/>
      <c r="QJM31" s="1022"/>
      <c r="QJN31" s="1022"/>
      <c r="QJO31" s="1022"/>
      <c r="QJP31" s="1022"/>
      <c r="QJQ31" s="1022"/>
      <c r="QJR31" s="1022"/>
      <c r="QJS31" s="1022"/>
      <c r="QJT31" s="1022"/>
      <c r="QJU31" s="1022"/>
      <c r="QJV31" s="1022"/>
      <c r="QJW31" s="1022"/>
      <c r="QJX31" s="1022"/>
      <c r="QJY31" s="1022"/>
      <c r="QJZ31" s="1022"/>
      <c r="QKA31" s="1022"/>
      <c r="QKB31" s="1022"/>
      <c r="QKC31" s="1022"/>
      <c r="QKD31" s="1022"/>
      <c r="QKE31" s="1022"/>
      <c r="QKF31" s="1022"/>
      <c r="QKG31" s="1022"/>
      <c r="QKH31" s="1022"/>
      <c r="QKI31" s="1022"/>
      <c r="QKJ31" s="1022"/>
      <c r="QKK31" s="1022"/>
      <c r="QKL31" s="1022"/>
      <c r="QKM31" s="1022"/>
      <c r="QKN31" s="1022"/>
      <c r="QKO31" s="1022"/>
      <c r="QKP31" s="1022"/>
      <c r="QKQ31" s="1022"/>
      <c r="QKR31" s="1022"/>
      <c r="QKS31" s="1022"/>
      <c r="QKT31" s="1022"/>
      <c r="QKU31" s="1022"/>
      <c r="QKV31" s="1022"/>
      <c r="QKW31" s="1022"/>
      <c r="QKX31" s="1022"/>
      <c r="QKY31" s="1022"/>
      <c r="QKZ31" s="1022"/>
      <c r="QLA31" s="1022"/>
      <c r="QLB31" s="1022"/>
      <c r="QLC31" s="1022"/>
      <c r="QLD31" s="1022"/>
      <c r="QLE31" s="1022"/>
      <c r="QLF31" s="1022"/>
      <c r="QLG31" s="1022"/>
      <c r="QLH31" s="1022"/>
      <c r="QLI31" s="1022"/>
      <c r="QLJ31" s="1022"/>
      <c r="QLK31" s="1022"/>
      <c r="QLL31" s="1022"/>
      <c r="QLM31" s="1022"/>
      <c r="QLN31" s="1022"/>
      <c r="QLO31" s="1022"/>
      <c r="QLP31" s="1022"/>
      <c r="QLQ31" s="1022"/>
      <c r="QLR31" s="1022"/>
      <c r="QLS31" s="1022"/>
      <c r="QLT31" s="1022"/>
      <c r="QLU31" s="1022"/>
      <c r="QLV31" s="1022"/>
      <c r="QLW31" s="1022"/>
      <c r="QLX31" s="1022"/>
      <c r="QLY31" s="1022"/>
      <c r="QLZ31" s="1022"/>
      <c r="QMA31" s="1022"/>
      <c r="QMB31" s="1022"/>
      <c r="QMC31" s="1022"/>
      <c r="QMD31" s="1022"/>
      <c r="QME31" s="1022"/>
      <c r="QMF31" s="1022"/>
      <c r="QMG31" s="1022"/>
      <c r="QMH31" s="1022"/>
      <c r="QMI31" s="1022"/>
      <c r="QMJ31" s="1022"/>
      <c r="QMK31" s="1022"/>
      <c r="QML31" s="1022"/>
      <c r="QMM31" s="1022"/>
      <c r="QMN31" s="1022"/>
      <c r="QMO31" s="1022"/>
      <c r="QMP31" s="1022"/>
      <c r="QMQ31" s="1022"/>
      <c r="QMR31" s="1022"/>
      <c r="QMS31" s="1022"/>
      <c r="QMT31" s="1022"/>
      <c r="QMU31" s="1022"/>
      <c r="QMV31" s="1022"/>
      <c r="QMW31" s="1022"/>
      <c r="QMX31" s="1022"/>
      <c r="QMY31" s="1022"/>
      <c r="QMZ31" s="1022"/>
      <c r="QNA31" s="1022"/>
      <c r="QNB31" s="1022"/>
      <c r="QNC31" s="1022"/>
      <c r="QND31" s="1022"/>
      <c r="QNE31" s="1022"/>
      <c r="QNF31" s="1022"/>
      <c r="QNG31" s="1022"/>
      <c r="QNH31" s="1022"/>
      <c r="QNI31" s="1022"/>
      <c r="QNJ31" s="1022"/>
      <c r="QNK31" s="1022"/>
      <c r="QNL31" s="1022"/>
      <c r="QNM31" s="1022"/>
      <c r="QNN31" s="1022"/>
      <c r="QNO31" s="1022"/>
      <c r="QNP31" s="1022"/>
      <c r="QNQ31" s="1022"/>
      <c r="QNR31" s="1022"/>
      <c r="QNS31" s="1022"/>
      <c r="QNT31" s="1022"/>
      <c r="QNU31" s="1022"/>
      <c r="QNV31" s="1022"/>
      <c r="QNW31" s="1022"/>
      <c r="QNX31" s="1022"/>
      <c r="QNY31" s="1022"/>
      <c r="QNZ31" s="1022"/>
      <c r="QOA31" s="1022"/>
      <c r="QOB31" s="1022"/>
      <c r="QOC31" s="1022"/>
      <c r="QOD31" s="1022"/>
      <c r="QOE31" s="1022"/>
      <c r="QOF31" s="1022"/>
      <c r="QOG31" s="1022"/>
      <c r="QOH31" s="1022"/>
      <c r="QOI31" s="1022"/>
      <c r="QOJ31" s="1022"/>
      <c r="QOK31" s="1022"/>
      <c r="QOL31" s="1022"/>
      <c r="QOM31" s="1022"/>
      <c r="QON31" s="1022"/>
      <c r="QOO31" s="1022"/>
      <c r="QOP31" s="1022"/>
      <c r="QOQ31" s="1022"/>
      <c r="QOR31" s="1022"/>
      <c r="QOS31" s="1022"/>
      <c r="QOT31" s="1022"/>
      <c r="QOU31" s="1022"/>
      <c r="QOV31" s="1022"/>
      <c r="QOW31" s="1022"/>
      <c r="QOX31" s="1022"/>
      <c r="QOY31" s="1022"/>
      <c r="QOZ31" s="1022"/>
      <c r="QPA31" s="1022"/>
      <c r="QPB31" s="1022"/>
      <c r="QPC31" s="1022"/>
      <c r="QPD31" s="1022"/>
      <c r="QPE31" s="1022"/>
      <c r="QPF31" s="1022"/>
      <c r="QPG31" s="1022"/>
      <c r="QPH31" s="1022"/>
      <c r="QPI31" s="1022"/>
      <c r="QPJ31" s="1022"/>
      <c r="QPK31" s="1022"/>
      <c r="QPL31" s="1022"/>
      <c r="QPM31" s="1022"/>
      <c r="QPN31" s="1022"/>
      <c r="QPO31" s="1022"/>
      <c r="QPP31" s="1022"/>
      <c r="QPQ31" s="1022"/>
      <c r="QPR31" s="1022"/>
      <c r="QPS31" s="1022"/>
      <c r="QPT31" s="1022"/>
      <c r="QPU31" s="1022"/>
      <c r="QPV31" s="1022"/>
      <c r="QPW31" s="1022"/>
      <c r="QPX31" s="1022"/>
      <c r="QPY31" s="1022"/>
      <c r="QPZ31" s="1022"/>
      <c r="QQA31" s="1022"/>
      <c r="QQB31" s="1022"/>
      <c r="QQC31" s="1022"/>
      <c r="QQD31" s="1022"/>
      <c r="QQE31" s="1022"/>
      <c r="QQF31" s="1022"/>
      <c r="QQG31" s="1022"/>
      <c r="QQH31" s="1022"/>
      <c r="QQI31" s="1022"/>
      <c r="QQJ31" s="1022"/>
      <c r="QQK31" s="1022"/>
      <c r="QQL31" s="1022"/>
      <c r="QQM31" s="1022"/>
      <c r="QQN31" s="1022"/>
      <c r="QQO31" s="1022"/>
      <c r="QQP31" s="1022"/>
      <c r="QQQ31" s="1022"/>
      <c r="QQR31" s="1022"/>
      <c r="QQS31" s="1022"/>
      <c r="QQT31" s="1022"/>
      <c r="QQU31" s="1022"/>
      <c r="QQV31" s="1022"/>
      <c r="QQW31" s="1022"/>
      <c r="QQX31" s="1022"/>
      <c r="QQY31" s="1022"/>
      <c r="QQZ31" s="1022"/>
      <c r="QRA31" s="1022"/>
      <c r="QRB31" s="1022"/>
      <c r="QRC31" s="1022"/>
      <c r="QRD31" s="1022"/>
      <c r="QRE31" s="1022"/>
      <c r="QRF31" s="1022"/>
      <c r="QRG31" s="1022"/>
      <c r="QRH31" s="1022"/>
      <c r="QRI31" s="1022"/>
      <c r="QRJ31" s="1022"/>
      <c r="QRK31" s="1022"/>
      <c r="QRL31" s="1022"/>
      <c r="QRM31" s="1022"/>
      <c r="QRN31" s="1022"/>
      <c r="QRO31" s="1022"/>
      <c r="QRP31" s="1022"/>
      <c r="QRQ31" s="1022"/>
      <c r="QRR31" s="1022"/>
      <c r="QRS31" s="1022"/>
      <c r="QRT31" s="1022"/>
      <c r="QRU31" s="1022"/>
      <c r="QRV31" s="1022"/>
      <c r="QRW31" s="1022"/>
      <c r="QRX31" s="1022"/>
      <c r="QRY31" s="1022"/>
      <c r="QRZ31" s="1022"/>
      <c r="QSA31" s="1022"/>
      <c r="QSB31" s="1022"/>
      <c r="QSC31" s="1022"/>
      <c r="QSD31" s="1022"/>
      <c r="QSE31" s="1022"/>
      <c r="QSF31" s="1022"/>
      <c r="QSG31" s="1022"/>
      <c r="QSH31" s="1022"/>
      <c r="QSI31" s="1022"/>
      <c r="QSJ31" s="1022"/>
      <c r="QSK31" s="1022"/>
      <c r="QSL31" s="1022"/>
      <c r="QSM31" s="1022"/>
      <c r="QSN31" s="1022"/>
      <c r="QSO31" s="1022"/>
      <c r="QSP31" s="1022"/>
      <c r="QSQ31" s="1022"/>
      <c r="QSR31" s="1022"/>
      <c r="QSS31" s="1022"/>
      <c r="QST31" s="1022"/>
      <c r="QSU31" s="1022"/>
      <c r="QSV31" s="1022"/>
      <c r="QSW31" s="1022"/>
      <c r="QSX31" s="1022"/>
      <c r="QSY31" s="1022"/>
      <c r="QSZ31" s="1022"/>
      <c r="QTA31" s="1022"/>
      <c r="QTB31" s="1022"/>
      <c r="QTC31" s="1022"/>
      <c r="QTD31" s="1022"/>
      <c r="QTE31" s="1022"/>
      <c r="QTF31" s="1022"/>
      <c r="QTG31" s="1022"/>
      <c r="QTH31" s="1022"/>
      <c r="QTI31" s="1022"/>
      <c r="QTJ31" s="1022"/>
      <c r="QTK31" s="1022"/>
      <c r="QTL31" s="1022"/>
      <c r="QTM31" s="1022"/>
      <c r="QTN31" s="1022"/>
      <c r="QTO31" s="1022"/>
      <c r="QTP31" s="1022"/>
      <c r="QTQ31" s="1022"/>
      <c r="QTR31" s="1022"/>
      <c r="QTS31" s="1022"/>
      <c r="QTT31" s="1022"/>
      <c r="QTU31" s="1022"/>
      <c r="QTV31" s="1022"/>
      <c r="QTW31" s="1022"/>
      <c r="QTX31" s="1022"/>
      <c r="QTY31" s="1022"/>
      <c r="QTZ31" s="1022"/>
      <c r="QUA31" s="1022"/>
      <c r="QUB31" s="1022"/>
      <c r="QUC31" s="1022"/>
      <c r="QUD31" s="1022"/>
      <c r="QUE31" s="1022"/>
      <c r="QUF31" s="1022"/>
      <c r="QUG31" s="1022"/>
      <c r="QUH31" s="1022"/>
      <c r="QUI31" s="1022"/>
      <c r="QUJ31" s="1022"/>
      <c r="QUK31" s="1022"/>
      <c r="QUL31" s="1022"/>
      <c r="QUM31" s="1022"/>
      <c r="QUN31" s="1022"/>
      <c r="QUO31" s="1022"/>
      <c r="QUP31" s="1022"/>
      <c r="QUQ31" s="1022"/>
      <c r="QUR31" s="1022"/>
      <c r="QUS31" s="1022"/>
      <c r="QUT31" s="1022"/>
      <c r="QUU31" s="1022"/>
      <c r="QUV31" s="1022"/>
      <c r="QUW31" s="1022"/>
      <c r="QUX31" s="1022"/>
      <c r="QUY31" s="1022"/>
      <c r="QUZ31" s="1022"/>
      <c r="QVA31" s="1022"/>
      <c r="QVB31" s="1022"/>
      <c r="QVC31" s="1022"/>
      <c r="QVD31" s="1022"/>
      <c r="QVE31" s="1022"/>
      <c r="QVF31" s="1022"/>
      <c r="QVG31" s="1022"/>
      <c r="QVH31" s="1022"/>
      <c r="QVI31" s="1022"/>
      <c r="QVJ31" s="1022"/>
      <c r="QVK31" s="1022"/>
      <c r="QVL31" s="1022"/>
      <c r="QVM31" s="1022"/>
      <c r="QVN31" s="1022"/>
      <c r="QVO31" s="1022"/>
      <c r="QVP31" s="1022"/>
      <c r="QVQ31" s="1022"/>
      <c r="QVR31" s="1022"/>
      <c r="QVS31" s="1022"/>
      <c r="QVT31" s="1022"/>
      <c r="QVU31" s="1022"/>
      <c r="QVV31" s="1022"/>
      <c r="QVW31" s="1022"/>
      <c r="QVX31" s="1022"/>
      <c r="QVY31" s="1022"/>
      <c r="QVZ31" s="1022"/>
      <c r="QWA31" s="1022"/>
      <c r="QWB31" s="1022"/>
      <c r="QWC31" s="1022"/>
      <c r="QWD31" s="1022"/>
      <c r="QWE31" s="1022"/>
      <c r="QWF31" s="1022"/>
      <c r="QWG31" s="1022"/>
      <c r="QWH31" s="1022"/>
      <c r="QWI31" s="1022"/>
      <c r="QWJ31" s="1022"/>
      <c r="QWK31" s="1022"/>
      <c r="QWL31" s="1022"/>
      <c r="QWM31" s="1022"/>
      <c r="QWN31" s="1022"/>
      <c r="QWO31" s="1022"/>
      <c r="QWP31" s="1022"/>
      <c r="QWQ31" s="1022"/>
      <c r="QWR31" s="1022"/>
      <c r="QWS31" s="1022"/>
      <c r="QWT31" s="1022"/>
      <c r="QWU31" s="1022"/>
      <c r="QWV31" s="1022"/>
      <c r="QWW31" s="1022"/>
      <c r="QWX31" s="1022"/>
      <c r="QWY31" s="1022"/>
      <c r="QWZ31" s="1022"/>
      <c r="QXA31" s="1022"/>
      <c r="QXB31" s="1022"/>
      <c r="QXC31" s="1022"/>
      <c r="QXD31" s="1022"/>
      <c r="QXE31" s="1022"/>
      <c r="QXF31" s="1022"/>
      <c r="QXG31" s="1022"/>
      <c r="QXH31" s="1022"/>
      <c r="QXI31" s="1022"/>
      <c r="QXJ31" s="1022"/>
      <c r="QXK31" s="1022"/>
      <c r="QXL31" s="1022"/>
      <c r="QXM31" s="1022"/>
      <c r="QXN31" s="1022"/>
      <c r="QXO31" s="1022"/>
      <c r="QXP31" s="1022"/>
      <c r="QXQ31" s="1022"/>
      <c r="QXR31" s="1022"/>
      <c r="QXS31" s="1022"/>
      <c r="QXT31" s="1022"/>
      <c r="QXU31" s="1022"/>
      <c r="QXV31" s="1022"/>
      <c r="QXW31" s="1022"/>
      <c r="QXX31" s="1022"/>
      <c r="QXY31" s="1022"/>
      <c r="QXZ31" s="1022"/>
      <c r="QYA31" s="1022"/>
      <c r="QYB31" s="1022"/>
      <c r="QYC31" s="1022"/>
      <c r="QYD31" s="1022"/>
      <c r="QYE31" s="1022"/>
      <c r="QYF31" s="1022"/>
      <c r="QYG31" s="1022"/>
      <c r="QYH31" s="1022"/>
      <c r="QYI31" s="1022"/>
      <c r="QYJ31" s="1022"/>
      <c r="QYK31" s="1022"/>
      <c r="QYL31" s="1022"/>
      <c r="QYM31" s="1022"/>
      <c r="QYN31" s="1022"/>
      <c r="QYO31" s="1022"/>
      <c r="QYP31" s="1022"/>
      <c r="QYQ31" s="1022"/>
      <c r="QYR31" s="1022"/>
      <c r="QYS31" s="1022"/>
      <c r="QYT31" s="1022"/>
      <c r="QYU31" s="1022"/>
      <c r="QYV31" s="1022"/>
      <c r="QYW31" s="1022"/>
      <c r="QYX31" s="1022"/>
      <c r="QYY31" s="1022"/>
      <c r="QYZ31" s="1022"/>
      <c r="QZA31" s="1022"/>
      <c r="QZB31" s="1022"/>
      <c r="QZC31" s="1022"/>
      <c r="QZD31" s="1022"/>
      <c r="QZE31" s="1022"/>
      <c r="QZF31" s="1022"/>
      <c r="QZG31" s="1022"/>
      <c r="QZH31" s="1022"/>
      <c r="QZI31" s="1022"/>
      <c r="QZJ31" s="1022"/>
      <c r="QZK31" s="1022"/>
      <c r="QZL31" s="1022"/>
      <c r="QZM31" s="1022"/>
      <c r="QZN31" s="1022"/>
      <c r="QZO31" s="1022"/>
      <c r="QZP31" s="1022"/>
      <c r="QZQ31" s="1022"/>
      <c r="QZR31" s="1022"/>
      <c r="QZS31" s="1022"/>
      <c r="QZT31" s="1022"/>
      <c r="QZU31" s="1022"/>
      <c r="QZV31" s="1022"/>
      <c r="QZW31" s="1022"/>
      <c r="QZX31" s="1022"/>
      <c r="QZY31" s="1022"/>
      <c r="QZZ31" s="1022"/>
      <c r="RAA31" s="1022"/>
      <c r="RAB31" s="1022"/>
      <c r="RAC31" s="1022"/>
      <c r="RAD31" s="1022"/>
      <c r="RAE31" s="1022"/>
      <c r="RAF31" s="1022"/>
      <c r="RAG31" s="1022"/>
      <c r="RAH31" s="1022"/>
      <c r="RAI31" s="1022"/>
      <c r="RAJ31" s="1022"/>
      <c r="RAK31" s="1022"/>
      <c r="RAL31" s="1022"/>
      <c r="RAM31" s="1022"/>
      <c r="RAN31" s="1022"/>
      <c r="RAO31" s="1022"/>
      <c r="RAP31" s="1022"/>
      <c r="RAQ31" s="1022"/>
      <c r="RAR31" s="1022"/>
      <c r="RAS31" s="1022"/>
      <c r="RAT31" s="1022"/>
      <c r="RAU31" s="1022"/>
      <c r="RAV31" s="1022"/>
      <c r="RAW31" s="1022"/>
      <c r="RAX31" s="1022"/>
      <c r="RAY31" s="1022"/>
      <c r="RAZ31" s="1022"/>
      <c r="RBA31" s="1022"/>
      <c r="RBB31" s="1022"/>
      <c r="RBC31" s="1022"/>
      <c r="RBD31" s="1022"/>
      <c r="RBE31" s="1022"/>
      <c r="RBF31" s="1022"/>
      <c r="RBG31" s="1022"/>
      <c r="RBH31" s="1022"/>
      <c r="RBI31" s="1022"/>
      <c r="RBJ31" s="1022"/>
      <c r="RBK31" s="1022"/>
      <c r="RBL31" s="1022"/>
      <c r="RBM31" s="1022"/>
      <c r="RBN31" s="1022"/>
      <c r="RBO31" s="1022"/>
      <c r="RBP31" s="1022"/>
      <c r="RBQ31" s="1022"/>
      <c r="RBR31" s="1022"/>
      <c r="RBS31" s="1022"/>
      <c r="RBT31" s="1022"/>
      <c r="RBU31" s="1022"/>
      <c r="RBV31" s="1022"/>
      <c r="RBW31" s="1022"/>
      <c r="RBX31" s="1022"/>
      <c r="RBY31" s="1022"/>
      <c r="RBZ31" s="1022"/>
      <c r="RCA31" s="1022"/>
      <c r="RCB31" s="1022"/>
      <c r="RCC31" s="1022"/>
      <c r="RCD31" s="1022"/>
      <c r="RCE31" s="1022"/>
      <c r="RCF31" s="1022"/>
      <c r="RCG31" s="1022"/>
      <c r="RCH31" s="1022"/>
      <c r="RCI31" s="1022"/>
      <c r="RCJ31" s="1022"/>
      <c r="RCK31" s="1022"/>
      <c r="RCL31" s="1022"/>
      <c r="RCM31" s="1022"/>
      <c r="RCN31" s="1022"/>
      <c r="RCO31" s="1022"/>
      <c r="RCP31" s="1022"/>
      <c r="RCQ31" s="1022"/>
      <c r="RCR31" s="1022"/>
      <c r="RCS31" s="1022"/>
      <c r="RCT31" s="1022"/>
      <c r="RCU31" s="1022"/>
      <c r="RCV31" s="1022"/>
      <c r="RCW31" s="1022"/>
      <c r="RCX31" s="1022"/>
      <c r="RCY31" s="1022"/>
      <c r="RCZ31" s="1022"/>
      <c r="RDA31" s="1022"/>
      <c r="RDB31" s="1022"/>
      <c r="RDC31" s="1022"/>
      <c r="RDD31" s="1022"/>
      <c r="RDE31" s="1022"/>
      <c r="RDF31" s="1022"/>
      <c r="RDG31" s="1022"/>
      <c r="RDH31" s="1022"/>
      <c r="RDI31" s="1022"/>
      <c r="RDJ31" s="1022"/>
      <c r="RDK31" s="1022"/>
      <c r="RDL31" s="1022"/>
      <c r="RDM31" s="1022"/>
      <c r="RDN31" s="1022"/>
      <c r="RDO31" s="1022"/>
      <c r="RDP31" s="1022"/>
      <c r="RDQ31" s="1022"/>
      <c r="RDR31" s="1022"/>
      <c r="RDS31" s="1022"/>
      <c r="RDT31" s="1022"/>
      <c r="RDU31" s="1022"/>
      <c r="RDV31" s="1022"/>
      <c r="RDW31" s="1022"/>
      <c r="RDX31" s="1022"/>
      <c r="RDY31" s="1022"/>
      <c r="RDZ31" s="1022"/>
      <c r="REA31" s="1022"/>
      <c r="REB31" s="1022"/>
      <c r="REC31" s="1022"/>
      <c r="RED31" s="1022"/>
      <c r="REE31" s="1022"/>
      <c r="REF31" s="1022"/>
      <c r="REG31" s="1022"/>
      <c r="REH31" s="1022"/>
      <c r="REI31" s="1022"/>
      <c r="REJ31" s="1022"/>
      <c r="REK31" s="1022"/>
      <c r="REL31" s="1022"/>
      <c r="REM31" s="1022"/>
      <c r="REN31" s="1022"/>
      <c r="REO31" s="1022"/>
      <c r="REP31" s="1022"/>
      <c r="REQ31" s="1022"/>
      <c r="RER31" s="1022"/>
      <c r="RES31" s="1022"/>
      <c r="RET31" s="1022"/>
      <c r="REU31" s="1022"/>
      <c r="REV31" s="1022"/>
      <c r="REW31" s="1022"/>
      <c r="REX31" s="1022"/>
      <c r="REY31" s="1022"/>
      <c r="REZ31" s="1022"/>
      <c r="RFA31" s="1022"/>
      <c r="RFB31" s="1022"/>
      <c r="RFC31" s="1022"/>
      <c r="RFD31" s="1022"/>
      <c r="RFE31" s="1022"/>
      <c r="RFF31" s="1022"/>
      <c r="RFG31" s="1022"/>
      <c r="RFH31" s="1022"/>
      <c r="RFI31" s="1022"/>
      <c r="RFJ31" s="1022"/>
      <c r="RFK31" s="1022"/>
      <c r="RFL31" s="1022"/>
      <c r="RFM31" s="1022"/>
      <c r="RFN31" s="1022"/>
      <c r="RFO31" s="1022"/>
      <c r="RFP31" s="1022"/>
      <c r="RFQ31" s="1022"/>
      <c r="RFR31" s="1022"/>
      <c r="RFS31" s="1022"/>
      <c r="RFT31" s="1022"/>
      <c r="RFU31" s="1022"/>
      <c r="RFV31" s="1022"/>
      <c r="RFW31" s="1022"/>
      <c r="RFX31" s="1022"/>
      <c r="RFY31" s="1022"/>
      <c r="RFZ31" s="1022"/>
      <c r="RGA31" s="1022"/>
      <c r="RGB31" s="1022"/>
      <c r="RGC31" s="1022"/>
      <c r="RGD31" s="1022"/>
      <c r="RGE31" s="1022"/>
      <c r="RGF31" s="1022"/>
      <c r="RGG31" s="1022"/>
      <c r="RGH31" s="1022"/>
      <c r="RGI31" s="1022"/>
      <c r="RGJ31" s="1022"/>
      <c r="RGK31" s="1022"/>
      <c r="RGL31" s="1022"/>
      <c r="RGM31" s="1022"/>
      <c r="RGN31" s="1022"/>
      <c r="RGO31" s="1022"/>
      <c r="RGP31" s="1022"/>
      <c r="RGQ31" s="1022"/>
      <c r="RGR31" s="1022"/>
      <c r="RGS31" s="1022"/>
      <c r="RGT31" s="1022"/>
      <c r="RGU31" s="1022"/>
      <c r="RGV31" s="1022"/>
      <c r="RGW31" s="1022"/>
      <c r="RGX31" s="1022"/>
      <c r="RGY31" s="1022"/>
      <c r="RGZ31" s="1022"/>
      <c r="RHA31" s="1022"/>
      <c r="RHB31" s="1022"/>
      <c r="RHC31" s="1022"/>
      <c r="RHD31" s="1022"/>
      <c r="RHE31" s="1022"/>
      <c r="RHF31" s="1022"/>
      <c r="RHG31" s="1022"/>
      <c r="RHH31" s="1022"/>
      <c r="RHI31" s="1022"/>
      <c r="RHJ31" s="1022"/>
      <c r="RHK31" s="1022"/>
      <c r="RHL31" s="1022"/>
      <c r="RHM31" s="1022"/>
      <c r="RHN31" s="1022"/>
      <c r="RHO31" s="1022"/>
      <c r="RHP31" s="1022"/>
      <c r="RHQ31" s="1022"/>
      <c r="RHR31" s="1022"/>
      <c r="RHS31" s="1022"/>
      <c r="RHT31" s="1022"/>
      <c r="RHU31" s="1022"/>
      <c r="RHV31" s="1022"/>
      <c r="RHW31" s="1022"/>
      <c r="RHX31" s="1022"/>
      <c r="RHY31" s="1022"/>
      <c r="RHZ31" s="1022"/>
      <c r="RIA31" s="1022"/>
      <c r="RIB31" s="1022"/>
      <c r="RIC31" s="1022"/>
      <c r="RID31" s="1022"/>
      <c r="RIE31" s="1022"/>
      <c r="RIF31" s="1022"/>
      <c r="RIG31" s="1022"/>
      <c r="RIH31" s="1022"/>
      <c r="RII31" s="1022"/>
      <c r="RIJ31" s="1022"/>
      <c r="RIK31" s="1022"/>
      <c r="RIL31" s="1022"/>
      <c r="RIM31" s="1022"/>
      <c r="RIN31" s="1022"/>
      <c r="RIO31" s="1022"/>
      <c r="RIP31" s="1022"/>
      <c r="RIQ31" s="1022"/>
      <c r="RIR31" s="1022"/>
      <c r="RIS31" s="1022"/>
      <c r="RIT31" s="1022"/>
      <c r="RIU31" s="1022"/>
      <c r="RIV31" s="1022"/>
      <c r="RIW31" s="1022"/>
      <c r="RIX31" s="1022"/>
      <c r="RIY31" s="1022"/>
      <c r="RIZ31" s="1022"/>
      <c r="RJA31" s="1022"/>
      <c r="RJB31" s="1022"/>
      <c r="RJC31" s="1022"/>
      <c r="RJD31" s="1022"/>
      <c r="RJE31" s="1022"/>
      <c r="RJF31" s="1022"/>
      <c r="RJG31" s="1022"/>
      <c r="RJH31" s="1022"/>
      <c r="RJI31" s="1022"/>
      <c r="RJJ31" s="1022"/>
      <c r="RJK31" s="1022"/>
      <c r="RJL31" s="1022"/>
      <c r="RJM31" s="1022"/>
      <c r="RJN31" s="1022"/>
      <c r="RJO31" s="1022"/>
      <c r="RJP31" s="1022"/>
      <c r="RJQ31" s="1022"/>
      <c r="RJR31" s="1022"/>
      <c r="RJS31" s="1022"/>
      <c r="RJT31" s="1022"/>
      <c r="RJU31" s="1022"/>
      <c r="RJV31" s="1022"/>
      <c r="RJW31" s="1022"/>
      <c r="RJX31" s="1022"/>
      <c r="RJY31" s="1022"/>
      <c r="RJZ31" s="1022"/>
      <c r="RKA31" s="1022"/>
      <c r="RKB31" s="1022"/>
      <c r="RKC31" s="1022"/>
      <c r="RKD31" s="1022"/>
      <c r="RKE31" s="1022"/>
      <c r="RKF31" s="1022"/>
      <c r="RKG31" s="1022"/>
      <c r="RKH31" s="1022"/>
      <c r="RKI31" s="1022"/>
      <c r="RKJ31" s="1022"/>
      <c r="RKK31" s="1022"/>
      <c r="RKL31" s="1022"/>
      <c r="RKM31" s="1022"/>
      <c r="RKN31" s="1022"/>
      <c r="RKO31" s="1022"/>
      <c r="RKP31" s="1022"/>
      <c r="RKQ31" s="1022"/>
      <c r="RKR31" s="1022"/>
      <c r="RKS31" s="1022"/>
      <c r="RKT31" s="1022"/>
      <c r="RKU31" s="1022"/>
      <c r="RKV31" s="1022"/>
      <c r="RKW31" s="1022"/>
      <c r="RKX31" s="1022"/>
      <c r="RKY31" s="1022"/>
      <c r="RKZ31" s="1022"/>
      <c r="RLA31" s="1022"/>
      <c r="RLB31" s="1022"/>
      <c r="RLC31" s="1022"/>
      <c r="RLD31" s="1022"/>
      <c r="RLE31" s="1022"/>
      <c r="RLF31" s="1022"/>
      <c r="RLG31" s="1022"/>
      <c r="RLH31" s="1022"/>
      <c r="RLI31" s="1022"/>
      <c r="RLJ31" s="1022"/>
      <c r="RLK31" s="1022"/>
      <c r="RLL31" s="1022"/>
      <c r="RLM31" s="1022"/>
      <c r="RLN31" s="1022"/>
      <c r="RLO31" s="1022"/>
      <c r="RLP31" s="1022"/>
      <c r="RLQ31" s="1022"/>
      <c r="RLR31" s="1022"/>
      <c r="RLS31" s="1022"/>
      <c r="RLT31" s="1022"/>
      <c r="RLU31" s="1022"/>
      <c r="RLV31" s="1022"/>
      <c r="RLW31" s="1022"/>
      <c r="RLX31" s="1022"/>
      <c r="RLY31" s="1022"/>
      <c r="RLZ31" s="1022"/>
      <c r="RMA31" s="1022"/>
      <c r="RMB31" s="1022"/>
      <c r="RMC31" s="1022"/>
      <c r="RMD31" s="1022"/>
      <c r="RME31" s="1022"/>
      <c r="RMF31" s="1022"/>
      <c r="RMG31" s="1022"/>
      <c r="RMH31" s="1022"/>
      <c r="RMI31" s="1022"/>
      <c r="RMJ31" s="1022"/>
      <c r="RMK31" s="1022"/>
      <c r="RML31" s="1022"/>
      <c r="RMM31" s="1022"/>
      <c r="RMN31" s="1022"/>
      <c r="RMO31" s="1022"/>
      <c r="RMP31" s="1022"/>
      <c r="RMQ31" s="1022"/>
      <c r="RMR31" s="1022"/>
      <c r="RMS31" s="1022"/>
      <c r="RMT31" s="1022"/>
      <c r="RMU31" s="1022"/>
      <c r="RMV31" s="1022"/>
      <c r="RMW31" s="1022"/>
      <c r="RMX31" s="1022"/>
      <c r="RMY31" s="1022"/>
      <c r="RMZ31" s="1022"/>
      <c r="RNA31" s="1022"/>
      <c r="RNB31" s="1022"/>
      <c r="RNC31" s="1022"/>
      <c r="RND31" s="1022"/>
      <c r="RNE31" s="1022"/>
      <c r="RNF31" s="1022"/>
      <c r="RNG31" s="1022"/>
      <c r="RNH31" s="1022"/>
      <c r="RNI31" s="1022"/>
      <c r="RNJ31" s="1022"/>
      <c r="RNK31" s="1022"/>
      <c r="RNL31" s="1022"/>
      <c r="RNM31" s="1022"/>
      <c r="RNN31" s="1022"/>
      <c r="RNO31" s="1022"/>
      <c r="RNP31" s="1022"/>
      <c r="RNQ31" s="1022"/>
      <c r="RNR31" s="1022"/>
      <c r="RNS31" s="1022"/>
      <c r="RNT31" s="1022"/>
      <c r="RNU31" s="1022"/>
      <c r="RNV31" s="1022"/>
      <c r="RNW31" s="1022"/>
      <c r="RNX31" s="1022"/>
      <c r="RNY31" s="1022"/>
      <c r="RNZ31" s="1022"/>
      <c r="ROA31" s="1022"/>
      <c r="ROB31" s="1022"/>
      <c r="ROC31" s="1022"/>
      <c r="ROD31" s="1022"/>
      <c r="ROE31" s="1022"/>
      <c r="ROF31" s="1022"/>
      <c r="ROG31" s="1022"/>
      <c r="ROH31" s="1022"/>
      <c r="ROI31" s="1022"/>
      <c r="ROJ31" s="1022"/>
      <c r="ROK31" s="1022"/>
      <c r="ROL31" s="1022"/>
      <c r="ROM31" s="1022"/>
      <c r="RON31" s="1022"/>
      <c r="ROO31" s="1022"/>
      <c r="ROP31" s="1022"/>
      <c r="ROQ31" s="1022"/>
      <c r="ROR31" s="1022"/>
      <c r="ROS31" s="1022"/>
      <c r="ROT31" s="1022"/>
      <c r="ROU31" s="1022"/>
      <c r="ROV31" s="1022"/>
      <c r="ROW31" s="1022"/>
      <c r="ROX31" s="1022"/>
      <c r="ROY31" s="1022"/>
      <c r="ROZ31" s="1022"/>
      <c r="RPA31" s="1022"/>
      <c r="RPB31" s="1022"/>
      <c r="RPC31" s="1022"/>
      <c r="RPD31" s="1022"/>
      <c r="RPE31" s="1022"/>
      <c r="RPF31" s="1022"/>
      <c r="RPG31" s="1022"/>
      <c r="RPH31" s="1022"/>
      <c r="RPI31" s="1022"/>
      <c r="RPJ31" s="1022"/>
      <c r="RPK31" s="1022"/>
      <c r="RPL31" s="1022"/>
      <c r="RPM31" s="1022"/>
      <c r="RPN31" s="1022"/>
      <c r="RPO31" s="1022"/>
      <c r="RPP31" s="1022"/>
      <c r="RPQ31" s="1022"/>
      <c r="RPR31" s="1022"/>
      <c r="RPS31" s="1022"/>
      <c r="RPT31" s="1022"/>
      <c r="RPU31" s="1022"/>
      <c r="RPV31" s="1022"/>
      <c r="RPW31" s="1022"/>
      <c r="RPX31" s="1022"/>
      <c r="RPY31" s="1022"/>
      <c r="RPZ31" s="1022"/>
      <c r="RQA31" s="1022"/>
      <c r="RQB31" s="1022"/>
      <c r="RQC31" s="1022"/>
      <c r="RQD31" s="1022"/>
      <c r="RQE31" s="1022"/>
      <c r="RQF31" s="1022"/>
      <c r="RQG31" s="1022"/>
      <c r="RQH31" s="1022"/>
      <c r="RQI31" s="1022"/>
      <c r="RQJ31" s="1022"/>
      <c r="RQK31" s="1022"/>
      <c r="RQL31" s="1022"/>
      <c r="RQM31" s="1022"/>
      <c r="RQN31" s="1022"/>
      <c r="RQO31" s="1022"/>
      <c r="RQP31" s="1022"/>
      <c r="RQQ31" s="1022"/>
      <c r="RQR31" s="1022"/>
      <c r="RQS31" s="1022"/>
      <c r="RQT31" s="1022"/>
      <c r="RQU31" s="1022"/>
      <c r="RQV31" s="1022"/>
      <c r="RQW31" s="1022"/>
      <c r="RQX31" s="1022"/>
      <c r="RQY31" s="1022"/>
      <c r="RQZ31" s="1022"/>
      <c r="RRA31" s="1022"/>
      <c r="RRB31" s="1022"/>
      <c r="RRC31" s="1022"/>
      <c r="RRD31" s="1022"/>
      <c r="RRE31" s="1022"/>
      <c r="RRF31" s="1022"/>
      <c r="RRG31" s="1022"/>
      <c r="RRH31" s="1022"/>
      <c r="RRI31" s="1022"/>
      <c r="RRJ31" s="1022"/>
      <c r="RRK31" s="1022"/>
      <c r="RRL31" s="1022"/>
      <c r="RRM31" s="1022"/>
      <c r="RRN31" s="1022"/>
      <c r="RRO31" s="1022"/>
      <c r="RRP31" s="1022"/>
      <c r="RRQ31" s="1022"/>
      <c r="RRR31" s="1022"/>
      <c r="RRS31" s="1022"/>
      <c r="RRT31" s="1022"/>
      <c r="RRU31" s="1022"/>
      <c r="RRV31" s="1022"/>
      <c r="RRW31" s="1022"/>
      <c r="RRX31" s="1022"/>
      <c r="RRY31" s="1022"/>
      <c r="RRZ31" s="1022"/>
      <c r="RSA31" s="1022"/>
      <c r="RSB31" s="1022"/>
      <c r="RSC31" s="1022"/>
      <c r="RSD31" s="1022"/>
      <c r="RSE31" s="1022"/>
      <c r="RSF31" s="1022"/>
      <c r="RSG31" s="1022"/>
      <c r="RSH31" s="1022"/>
      <c r="RSI31" s="1022"/>
      <c r="RSJ31" s="1022"/>
      <c r="RSK31" s="1022"/>
      <c r="RSL31" s="1022"/>
      <c r="RSM31" s="1022"/>
      <c r="RSN31" s="1022"/>
      <c r="RSO31" s="1022"/>
      <c r="RSP31" s="1022"/>
      <c r="RSQ31" s="1022"/>
      <c r="RSR31" s="1022"/>
      <c r="RSS31" s="1022"/>
      <c r="RST31" s="1022"/>
      <c r="RSU31" s="1022"/>
      <c r="RSV31" s="1022"/>
      <c r="RSW31" s="1022"/>
      <c r="RSX31" s="1022"/>
      <c r="RSY31" s="1022"/>
      <c r="RSZ31" s="1022"/>
      <c r="RTA31" s="1022"/>
      <c r="RTB31" s="1022"/>
      <c r="RTC31" s="1022"/>
      <c r="RTD31" s="1022"/>
      <c r="RTE31" s="1022"/>
      <c r="RTF31" s="1022"/>
      <c r="RTG31" s="1022"/>
      <c r="RTH31" s="1022"/>
      <c r="RTI31" s="1022"/>
      <c r="RTJ31" s="1022"/>
      <c r="RTK31" s="1022"/>
      <c r="RTL31" s="1022"/>
      <c r="RTM31" s="1022"/>
      <c r="RTN31" s="1022"/>
      <c r="RTO31" s="1022"/>
      <c r="RTP31" s="1022"/>
      <c r="RTQ31" s="1022"/>
      <c r="RTR31" s="1022"/>
      <c r="RTS31" s="1022"/>
      <c r="RTT31" s="1022"/>
      <c r="RTU31" s="1022"/>
      <c r="RTV31" s="1022"/>
      <c r="RTW31" s="1022"/>
      <c r="RTX31" s="1022"/>
      <c r="RTY31" s="1022"/>
      <c r="RTZ31" s="1022"/>
      <c r="RUA31" s="1022"/>
      <c r="RUB31" s="1022"/>
      <c r="RUC31" s="1022"/>
      <c r="RUD31" s="1022"/>
      <c r="RUE31" s="1022"/>
      <c r="RUF31" s="1022"/>
      <c r="RUG31" s="1022"/>
      <c r="RUH31" s="1022"/>
      <c r="RUI31" s="1022"/>
      <c r="RUJ31" s="1022"/>
      <c r="RUK31" s="1022"/>
      <c r="RUL31" s="1022"/>
      <c r="RUM31" s="1022"/>
      <c r="RUN31" s="1022"/>
      <c r="RUO31" s="1022"/>
      <c r="RUP31" s="1022"/>
      <c r="RUQ31" s="1022"/>
      <c r="RUR31" s="1022"/>
      <c r="RUS31" s="1022"/>
      <c r="RUT31" s="1022"/>
      <c r="RUU31" s="1022"/>
      <c r="RUV31" s="1022"/>
      <c r="RUW31" s="1022"/>
      <c r="RUX31" s="1022"/>
      <c r="RUY31" s="1022"/>
      <c r="RUZ31" s="1022"/>
      <c r="RVA31" s="1022"/>
      <c r="RVB31" s="1022"/>
      <c r="RVC31" s="1022"/>
      <c r="RVD31" s="1022"/>
      <c r="RVE31" s="1022"/>
      <c r="RVF31" s="1022"/>
      <c r="RVG31" s="1022"/>
      <c r="RVH31" s="1022"/>
      <c r="RVI31" s="1022"/>
      <c r="RVJ31" s="1022"/>
      <c r="RVK31" s="1022"/>
      <c r="RVL31" s="1022"/>
      <c r="RVM31" s="1022"/>
      <c r="RVN31" s="1022"/>
      <c r="RVO31" s="1022"/>
      <c r="RVP31" s="1022"/>
      <c r="RVQ31" s="1022"/>
      <c r="RVR31" s="1022"/>
      <c r="RVS31" s="1022"/>
      <c r="RVT31" s="1022"/>
      <c r="RVU31" s="1022"/>
      <c r="RVV31" s="1022"/>
      <c r="RVW31" s="1022"/>
      <c r="RVX31" s="1022"/>
      <c r="RVY31" s="1022"/>
      <c r="RVZ31" s="1022"/>
      <c r="RWA31" s="1022"/>
      <c r="RWB31" s="1022"/>
      <c r="RWC31" s="1022"/>
      <c r="RWD31" s="1022"/>
      <c r="RWE31" s="1022"/>
      <c r="RWF31" s="1022"/>
      <c r="RWG31" s="1022"/>
      <c r="RWH31" s="1022"/>
      <c r="RWI31" s="1022"/>
      <c r="RWJ31" s="1022"/>
      <c r="RWK31" s="1022"/>
      <c r="RWL31" s="1022"/>
      <c r="RWM31" s="1022"/>
      <c r="RWN31" s="1022"/>
      <c r="RWO31" s="1022"/>
      <c r="RWP31" s="1022"/>
      <c r="RWQ31" s="1022"/>
      <c r="RWR31" s="1022"/>
      <c r="RWS31" s="1022"/>
      <c r="RWT31" s="1022"/>
      <c r="RWU31" s="1022"/>
      <c r="RWV31" s="1022"/>
      <c r="RWW31" s="1022"/>
      <c r="RWX31" s="1022"/>
      <c r="RWY31" s="1022"/>
      <c r="RWZ31" s="1022"/>
      <c r="RXA31" s="1022"/>
      <c r="RXB31" s="1022"/>
      <c r="RXC31" s="1022"/>
      <c r="RXD31" s="1022"/>
      <c r="RXE31" s="1022"/>
      <c r="RXF31" s="1022"/>
      <c r="RXG31" s="1022"/>
      <c r="RXH31" s="1022"/>
      <c r="RXI31" s="1022"/>
      <c r="RXJ31" s="1022"/>
      <c r="RXK31" s="1022"/>
      <c r="RXL31" s="1022"/>
      <c r="RXM31" s="1022"/>
      <c r="RXN31" s="1022"/>
      <c r="RXO31" s="1022"/>
      <c r="RXP31" s="1022"/>
      <c r="RXQ31" s="1022"/>
      <c r="RXR31" s="1022"/>
      <c r="RXS31" s="1022"/>
      <c r="RXT31" s="1022"/>
      <c r="RXU31" s="1022"/>
      <c r="RXV31" s="1022"/>
      <c r="RXW31" s="1022"/>
      <c r="RXX31" s="1022"/>
      <c r="RXY31" s="1022"/>
      <c r="RXZ31" s="1022"/>
      <c r="RYA31" s="1022"/>
      <c r="RYB31" s="1022"/>
      <c r="RYC31" s="1022"/>
      <c r="RYD31" s="1022"/>
      <c r="RYE31" s="1022"/>
      <c r="RYF31" s="1022"/>
      <c r="RYG31" s="1022"/>
      <c r="RYH31" s="1022"/>
      <c r="RYI31" s="1022"/>
      <c r="RYJ31" s="1022"/>
      <c r="RYK31" s="1022"/>
      <c r="RYL31" s="1022"/>
      <c r="RYM31" s="1022"/>
      <c r="RYN31" s="1022"/>
      <c r="RYO31" s="1022"/>
      <c r="RYP31" s="1022"/>
      <c r="RYQ31" s="1022"/>
      <c r="RYR31" s="1022"/>
      <c r="RYS31" s="1022"/>
      <c r="RYT31" s="1022"/>
      <c r="RYU31" s="1022"/>
      <c r="RYV31" s="1022"/>
      <c r="RYW31" s="1022"/>
      <c r="RYX31" s="1022"/>
      <c r="RYY31" s="1022"/>
      <c r="RYZ31" s="1022"/>
      <c r="RZA31" s="1022"/>
      <c r="RZB31" s="1022"/>
      <c r="RZC31" s="1022"/>
      <c r="RZD31" s="1022"/>
      <c r="RZE31" s="1022"/>
      <c r="RZF31" s="1022"/>
      <c r="RZG31" s="1022"/>
      <c r="RZH31" s="1022"/>
      <c r="RZI31" s="1022"/>
      <c r="RZJ31" s="1022"/>
      <c r="RZK31" s="1022"/>
      <c r="RZL31" s="1022"/>
      <c r="RZM31" s="1022"/>
      <c r="RZN31" s="1022"/>
      <c r="RZO31" s="1022"/>
      <c r="RZP31" s="1022"/>
      <c r="RZQ31" s="1022"/>
      <c r="RZR31" s="1022"/>
      <c r="RZS31" s="1022"/>
      <c r="RZT31" s="1022"/>
      <c r="RZU31" s="1022"/>
      <c r="RZV31" s="1022"/>
      <c r="RZW31" s="1022"/>
      <c r="RZX31" s="1022"/>
      <c r="RZY31" s="1022"/>
      <c r="RZZ31" s="1022"/>
      <c r="SAA31" s="1022"/>
      <c r="SAB31" s="1022"/>
      <c r="SAC31" s="1022"/>
      <c r="SAD31" s="1022"/>
      <c r="SAE31" s="1022"/>
      <c r="SAF31" s="1022"/>
      <c r="SAG31" s="1022"/>
      <c r="SAH31" s="1022"/>
      <c r="SAI31" s="1022"/>
      <c r="SAJ31" s="1022"/>
      <c r="SAK31" s="1022"/>
      <c r="SAL31" s="1022"/>
      <c r="SAM31" s="1022"/>
      <c r="SAN31" s="1022"/>
      <c r="SAO31" s="1022"/>
      <c r="SAP31" s="1022"/>
      <c r="SAQ31" s="1022"/>
      <c r="SAR31" s="1022"/>
      <c r="SAS31" s="1022"/>
      <c r="SAT31" s="1022"/>
      <c r="SAU31" s="1022"/>
      <c r="SAV31" s="1022"/>
      <c r="SAW31" s="1022"/>
      <c r="SAX31" s="1022"/>
      <c r="SAY31" s="1022"/>
      <c r="SAZ31" s="1022"/>
      <c r="SBA31" s="1022"/>
      <c r="SBB31" s="1022"/>
      <c r="SBC31" s="1022"/>
      <c r="SBD31" s="1022"/>
      <c r="SBE31" s="1022"/>
      <c r="SBF31" s="1022"/>
      <c r="SBG31" s="1022"/>
      <c r="SBH31" s="1022"/>
      <c r="SBI31" s="1022"/>
      <c r="SBJ31" s="1022"/>
      <c r="SBK31" s="1022"/>
      <c r="SBL31" s="1022"/>
      <c r="SBM31" s="1022"/>
      <c r="SBN31" s="1022"/>
      <c r="SBO31" s="1022"/>
      <c r="SBP31" s="1022"/>
      <c r="SBQ31" s="1022"/>
      <c r="SBR31" s="1022"/>
      <c r="SBS31" s="1022"/>
      <c r="SBT31" s="1022"/>
      <c r="SBU31" s="1022"/>
      <c r="SBV31" s="1022"/>
      <c r="SBW31" s="1022"/>
      <c r="SBX31" s="1022"/>
      <c r="SBY31" s="1022"/>
      <c r="SBZ31" s="1022"/>
      <c r="SCA31" s="1022"/>
      <c r="SCB31" s="1022"/>
      <c r="SCC31" s="1022"/>
      <c r="SCD31" s="1022"/>
      <c r="SCE31" s="1022"/>
      <c r="SCF31" s="1022"/>
      <c r="SCG31" s="1022"/>
      <c r="SCH31" s="1022"/>
      <c r="SCI31" s="1022"/>
      <c r="SCJ31" s="1022"/>
      <c r="SCK31" s="1022"/>
      <c r="SCL31" s="1022"/>
      <c r="SCM31" s="1022"/>
      <c r="SCN31" s="1022"/>
      <c r="SCO31" s="1022"/>
      <c r="SCP31" s="1022"/>
      <c r="SCQ31" s="1022"/>
      <c r="SCR31" s="1022"/>
      <c r="SCS31" s="1022"/>
      <c r="SCT31" s="1022"/>
      <c r="SCU31" s="1022"/>
      <c r="SCV31" s="1022"/>
      <c r="SCW31" s="1022"/>
      <c r="SCX31" s="1022"/>
      <c r="SCY31" s="1022"/>
      <c r="SCZ31" s="1022"/>
      <c r="SDA31" s="1022"/>
      <c r="SDB31" s="1022"/>
      <c r="SDC31" s="1022"/>
      <c r="SDD31" s="1022"/>
      <c r="SDE31" s="1022"/>
      <c r="SDF31" s="1022"/>
      <c r="SDG31" s="1022"/>
      <c r="SDH31" s="1022"/>
      <c r="SDI31" s="1022"/>
      <c r="SDJ31" s="1022"/>
      <c r="SDK31" s="1022"/>
      <c r="SDL31" s="1022"/>
      <c r="SDM31" s="1022"/>
      <c r="SDN31" s="1022"/>
      <c r="SDO31" s="1022"/>
      <c r="SDP31" s="1022"/>
      <c r="SDQ31" s="1022"/>
      <c r="SDR31" s="1022"/>
      <c r="SDS31" s="1022"/>
      <c r="SDT31" s="1022"/>
      <c r="SDU31" s="1022"/>
      <c r="SDV31" s="1022"/>
      <c r="SDW31" s="1022"/>
      <c r="SDX31" s="1022"/>
      <c r="SDY31" s="1022"/>
      <c r="SDZ31" s="1022"/>
      <c r="SEA31" s="1022"/>
      <c r="SEB31" s="1022"/>
      <c r="SEC31" s="1022"/>
      <c r="SED31" s="1022"/>
      <c r="SEE31" s="1022"/>
      <c r="SEF31" s="1022"/>
      <c r="SEG31" s="1022"/>
      <c r="SEH31" s="1022"/>
      <c r="SEI31" s="1022"/>
      <c r="SEJ31" s="1022"/>
      <c r="SEK31" s="1022"/>
      <c r="SEL31" s="1022"/>
      <c r="SEM31" s="1022"/>
      <c r="SEN31" s="1022"/>
      <c r="SEO31" s="1022"/>
      <c r="SEP31" s="1022"/>
      <c r="SEQ31" s="1022"/>
      <c r="SER31" s="1022"/>
      <c r="SES31" s="1022"/>
      <c r="SET31" s="1022"/>
      <c r="SEU31" s="1022"/>
      <c r="SEV31" s="1022"/>
      <c r="SEW31" s="1022"/>
      <c r="SEX31" s="1022"/>
      <c r="SEY31" s="1022"/>
      <c r="SEZ31" s="1022"/>
      <c r="SFA31" s="1022"/>
      <c r="SFB31" s="1022"/>
      <c r="SFC31" s="1022"/>
      <c r="SFD31" s="1022"/>
      <c r="SFE31" s="1022"/>
      <c r="SFF31" s="1022"/>
      <c r="SFG31" s="1022"/>
      <c r="SFH31" s="1022"/>
      <c r="SFI31" s="1022"/>
      <c r="SFJ31" s="1022"/>
      <c r="SFK31" s="1022"/>
      <c r="SFL31" s="1022"/>
      <c r="SFM31" s="1022"/>
      <c r="SFN31" s="1022"/>
      <c r="SFO31" s="1022"/>
      <c r="SFP31" s="1022"/>
      <c r="SFQ31" s="1022"/>
      <c r="SFR31" s="1022"/>
      <c r="SFS31" s="1022"/>
      <c r="SFT31" s="1022"/>
      <c r="SFU31" s="1022"/>
      <c r="SFV31" s="1022"/>
      <c r="SFW31" s="1022"/>
      <c r="SFX31" s="1022"/>
      <c r="SFY31" s="1022"/>
      <c r="SFZ31" s="1022"/>
      <c r="SGA31" s="1022"/>
      <c r="SGB31" s="1022"/>
      <c r="SGC31" s="1022"/>
      <c r="SGD31" s="1022"/>
      <c r="SGE31" s="1022"/>
      <c r="SGF31" s="1022"/>
      <c r="SGG31" s="1022"/>
      <c r="SGH31" s="1022"/>
      <c r="SGI31" s="1022"/>
      <c r="SGJ31" s="1022"/>
      <c r="SGK31" s="1022"/>
      <c r="SGL31" s="1022"/>
      <c r="SGM31" s="1022"/>
      <c r="SGN31" s="1022"/>
      <c r="SGO31" s="1022"/>
      <c r="SGP31" s="1022"/>
      <c r="SGQ31" s="1022"/>
      <c r="SGR31" s="1022"/>
      <c r="SGS31" s="1022"/>
      <c r="SGT31" s="1022"/>
      <c r="SGU31" s="1022"/>
      <c r="SGV31" s="1022"/>
      <c r="SGW31" s="1022"/>
      <c r="SGX31" s="1022"/>
      <c r="SGY31" s="1022"/>
      <c r="SGZ31" s="1022"/>
      <c r="SHA31" s="1022"/>
      <c r="SHB31" s="1022"/>
      <c r="SHC31" s="1022"/>
      <c r="SHD31" s="1022"/>
      <c r="SHE31" s="1022"/>
      <c r="SHF31" s="1022"/>
      <c r="SHG31" s="1022"/>
      <c r="SHH31" s="1022"/>
      <c r="SHI31" s="1022"/>
      <c r="SHJ31" s="1022"/>
      <c r="SHK31" s="1022"/>
      <c r="SHL31" s="1022"/>
      <c r="SHM31" s="1022"/>
      <c r="SHN31" s="1022"/>
      <c r="SHO31" s="1022"/>
      <c r="SHP31" s="1022"/>
      <c r="SHQ31" s="1022"/>
      <c r="SHR31" s="1022"/>
      <c r="SHS31" s="1022"/>
      <c r="SHT31" s="1022"/>
      <c r="SHU31" s="1022"/>
      <c r="SHV31" s="1022"/>
      <c r="SHW31" s="1022"/>
      <c r="SHX31" s="1022"/>
      <c r="SHY31" s="1022"/>
      <c r="SHZ31" s="1022"/>
      <c r="SIA31" s="1022"/>
      <c r="SIB31" s="1022"/>
      <c r="SIC31" s="1022"/>
      <c r="SID31" s="1022"/>
      <c r="SIE31" s="1022"/>
      <c r="SIF31" s="1022"/>
      <c r="SIG31" s="1022"/>
      <c r="SIH31" s="1022"/>
      <c r="SII31" s="1022"/>
      <c r="SIJ31" s="1022"/>
      <c r="SIK31" s="1022"/>
      <c r="SIL31" s="1022"/>
      <c r="SIM31" s="1022"/>
      <c r="SIN31" s="1022"/>
      <c r="SIO31" s="1022"/>
      <c r="SIP31" s="1022"/>
      <c r="SIQ31" s="1022"/>
      <c r="SIR31" s="1022"/>
      <c r="SIS31" s="1022"/>
      <c r="SIT31" s="1022"/>
      <c r="SIU31" s="1022"/>
      <c r="SIV31" s="1022"/>
      <c r="SIW31" s="1022"/>
      <c r="SIX31" s="1022"/>
      <c r="SIY31" s="1022"/>
      <c r="SIZ31" s="1022"/>
      <c r="SJA31" s="1022"/>
      <c r="SJB31" s="1022"/>
      <c r="SJC31" s="1022"/>
      <c r="SJD31" s="1022"/>
      <c r="SJE31" s="1022"/>
      <c r="SJF31" s="1022"/>
      <c r="SJG31" s="1022"/>
      <c r="SJH31" s="1022"/>
      <c r="SJI31" s="1022"/>
      <c r="SJJ31" s="1022"/>
      <c r="SJK31" s="1022"/>
      <c r="SJL31" s="1022"/>
      <c r="SJM31" s="1022"/>
      <c r="SJN31" s="1022"/>
      <c r="SJO31" s="1022"/>
      <c r="SJP31" s="1022"/>
      <c r="SJQ31" s="1022"/>
      <c r="SJR31" s="1022"/>
      <c r="SJS31" s="1022"/>
      <c r="SJT31" s="1022"/>
      <c r="SJU31" s="1022"/>
      <c r="SJV31" s="1022"/>
      <c r="SJW31" s="1022"/>
      <c r="SJX31" s="1022"/>
      <c r="SJY31" s="1022"/>
      <c r="SJZ31" s="1022"/>
      <c r="SKA31" s="1022"/>
      <c r="SKB31" s="1022"/>
      <c r="SKC31" s="1022"/>
      <c r="SKD31" s="1022"/>
      <c r="SKE31" s="1022"/>
      <c r="SKF31" s="1022"/>
      <c r="SKG31" s="1022"/>
      <c r="SKH31" s="1022"/>
      <c r="SKI31" s="1022"/>
      <c r="SKJ31" s="1022"/>
      <c r="SKK31" s="1022"/>
      <c r="SKL31" s="1022"/>
      <c r="SKM31" s="1022"/>
      <c r="SKN31" s="1022"/>
      <c r="SKO31" s="1022"/>
      <c r="SKP31" s="1022"/>
      <c r="SKQ31" s="1022"/>
      <c r="SKR31" s="1022"/>
      <c r="SKS31" s="1022"/>
      <c r="SKT31" s="1022"/>
      <c r="SKU31" s="1022"/>
      <c r="SKV31" s="1022"/>
      <c r="SKW31" s="1022"/>
      <c r="SKX31" s="1022"/>
      <c r="SKY31" s="1022"/>
      <c r="SKZ31" s="1022"/>
      <c r="SLA31" s="1022"/>
      <c r="SLB31" s="1022"/>
      <c r="SLC31" s="1022"/>
      <c r="SLD31" s="1022"/>
      <c r="SLE31" s="1022"/>
      <c r="SLF31" s="1022"/>
      <c r="SLG31" s="1022"/>
      <c r="SLH31" s="1022"/>
      <c r="SLI31" s="1022"/>
      <c r="SLJ31" s="1022"/>
      <c r="SLK31" s="1022"/>
      <c r="SLL31" s="1022"/>
      <c r="SLM31" s="1022"/>
      <c r="SLN31" s="1022"/>
      <c r="SLO31" s="1022"/>
      <c r="SLP31" s="1022"/>
      <c r="SLQ31" s="1022"/>
      <c r="SLR31" s="1022"/>
      <c r="SLS31" s="1022"/>
      <c r="SLT31" s="1022"/>
      <c r="SLU31" s="1022"/>
      <c r="SLV31" s="1022"/>
      <c r="SLW31" s="1022"/>
      <c r="SLX31" s="1022"/>
      <c r="SLY31" s="1022"/>
      <c r="SLZ31" s="1022"/>
      <c r="SMA31" s="1022"/>
      <c r="SMB31" s="1022"/>
      <c r="SMC31" s="1022"/>
      <c r="SMD31" s="1022"/>
      <c r="SME31" s="1022"/>
      <c r="SMF31" s="1022"/>
      <c r="SMG31" s="1022"/>
      <c r="SMH31" s="1022"/>
      <c r="SMI31" s="1022"/>
      <c r="SMJ31" s="1022"/>
      <c r="SMK31" s="1022"/>
      <c r="SML31" s="1022"/>
      <c r="SMM31" s="1022"/>
      <c r="SMN31" s="1022"/>
      <c r="SMO31" s="1022"/>
      <c r="SMP31" s="1022"/>
      <c r="SMQ31" s="1022"/>
      <c r="SMR31" s="1022"/>
      <c r="SMS31" s="1022"/>
      <c r="SMT31" s="1022"/>
      <c r="SMU31" s="1022"/>
      <c r="SMV31" s="1022"/>
      <c r="SMW31" s="1022"/>
      <c r="SMX31" s="1022"/>
      <c r="SMY31" s="1022"/>
      <c r="SMZ31" s="1022"/>
      <c r="SNA31" s="1022"/>
      <c r="SNB31" s="1022"/>
      <c r="SNC31" s="1022"/>
      <c r="SND31" s="1022"/>
      <c r="SNE31" s="1022"/>
      <c r="SNF31" s="1022"/>
      <c r="SNG31" s="1022"/>
      <c r="SNH31" s="1022"/>
      <c r="SNI31" s="1022"/>
      <c r="SNJ31" s="1022"/>
      <c r="SNK31" s="1022"/>
      <c r="SNL31" s="1022"/>
      <c r="SNM31" s="1022"/>
      <c r="SNN31" s="1022"/>
      <c r="SNO31" s="1022"/>
      <c r="SNP31" s="1022"/>
      <c r="SNQ31" s="1022"/>
      <c r="SNR31" s="1022"/>
      <c r="SNS31" s="1022"/>
      <c r="SNT31" s="1022"/>
      <c r="SNU31" s="1022"/>
      <c r="SNV31" s="1022"/>
      <c r="SNW31" s="1022"/>
      <c r="SNX31" s="1022"/>
      <c r="SNY31" s="1022"/>
      <c r="SNZ31" s="1022"/>
      <c r="SOA31" s="1022"/>
      <c r="SOB31" s="1022"/>
      <c r="SOC31" s="1022"/>
      <c r="SOD31" s="1022"/>
      <c r="SOE31" s="1022"/>
      <c r="SOF31" s="1022"/>
      <c r="SOG31" s="1022"/>
      <c r="SOH31" s="1022"/>
      <c r="SOI31" s="1022"/>
      <c r="SOJ31" s="1022"/>
      <c r="SOK31" s="1022"/>
      <c r="SOL31" s="1022"/>
      <c r="SOM31" s="1022"/>
      <c r="SON31" s="1022"/>
      <c r="SOO31" s="1022"/>
      <c r="SOP31" s="1022"/>
      <c r="SOQ31" s="1022"/>
      <c r="SOR31" s="1022"/>
      <c r="SOS31" s="1022"/>
      <c r="SOT31" s="1022"/>
      <c r="SOU31" s="1022"/>
      <c r="SOV31" s="1022"/>
      <c r="SOW31" s="1022"/>
      <c r="SOX31" s="1022"/>
      <c r="SOY31" s="1022"/>
      <c r="SOZ31" s="1022"/>
      <c r="SPA31" s="1022"/>
      <c r="SPB31" s="1022"/>
      <c r="SPC31" s="1022"/>
      <c r="SPD31" s="1022"/>
      <c r="SPE31" s="1022"/>
      <c r="SPF31" s="1022"/>
      <c r="SPG31" s="1022"/>
      <c r="SPH31" s="1022"/>
      <c r="SPI31" s="1022"/>
      <c r="SPJ31" s="1022"/>
      <c r="SPK31" s="1022"/>
      <c r="SPL31" s="1022"/>
      <c r="SPM31" s="1022"/>
      <c r="SPN31" s="1022"/>
      <c r="SPO31" s="1022"/>
      <c r="SPP31" s="1022"/>
      <c r="SPQ31" s="1022"/>
      <c r="SPR31" s="1022"/>
      <c r="SPS31" s="1022"/>
      <c r="SPT31" s="1022"/>
      <c r="SPU31" s="1022"/>
      <c r="SPV31" s="1022"/>
      <c r="SPW31" s="1022"/>
      <c r="SPX31" s="1022"/>
      <c r="SPY31" s="1022"/>
      <c r="SPZ31" s="1022"/>
      <c r="SQA31" s="1022"/>
      <c r="SQB31" s="1022"/>
      <c r="SQC31" s="1022"/>
      <c r="SQD31" s="1022"/>
      <c r="SQE31" s="1022"/>
      <c r="SQF31" s="1022"/>
      <c r="SQG31" s="1022"/>
      <c r="SQH31" s="1022"/>
      <c r="SQI31" s="1022"/>
      <c r="SQJ31" s="1022"/>
      <c r="SQK31" s="1022"/>
      <c r="SQL31" s="1022"/>
      <c r="SQM31" s="1022"/>
      <c r="SQN31" s="1022"/>
      <c r="SQO31" s="1022"/>
      <c r="SQP31" s="1022"/>
      <c r="SQQ31" s="1022"/>
      <c r="SQR31" s="1022"/>
      <c r="SQS31" s="1022"/>
      <c r="SQT31" s="1022"/>
      <c r="SQU31" s="1022"/>
      <c r="SQV31" s="1022"/>
      <c r="SQW31" s="1022"/>
      <c r="SQX31" s="1022"/>
      <c r="SQY31" s="1022"/>
      <c r="SQZ31" s="1022"/>
      <c r="SRA31" s="1022"/>
      <c r="SRB31" s="1022"/>
      <c r="SRC31" s="1022"/>
      <c r="SRD31" s="1022"/>
      <c r="SRE31" s="1022"/>
      <c r="SRF31" s="1022"/>
      <c r="SRG31" s="1022"/>
      <c r="SRH31" s="1022"/>
      <c r="SRI31" s="1022"/>
      <c r="SRJ31" s="1022"/>
      <c r="SRK31" s="1022"/>
      <c r="SRL31" s="1022"/>
      <c r="SRM31" s="1022"/>
      <c r="SRN31" s="1022"/>
      <c r="SRO31" s="1022"/>
      <c r="SRP31" s="1022"/>
      <c r="SRQ31" s="1022"/>
      <c r="SRR31" s="1022"/>
      <c r="SRS31" s="1022"/>
      <c r="SRT31" s="1022"/>
      <c r="SRU31" s="1022"/>
      <c r="SRV31" s="1022"/>
      <c r="SRW31" s="1022"/>
      <c r="SRX31" s="1022"/>
      <c r="SRY31" s="1022"/>
      <c r="SRZ31" s="1022"/>
      <c r="SSA31" s="1022"/>
      <c r="SSB31" s="1022"/>
      <c r="SSC31" s="1022"/>
      <c r="SSD31" s="1022"/>
      <c r="SSE31" s="1022"/>
      <c r="SSF31" s="1022"/>
      <c r="SSG31" s="1022"/>
      <c r="SSH31" s="1022"/>
      <c r="SSI31" s="1022"/>
      <c r="SSJ31" s="1022"/>
      <c r="SSK31" s="1022"/>
      <c r="SSL31" s="1022"/>
      <c r="SSM31" s="1022"/>
      <c r="SSN31" s="1022"/>
      <c r="SSO31" s="1022"/>
      <c r="SSP31" s="1022"/>
      <c r="SSQ31" s="1022"/>
      <c r="SSR31" s="1022"/>
      <c r="SSS31" s="1022"/>
      <c r="SST31" s="1022"/>
      <c r="SSU31" s="1022"/>
      <c r="SSV31" s="1022"/>
      <c r="SSW31" s="1022"/>
      <c r="SSX31" s="1022"/>
      <c r="SSY31" s="1022"/>
      <c r="SSZ31" s="1022"/>
      <c r="STA31" s="1022"/>
      <c r="STB31" s="1022"/>
      <c r="STC31" s="1022"/>
      <c r="STD31" s="1022"/>
      <c r="STE31" s="1022"/>
      <c r="STF31" s="1022"/>
      <c r="STG31" s="1022"/>
      <c r="STH31" s="1022"/>
      <c r="STI31" s="1022"/>
      <c r="STJ31" s="1022"/>
      <c r="STK31" s="1022"/>
      <c r="STL31" s="1022"/>
      <c r="STM31" s="1022"/>
      <c r="STN31" s="1022"/>
      <c r="STO31" s="1022"/>
      <c r="STP31" s="1022"/>
      <c r="STQ31" s="1022"/>
      <c r="STR31" s="1022"/>
      <c r="STS31" s="1022"/>
      <c r="STT31" s="1022"/>
      <c r="STU31" s="1022"/>
      <c r="STV31" s="1022"/>
      <c r="STW31" s="1022"/>
      <c r="STX31" s="1022"/>
      <c r="STY31" s="1022"/>
      <c r="STZ31" s="1022"/>
      <c r="SUA31" s="1022"/>
      <c r="SUB31" s="1022"/>
      <c r="SUC31" s="1022"/>
      <c r="SUD31" s="1022"/>
      <c r="SUE31" s="1022"/>
      <c r="SUF31" s="1022"/>
      <c r="SUG31" s="1022"/>
      <c r="SUH31" s="1022"/>
      <c r="SUI31" s="1022"/>
      <c r="SUJ31" s="1022"/>
      <c r="SUK31" s="1022"/>
      <c r="SUL31" s="1022"/>
      <c r="SUM31" s="1022"/>
      <c r="SUN31" s="1022"/>
      <c r="SUO31" s="1022"/>
      <c r="SUP31" s="1022"/>
      <c r="SUQ31" s="1022"/>
      <c r="SUR31" s="1022"/>
      <c r="SUS31" s="1022"/>
      <c r="SUT31" s="1022"/>
      <c r="SUU31" s="1022"/>
      <c r="SUV31" s="1022"/>
      <c r="SUW31" s="1022"/>
      <c r="SUX31" s="1022"/>
      <c r="SUY31" s="1022"/>
      <c r="SUZ31" s="1022"/>
      <c r="SVA31" s="1022"/>
      <c r="SVB31" s="1022"/>
      <c r="SVC31" s="1022"/>
      <c r="SVD31" s="1022"/>
      <c r="SVE31" s="1022"/>
      <c r="SVF31" s="1022"/>
      <c r="SVG31" s="1022"/>
      <c r="SVH31" s="1022"/>
      <c r="SVI31" s="1022"/>
      <c r="SVJ31" s="1022"/>
      <c r="SVK31" s="1022"/>
      <c r="SVL31" s="1022"/>
      <c r="SVM31" s="1022"/>
      <c r="SVN31" s="1022"/>
      <c r="SVO31" s="1022"/>
      <c r="SVP31" s="1022"/>
      <c r="SVQ31" s="1022"/>
      <c r="SVR31" s="1022"/>
      <c r="SVS31" s="1022"/>
      <c r="SVT31" s="1022"/>
      <c r="SVU31" s="1022"/>
      <c r="SVV31" s="1022"/>
      <c r="SVW31" s="1022"/>
      <c r="SVX31" s="1022"/>
      <c r="SVY31" s="1022"/>
      <c r="SVZ31" s="1022"/>
      <c r="SWA31" s="1022"/>
      <c r="SWB31" s="1022"/>
      <c r="SWC31" s="1022"/>
      <c r="SWD31" s="1022"/>
      <c r="SWE31" s="1022"/>
      <c r="SWF31" s="1022"/>
      <c r="SWG31" s="1022"/>
      <c r="SWH31" s="1022"/>
      <c r="SWI31" s="1022"/>
      <c r="SWJ31" s="1022"/>
      <c r="SWK31" s="1022"/>
      <c r="SWL31" s="1022"/>
      <c r="SWM31" s="1022"/>
      <c r="SWN31" s="1022"/>
      <c r="SWO31" s="1022"/>
      <c r="SWP31" s="1022"/>
      <c r="SWQ31" s="1022"/>
      <c r="SWR31" s="1022"/>
      <c r="SWS31" s="1022"/>
      <c r="SWT31" s="1022"/>
      <c r="SWU31" s="1022"/>
      <c r="SWV31" s="1022"/>
      <c r="SWW31" s="1022"/>
      <c r="SWX31" s="1022"/>
      <c r="SWY31" s="1022"/>
      <c r="SWZ31" s="1022"/>
      <c r="SXA31" s="1022"/>
      <c r="SXB31" s="1022"/>
      <c r="SXC31" s="1022"/>
      <c r="SXD31" s="1022"/>
      <c r="SXE31" s="1022"/>
      <c r="SXF31" s="1022"/>
      <c r="SXG31" s="1022"/>
      <c r="SXH31" s="1022"/>
      <c r="SXI31" s="1022"/>
      <c r="SXJ31" s="1022"/>
      <c r="SXK31" s="1022"/>
      <c r="SXL31" s="1022"/>
      <c r="SXM31" s="1022"/>
      <c r="SXN31" s="1022"/>
      <c r="SXO31" s="1022"/>
      <c r="SXP31" s="1022"/>
      <c r="SXQ31" s="1022"/>
      <c r="SXR31" s="1022"/>
      <c r="SXS31" s="1022"/>
      <c r="SXT31" s="1022"/>
      <c r="SXU31" s="1022"/>
      <c r="SXV31" s="1022"/>
      <c r="SXW31" s="1022"/>
      <c r="SXX31" s="1022"/>
      <c r="SXY31" s="1022"/>
      <c r="SXZ31" s="1022"/>
      <c r="SYA31" s="1022"/>
      <c r="SYB31" s="1022"/>
      <c r="SYC31" s="1022"/>
      <c r="SYD31" s="1022"/>
      <c r="SYE31" s="1022"/>
      <c r="SYF31" s="1022"/>
      <c r="SYG31" s="1022"/>
      <c r="SYH31" s="1022"/>
      <c r="SYI31" s="1022"/>
      <c r="SYJ31" s="1022"/>
      <c r="SYK31" s="1022"/>
      <c r="SYL31" s="1022"/>
      <c r="SYM31" s="1022"/>
      <c r="SYN31" s="1022"/>
      <c r="SYO31" s="1022"/>
      <c r="SYP31" s="1022"/>
      <c r="SYQ31" s="1022"/>
      <c r="SYR31" s="1022"/>
      <c r="SYS31" s="1022"/>
      <c r="SYT31" s="1022"/>
      <c r="SYU31" s="1022"/>
      <c r="SYV31" s="1022"/>
      <c r="SYW31" s="1022"/>
      <c r="SYX31" s="1022"/>
      <c r="SYY31" s="1022"/>
      <c r="SYZ31" s="1022"/>
      <c r="SZA31" s="1022"/>
      <c r="SZB31" s="1022"/>
      <c r="SZC31" s="1022"/>
      <c r="SZD31" s="1022"/>
      <c r="SZE31" s="1022"/>
      <c r="SZF31" s="1022"/>
      <c r="SZG31" s="1022"/>
      <c r="SZH31" s="1022"/>
      <c r="SZI31" s="1022"/>
      <c r="SZJ31" s="1022"/>
      <c r="SZK31" s="1022"/>
      <c r="SZL31" s="1022"/>
      <c r="SZM31" s="1022"/>
      <c r="SZN31" s="1022"/>
      <c r="SZO31" s="1022"/>
      <c r="SZP31" s="1022"/>
      <c r="SZQ31" s="1022"/>
      <c r="SZR31" s="1022"/>
      <c r="SZS31" s="1022"/>
      <c r="SZT31" s="1022"/>
      <c r="SZU31" s="1022"/>
      <c r="SZV31" s="1022"/>
      <c r="SZW31" s="1022"/>
      <c r="SZX31" s="1022"/>
      <c r="SZY31" s="1022"/>
      <c r="SZZ31" s="1022"/>
      <c r="TAA31" s="1022"/>
      <c r="TAB31" s="1022"/>
      <c r="TAC31" s="1022"/>
      <c r="TAD31" s="1022"/>
      <c r="TAE31" s="1022"/>
      <c r="TAF31" s="1022"/>
      <c r="TAG31" s="1022"/>
      <c r="TAH31" s="1022"/>
      <c r="TAI31" s="1022"/>
      <c r="TAJ31" s="1022"/>
      <c r="TAK31" s="1022"/>
      <c r="TAL31" s="1022"/>
      <c r="TAM31" s="1022"/>
      <c r="TAN31" s="1022"/>
      <c r="TAO31" s="1022"/>
      <c r="TAP31" s="1022"/>
      <c r="TAQ31" s="1022"/>
      <c r="TAR31" s="1022"/>
      <c r="TAS31" s="1022"/>
      <c r="TAT31" s="1022"/>
      <c r="TAU31" s="1022"/>
      <c r="TAV31" s="1022"/>
      <c r="TAW31" s="1022"/>
      <c r="TAX31" s="1022"/>
      <c r="TAY31" s="1022"/>
      <c r="TAZ31" s="1022"/>
      <c r="TBA31" s="1022"/>
      <c r="TBB31" s="1022"/>
      <c r="TBC31" s="1022"/>
      <c r="TBD31" s="1022"/>
      <c r="TBE31" s="1022"/>
      <c r="TBF31" s="1022"/>
      <c r="TBG31" s="1022"/>
      <c r="TBH31" s="1022"/>
      <c r="TBI31" s="1022"/>
      <c r="TBJ31" s="1022"/>
      <c r="TBK31" s="1022"/>
      <c r="TBL31" s="1022"/>
      <c r="TBM31" s="1022"/>
      <c r="TBN31" s="1022"/>
      <c r="TBO31" s="1022"/>
      <c r="TBP31" s="1022"/>
      <c r="TBQ31" s="1022"/>
      <c r="TBR31" s="1022"/>
      <c r="TBS31" s="1022"/>
      <c r="TBT31" s="1022"/>
      <c r="TBU31" s="1022"/>
      <c r="TBV31" s="1022"/>
      <c r="TBW31" s="1022"/>
      <c r="TBX31" s="1022"/>
      <c r="TBY31" s="1022"/>
      <c r="TBZ31" s="1022"/>
      <c r="TCA31" s="1022"/>
      <c r="TCB31" s="1022"/>
      <c r="TCC31" s="1022"/>
      <c r="TCD31" s="1022"/>
      <c r="TCE31" s="1022"/>
      <c r="TCF31" s="1022"/>
      <c r="TCG31" s="1022"/>
      <c r="TCH31" s="1022"/>
      <c r="TCI31" s="1022"/>
      <c r="TCJ31" s="1022"/>
      <c r="TCK31" s="1022"/>
      <c r="TCL31" s="1022"/>
      <c r="TCM31" s="1022"/>
      <c r="TCN31" s="1022"/>
      <c r="TCO31" s="1022"/>
      <c r="TCP31" s="1022"/>
      <c r="TCQ31" s="1022"/>
      <c r="TCR31" s="1022"/>
      <c r="TCS31" s="1022"/>
      <c r="TCT31" s="1022"/>
      <c r="TCU31" s="1022"/>
      <c r="TCV31" s="1022"/>
      <c r="TCW31" s="1022"/>
      <c r="TCX31" s="1022"/>
      <c r="TCY31" s="1022"/>
      <c r="TCZ31" s="1022"/>
      <c r="TDA31" s="1022"/>
      <c r="TDB31" s="1022"/>
      <c r="TDC31" s="1022"/>
      <c r="TDD31" s="1022"/>
      <c r="TDE31" s="1022"/>
      <c r="TDF31" s="1022"/>
      <c r="TDG31" s="1022"/>
      <c r="TDH31" s="1022"/>
      <c r="TDI31" s="1022"/>
      <c r="TDJ31" s="1022"/>
      <c r="TDK31" s="1022"/>
      <c r="TDL31" s="1022"/>
      <c r="TDM31" s="1022"/>
      <c r="TDN31" s="1022"/>
      <c r="TDO31" s="1022"/>
      <c r="TDP31" s="1022"/>
      <c r="TDQ31" s="1022"/>
      <c r="TDR31" s="1022"/>
      <c r="TDS31" s="1022"/>
      <c r="TDT31" s="1022"/>
      <c r="TDU31" s="1022"/>
      <c r="TDV31" s="1022"/>
      <c r="TDW31" s="1022"/>
      <c r="TDX31" s="1022"/>
      <c r="TDY31" s="1022"/>
      <c r="TDZ31" s="1022"/>
      <c r="TEA31" s="1022"/>
      <c r="TEB31" s="1022"/>
      <c r="TEC31" s="1022"/>
      <c r="TED31" s="1022"/>
      <c r="TEE31" s="1022"/>
      <c r="TEF31" s="1022"/>
      <c r="TEG31" s="1022"/>
      <c r="TEH31" s="1022"/>
      <c r="TEI31" s="1022"/>
      <c r="TEJ31" s="1022"/>
      <c r="TEK31" s="1022"/>
      <c r="TEL31" s="1022"/>
      <c r="TEM31" s="1022"/>
      <c r="TEN31" s="1022"/>
      <c r="TEO31" s="1022"/>
      <c r="TEP31" s="1022"/>
      <c r="TEQ31" s="1022"/>
      <c r="TER31" s="1022"/>
      <c r="TES31" s="1022"/>
      <c r="TET31" s="1022"/>
      <c r="TEU31" s="1022"/>
      <c r="TEV31" s="1022"/>
      <c r="TEW31" s="1022"/>
      <c r="TEX31" s="1022"/>
      <c r="TEY31" s="1022"/>
      <c r="TEZ31" s="1022"/>
      <c r="TFA31" s="1022"/>
      <c r="TFB31" s="1022"/>
      <c r="TFC31" s="1022"/>
      <c r="TFD31" s="1022"/>
      <c r="TFE31" s="1022"/>
      <c r="TFF31" s="1022"/>
      <c r="TFG31" s="1022"/>
      <c r="TFH31" s="1022"/>
      <c r="TFI31" s="1022"/>
      <c r="TFJ31" s="1022"/>
      <c r="TFK31" s="1022"/>
      <c r="TFL31" s="1022"/>
      <c r="TFM31" s="1022"/>
      <c r="TFN31" s="1022"/>
      <c r="TFO31" s="1022"/>
      <c r="TFP31" s="1022"/>
      <c r="TFQ31" s="1022"/>
      <c r="TFR31" s="1022"/>
      <c r="TFS31" s="1022"/>
      <c r="TFT31" s="1022"/>
      <c r="TFU31" s="1022"/>
      <c r="TFV31" s="1022"/>
      <c r="TFW31" s="1022"/>
      <c r="TFX31" s="1022"/>
      <c r="TFY31" s="1022"/>
      <c r="TFZ31" s="1022"/>
      <c r="TGA31" s="1022"/>
      <c r="TGB31" s="1022"/>
      <c r="TGC31" s="1022"/>
      <c r="TGD31" s="1022"/>
      <c r="TGE31" s="1022"/>
      <c r="TGF31" s="1022"/>
      <c r="TGG31" s="1022"/>
      <c r="TGH31" s="1022"/>
      <c r="TGI31" s="1022"/>
      <c r="TGJ31" s="1022"/>
      <c r="TGK31" s="1022"/>
      <c r="TGL31" s="1022"/>
      <c r="TGM31" s="1022"/>
      <c r="TGN31" s="1022"/>
      <c r="TGO31" s="1022"/>
      <c r="TGP31" s="1022"/>
      <c r="TGQ31" s="1022"/>
      <c r="TGR31" s="1022"/>
      <c r="TGS31" s="1022"/>
      <c r="TGT31" s="1022"/>
      <c r="TGU31" s="1022"/>
      <c r="TGV31" s="1022"/>
      <c r="TGW31" s="1022"/>
      <c r="TGX31" s="1022"/>
      <c r="TGY31" s="1022"/>
      <c r="TGZ31" s="1022"/>
      <c r="THA31" s="1022"/>
      <c r="THB31" s="1022"/>
      <c r="THC31" s="1022"/>
      <c r="THD31" s="1022"/>
      <c r="THE31" s="1022"/>
      <c r="THF31" s="1022"/>
      <c r="THG31" s="1022"/>
      <c r="THH31" s="1022"/>
      <c r="THI31" s="1022"/>
      <c r="THJ31" s="1022"/>
      <c r="THK31" s="1022"/>
      <c r="THL31" s="1022"/>
      <c r="THM31" s="1022"/>
      <c r="THN31" s="1022"/>
      <c r="THO31" s="1022"/>
      <c r="THP31" s="1022"/>
      <c r="THQ31" s="1022"/>
      <c r="THR31" s="1022"/>
      <c r="THS31" s="1022"/>
      <c r="THT31" s="1022"/>
      <c r="THU31" s="1022"/>
      <c r="THV31" s="1022"/>
      <c r="THW31" s="1022"/>
      <c r="THX31" s="1022"/>
      <c r="THY31" s="1022"/>
      <c r="THZ31" s="1022"/>
      <c r="TIA31" s="1022"/>
      <c r="TIB31" s="1022"/>
      <c r="TIC31" s="1022"/>
      <c r="TID31" s="1022"/>
      <c r="TIE31" s="1022"/>
      <c r="TIF31" s="1022"/>
      <c r="TIG31" s="1022"/>
      <c r="TIH31" s="1022"/>
      <c r="TII31" s="1022"/>
      <c r="TIJ31" s="1022"/>
      <c r="TIK31" s="1022"/>
      <c r="TIL31" s="1022"/>
      <c r="TIM31" s="1022"/>
      <c r="TIN31" s="1022"/>
      <c r="TIO31" s="1022"/>
      <c r="TIP31" s="1022"/>
      <c r="TIQ31" s="1022"/>
      <c r="TIR31" s="1022"/>
      <c r="TIS31" s="1022"/>
      <c r="TIT31" s="1022"/>
      <c r="TIU31" s="1022"/>
      <c r="TIV31" s="1022"/>
      <c r="TIW31" s="1022"/>
      <c r="TIX31" s="1022"/>
      <c r="TIY31" s="1022"/>
      <c r="TIZ31" s="1022"/>
      <c r="TJA31" s="1022"/>
      <c r="TJB31" s="1022"/>
      <c r="TJC31" s="1022"/>
      <c r="TJD31" s="1022"/>
      <c r="TJE31" s="1022"/>
      <c r="TJF31" s="1022"/>
      <c r="TJG31" s="1022"/>
      <c r="TJH31" s="1022"/>
      <c r="TJI31" s="1022"/>
      <c r="TJJ31" s="1022"/>
      <c r="TJK31" s="1022"/>
      <c r="TJL31" s="1022"/>
      <c r="TJM31" s="1022"/>
      <c r="TJN31" s="1022"/>
      <c r="TJO31" s="1022"/>
      <c r="TJP31" s="1022"/>
      <c r="TJQ31" s="1022"/>
      <c r="TJR31" s="1022"/>
      <c r="TJS31" s="1022"/>
      <c r="TJT31" s="1022"/>
      <c r="TJU31" s="1022"/>
      <c r="TJV31" s="1022"/>
      <c r="TJW31" s="1022"/>
      <c r="TJX31" s="1022"/>
      <c r="TJY31" s="1022"/>
      <c r="TJZ31" s="1022"/>
      <c r="TKA31" s="1022"/>
      <c r="TKB31" s="1022"/>
      <c r="TKC31" s="1022"/>
      <c r="TKD31" s="1022"/>
      <c r="TKE31" s="1022"/>
      <c r="TKF31" s="1022"/>
      <c r="TKG31" s="1022"/>
      <c r="TKH31" s="1022"/>
      <c r="TKI31" s="1022"/>
      <c r="TKJ31" s="1022"/>
      <c r="TKK31" s="1022"/>
      <c r="TKL31" s="1022"/>
      <c r="TKM31" s="1022"/>
      <c r="TKN31" s="1022"/>
      <c r="TKO31" s="1022"/>
      <c r="TKP31" s="1022"/>
      <c r="TKQ31" s="1022"/>
      <c r="TKR31" s="1022"/>
      <c r="TKS31" s="1022"/>
      <c r="TKT31" s="1022"/>
      <c r="TKU31" s="1022"/>
      <c r="TKV31" s="1022"/>
      <c r="TKW31" s="1022"/>
      <c r="TKX31" s="1022"/>
      <c r="TKY31" s="1022"/>
      <c r="TKZ31" s="1022"/>
      <c r="TLA31" s="1022"/>
      <c r="TLB31" s="1022"/>
      <c r="TLC31" s="1022"/>
      <c r="TLD31" s="1022"/>
      <c r="TLE31" s="1022"/>
      <c r="TLF31" s="1022"/>
      <c r="TLG31" s="1022"/>
      <c r="TLH31" s="1022"/>
      <c r="TLI31" s="1022"/>
      <c r="TLJ31" s="1022"/>
      <c r="TLK31" s="1022"/>
      <c r="TLL31" s="1022"/>
      <c r="TLM31" s="1022"/>
      <c r="TLN31" s="1022"/>
      <c r="TLO31" s="1022"/>
      <c r="TLP31" s="1022"/>
      <c r="TLQ31" s="1022"/>
      <c r="TLR31" s="1022"/>
      <c r="TLS31" s="1022"/>
      <c r="TLT31" s="1022"/>
      <c r="TLU31" s="1022"/>
      <c r="TLV31" s="1022"/>
      <c r="TLW31" s="1022"/>
      <c r="TLX31" s="1022"/>
      <c r="TLY31" s="1022"/>
      <c r="TLZ31" s="1022"/>
      <c r="TMA31" s="1022"/>
      <c r="TMB31" s="1022"/>
      <c r="TMC31" s="1022"/>
      <c r="TMD31" s="1022"/>
      <c r="TME31" s="1022"/>
      <c r="TMF31" s="1022"/>
      <c r="TMG31" s="1022"/>
      <c r="TMH31" s="1022"/>
      <c r="TMI31" s="1022"/>
      <c r="TMJ31" s="1022"/>
      <c r="TMK31" s="1022"/>
      <c r="TML31" s="1022"/>
      <c r="TMM31" s="1022"/>
      <c r="TMN31" s="1022"/>
      <c r="TMO31" s="1022"/>
      <c r="TMP31" s="1022"/>
      <c r="TMQ31" s="1022"/>
      <c r="TMR31" s="1022"/>
      <c r="TMS31" s="1022"/>
      <c r="TMT31" s="1022"/>
      <c r="TMU31" s="1022"/>
      <c r="TMV31" s="1022"/>
      <c r="TMW31" s="1022"/>
      <c r="TMX31" s="1022"/>
      <c r="TMY31" s="1022"/>
      <c r="TMZ31" s="1022"/>
      <c r="TNA31" s="1022"/>
      <c r="TNB31" s="1022"/>
      <c r="TNC31" s="1022"/>
      <c r="TND31" s="1022"/>
      <c r="TNE31" s="1022"/>
      <c r="TNF31" s="1022"/>
      <c r="TNG31" s="1022"/>
      <c r="TNH31" s="1022"/>
      <c r="TNI31" s="1022"/>
      <c r="TNJ31" s="1022"/>
      <c r="TNK31" s="1022"/>
      <c r="TNL31" s="1022"/>
      <c r="TNM31" s="1022"/>
      <c r="TNN31" s="1022"/>
      <c r="TNO31" s="1022"/>
      <c r="TNP31" s="1022"/>
      <c r="TNQ31" s="1022"/>
      <c r="TNR31" s="1022"/>
      <c r="TNS31" s="1022"/>
      <c r="TNT31" s="1022"/>
      <c r="TNU31" s="1022"/>
      <c r="TNV31" s="1022"/>
      <c r="TNW31" s="1022"/>
      <c r="TNX31" s="1022"/>
      <c r="TNY31" s="1022"/>
      <c r="TNZ31" s="1022"/>
      <c r="TOA31" s="1022"/>
      <c r="TOB31" s="1022"/>
      <c r="TOC31" s="1022"/>
      <c r="TOD31" s="1022"/>
      <c r="TOE31" s="1022"/>
      <c r="TOF31" s="1022"/>
      <c r="TOG31" s="1022"/>
      <c r="TOH31" s="1022"/>
      <c r="TOI31" s="1022"/>
      <c r="TOJ31" s="1022"/>
      <c r="TOK31" s="1022"/>
      <c r="TOL31" s="1022"/>
      <c r="TOM31" s="1022"/>
      <c r="TON31" s="1022"/>
      <c r="TOO31" s="1022"/>
      <c r="TOP31" s="1022"/>
      <c r="TOQ31" s="1022"/>
      <c r="TOR31" s="1022"/>
      <c r="TOS31" s="1022"/>
      <c r="TOT31" s="1022"/>
      <c r="TOU31" s="1022"/>
      <c r="TOV31" s="1022"/>
      <c r="TOW31" s="1022"/>
      <c r="TOX31" s="1022"/>
      <c r="TOY31" s="1022"/>
      <c r="TOZ31" s="1022"/>
      <c r="TPA31" s="1022"/>
      <c r="TPB31" s="1022"/>
      <c r="TPC31" s="1022"/>
      <c r="TPD31" s="1022"/>
      <c r="TPE31" s="1022"/>
      <c r="TPF31" s="1022"/>
      <c r="TPG31" s="1022"/>
      <c r="TPH31" s="1022"/>
      <c r="TPI31" s="1022"/>
      <c r="TPJ31" s="1022"/>
      <c r="TPK31" s="1022"/>
      <c r="TPL31" s="1022"/>
      <c r="TPM31" s="1022"/>
      <c r="TPN31" s="1022"/>
      <c r="TPO31" s="1022"/>
      <c r="TPP31" s="1022"/>
      <c r="TPQ31" s="1022"/>
      <c r="TPR31" s="1022"/>
      <c r="TPS31" s="1022"/>
      <c r="TPT31" s="1022"/>
      <c r="TPU31" s="1022"/>
      <c r="TPV31" s="1022"/>
      <c r="TPW31" s="1022"/>
      <c r="TPX31" s="1022"/>
      <c r="TPY31" s="1022"/>
      <c r="TPZ31" s="1022"/>
      <c r="TQA31" s="1022"/>
      <c r="TQB31" s="1022"/>
      <c r="TQC31" s="1022"/>
      <c r="TQD31" s="1022"/>
      <c r="TQE31" s="1022"/>
      <c r="TQF31" s="1022"/>
      <c r="TQG31" s="1022"/>
      <c r="TQH31" s="1022"/>
      <c r="TQI31" s="1022"/>
      <c r="TQJ31" s="1022"/>
      <c r="TQK31" s="1022"/>
      <c r="TQL31" s="1022"/>
      <c r="TQM31" s="1022"/>
      <c r="TQN31" s="1022"/>
      <c r="TQO31" s="1022"/>
      <c r="TQP31" s="1022"/>
      <c r="TQQ31" s="1022"/>
      <c r="TQR31" s="1022"/>
      <c r="TQS31" s="1022"/>
      <c r="TQT31" s="1022"/>
      <c r="TQU31" s="1022"/>
      <c r="TQV31" s="1022"/>
      <c r="TQW31" s="1022"/>
      <c r="TQX31" s="1022"/>
      <c r="TQY31" s="1022"/>
      <c r="TQZ31" s="1022"/>
      <c r="TRA31" s="1022"/>
      <c r="TRB31" s="1022"/>
      <c r="TRC31" s="1022"/>
      <c r="TRD31" s="1022"/>
      <c r="TRE31" s="1022"/>
      <c r="TRF31" s="1022"/>
      <c r="TRG31" s="1022"/>
      <c r="TRH31" s="1022"/>
      <c r="TRI31" s="1022"/>
      <c r="TRJ31" s="1022"/>
      <c r="TRK31" s="1022"/>
      <c r="TRL31" s="1022"/>
      <c r="TRM31" s="1022"/>
      <c r="TRN31" s="1022"/>
      <c r="TRO31" s="1022"/>
      <c r="TRP31" s="1022"/>
      <c r="TRQ31" s="1022"/>
      <c r="TRR31" s="1022"/>
      <c r="TRS31" s="1022"/>
      <c r="TRT31" s="1022"/>
      <c r="TRU31" s="1022"/>
      <c r="TRV31" s="1022"/>
      <c r="TRW31" s="1022"/>
      <c r="TRX31" s="1022"/>
      <c r="TRY31" s="1022"/>
      <c r="TRZ31" s="1022"/>
      <c r="TSA31" s="1022"/>
      <c r="TSB31" s="1022"/>
      <c r="TSC31" s="1022"/>
      <c r="TSD31" s="1022"/>
      <c r="TSE31" s="1022"/>
      <c r="TSF31" s="1022"/>
      <c r="TSG31" s="1022"/>
      <c r="TSH31" s="1022"/>
      <c r="TSI31" s="1022"/>
      <c r="TSJ31" s="1022"/>
      <c r="TSK31" s="1022"/>
      <c r="TSL31" s="1022"/>
      <c r="TSM31" s="1022"/>
      <c r="TSN31" s="1022"/>
      <c r="TSO31" s="1022"/>
      <c r="TSP31" s="1022"/>
      <c r="TSQ31" s="1022"/>
      <c r="TSR31" s="1022"/>
      <c r="TSS31" s="1022"/>
      <c r="TST31" s="1022"/>
      <c r="TSU31" s="1022"/>
      <c r="TSV31" s="1022"/>
      <c r="TSW31" s="1022"/>
      <c r="TSX31" s="1022"/>
      <c r="TSY31" s="1022"/>
      <c r="TSZ31" s="1022"/>
      <c r="TTA31" s="1022"/>
      <c r="TTB31" s="1022"/>
      <c r="TTC31" s="1022"/>
      <c r="TTD31" s="1022"/>
      <c r="TTE31" s="1022"/>
      <c r="TTF31" s="1022"/>
      <c r="TTG31" s="1022"/>
      <c r="TTH31" s="1022"/>
      <c r="TTI31" s="1022"/>
      <c r="TTJ31" s="1022"/>
      <c r="TTK31" s="1022"/>
      <c r="TTL31" s="1022"/>
      <c r="TTM31" s="1022"/>
      <c r="TTN31" s="1022"/>
      <c r="TTO31" s="1022"/>
      <c r="TTP31" s="1022"/>
      <c r="TTQ31" s="1022"/>
      <c r="TTR31" s="1022"/>
      <c r="TTS31" s="1022"/>
      <c r="TTT31" s="1022"/>
      <c r="TTU31" s="1022"/>
      <c r="TTV31" s="1022"/>
      <c r="TTW31" s="1022"/>
      <c r="TTX31" s="1022"/>
      <c r="TTY31" s="1022"/>
      <c r="TTZ31" s="1022"/>
      <c r="TUA31" s="1022"/>
      <c r="TUB31" s="1022"/>
      <c r="TUC31" s="1022"/>
      <c r="TUD31" s="1022"/>
      <c r="TUE31" s="1022"/>
      <c r="TUF31" s="1022"/>
      <c r="TUG31" s="1022"/>
      <c r="TUH31" s="1022"/>
      <c r="TUI31" s="1022"/>
      <c r="TUJ31" s="1022"/>
      <c r="TUK31" s="1022"/>
      <c r="TUL31" s="1022"/>
      <c r="TUM31" s="1022"/>
      <c r="TUN31" s="1022"/>
      <c r="TUO31" s="1022"/>
      <c r="TUP31" s="1022"/>
      <c r="TUQ31" s="1022"/>
      <c r="TUR31" s="1022"/>
      <c r="TUS31" s="1022"/>
      <c r="TUT31" s="1022"/>
      <c r="TUU31" s="1022"/>
      <c r="TUV31" s="1022"/>
      <c r="TUW31" s="1022"/>
      <c r="TUX31" s="1022"/>
      <c r="TUY31" s="1022"/>
      <c r="TUZ31" s="1022"/>
      <c r="TVA31" s="1022"/>
      <c r="TVB31" s="1022"/>
      <c r="TVC31" s="1022"/>
      <c r="TVD31" s="1022"/>
      <c r="TVE31" s="1022"/>
      <c r="TVF31" s="1022"/>
      <c r="TVG31" s="1022"/>
      <c r="TVH31" s="1022"/>
      <c r="TVI31" s="1022"/>
      <c r="TVJ31" s="1022"/>
      <c r="TVK31" s="1022"/>
      <c r="TVL31" s="1022"/>
      <c r="TVM31" s="1022"/>
      <c r="TVN31" s="1022"/>
      <c r="TVO31" s="1022"/>
      <c r="TVP31" s="1022"/>
      <c r="TVQ31" s="1022"/>
      <c r="TVR31" s="1022"/>
      <c r="TVS31" s="1022"/>
      <c r="TVT31" s="1022"/>
      <c r="TVU31" s="1022"/>
      <c r="TVV31" s="1022"/>
      <c r="TVW31" s="1022"/>
      <c r="TVX31" s="1022"/>
      <c r="TVY31" s="1022"/>
      <c r="TVZ31" s="1022"/>
      <c r="TWA31" s="1022"/>
      <c r="TWB31" s="1022"/>
      <c r="TWC31" s="1022"/>
      <c r="TWD31" s="1022"/>
      <c r="TWE31" s="1022"/>
      <c r="TWF31" s="1022"/>
      <c r="TWG31" s="1022"/>
      <c r="TWH31" s="1022"/>
      <c r="TWI31" s="1022"/>
      <c r="TWJ31" s="1022"/>
      <c r="TWK31" s="1022"/>
      <c r="TWL31" s="1022"/>
      <c r="TWM31" s="1022"/>
      <c r="TWN31" s="1022"/>
      <c r="TWO31" s="1022"/>
      <c r="TWP31" s="1022"/>
      <c r="TWQ31" s="1022"/>
      <c r="TWR31" s="1022"/>
      <c r="TWS31" s="1022"/>
      <c r="TWT31" s="1022"/>
      <c r="TWU31" s="1022"/>
      <c r="TWV31" s="1022"/>
      <c r="TWW31" s="1022"/>
      <c r="TWX31" s="1022"/>
      <c r="TWY31" s="1022"/>
      <c r="TWZ31" s="1022"/>
      <c r="TXA31" s="1022"/>
      <c r="TXB31" s="1022"/>
      <c r="TXC31" s="1022"/>
      <c r="TXD31" s="1022"/>
      <c r="TXE31" s="1022"/>
      <c r="TXF31" s="1022"/>
      <c r="TXG31" s="1022"/>
      <c r="TXH31" s="1022"/>
      <c r="TXI31" s="1022"/>
      <c r="TXJ31" s="1022"/>
      <c r="TXK31" s="1022"/>
      <c r="TXL31" s="1022"/>
      <c r="TXM31" s="1022"/>
      <c r="TXN31" s="1022"/>
      <c r="TXO31" s="1022"/>
      <c r="TXP31" s="1022"/>
      <c r="TXQ31" s="1022"/>
      <c r="TXR31" s="1022"/>
      <c r="TXS31" s="1022"/>
      <c r="TXT31" s="1022"/>
      <c r="TXU31" s="1022"/>
      <c r="TXV31" s="1022"/>
      <c r="TXW31" s="1022"/>
      <c r="TXX31" s="1022"/>
      <c r="TXY31" s="1022"/>
      <c r="TXZ31" s="1022"/>
      <c r="TYA31" s="1022"/>
      <c r="TYB31" s="1022"/>
      <c r="TYC31" s="1022"/>
      <c r="TYD31" s="1022"/>
      <c r="TYE31" s="1022"/>
      <c r="TYF31" s="1022"/>
      <c r="TYG31" s="1022"/>
      <c r="TYH31" s="1022"/>
      <c r="TYI31" s="1022"/>
      <c r="TYJ31" s="1022"/>
      <c r="TYK31" s="1022"/>
      <c r="TYL31" s="1022"/>
      <c r="TYM31" s="1022"/>
      <c r="TYN31" s="1022"/>
      <c r="TYO31" s="1022"/>
      <c r="TYP31" s="1022"/>
      <c r="TYQ31" s="1022"/>
      <c r="TYR31" s="1022"/>
      <c r="TYS31" s="1022"/>
      <c r="TYT31" s="1022"/>
      <c r="TYU31" s="1022"/>
      <c r="TYV31" s="1022"/>
      <c r="TYW31" s="1022"/>
      <c r="TYX31" s="1022"/>
      <c r="TYY31" s="1022"/>
      <c r="TYZ31" s="1022"/>
      <c r="TZA31" s="1022"/>
      <c r="TZB31" s="1022"/>
      <c r="TZC31" s="1022"/>
      <c r="TZD31" s="1022"/>
      <c r="TZE31" s="1022"/>
      <c r="TZF31" s="1022"/>
      <c r="TZG31" s="1022"/>
      <c r="TZH31" s="1022"/>
      <c r="TZI31" s="1022"/>
      <c r="TZJ31" s="1022"/>
      <c r="TZK31" s="1022"/>
      <c r="TZL31" s="1022"/>
      <c r="TZM31" s="1022"/>
      <c r="TZN31" s="1022"/>
      <c r="TZO31" s="1022"/>
      <c r="TZP31" s="1022"/>
      <c r="TZQ31" s="1022"/>
      <c r="TZR31" s="1022"/>
      <c r="TZS31" s="1022"/>
      <c r="TZT31" s="1022"/>
      <c r="TZU31" s="1022"/>
      <c r="TZV31" s="1022"/>
      <c r="TZW31" s="1022"/>
      <c r="TZX31" s="1022"/>
      <c r="TZY31" s="1022"/>
      <c r="TZZ31" s="1022"/>
      <c r="UAA31" s="1022"/>
      <c r="UAB31" s="1022"/>
      <c r="UAC31" s="1022"/>
      <c r="UAD31" s="1022"/>
      <c r="UAE31" s="1022"/>
      <c r="UAF31" s="1022"/>
      <c r="UAG31" s="1022"/>
      <c r="UAH31" s="1022"/>
      <c r="UAI31" s="1022"/>
      <c r="UAJ31" s="1022"/>
      <c r="UAK31" s="1022"/>
      <c r="UAL31" s="1022"/>
      <c r="UAM31" s="1022"/>
      <c r="UAN31" s="1022"/>
      <c r="UAO31" s="1022"/>
      <c r="UAP31" s="1022"/>
      <c r="UAQ31" s="1022"/>
      <c r="UAR31" s="1022"/>
      <c r="UAS31" s="1022"/>
      <c r="UAT31" s="1022"/>
      <c r="UAU31" s="1022"/>
      <c r="UAV31" s="1022"/>
      <c r="UAW31" s="1022"/>
      <c r="UAX31" s="1022"/>
      <c r="UAY31" s="1022"/>
      <c r="UAZ31" s="1022"/>
      <c r="UBA31" s="1022"/>
      <c r="UBB31" s="1022"/>
      <c r="UBC31" s="1022"/>
      <c r="UBD31" s="1022"/>
      <c r="UBE31" s="1022"/>
      <c r="UBF31" s="1022"/>
      <c r="UBG31" s="1022"/>
      <c r="UBH31" s="1022"/>
      <c r="UBI31" s="1022"/>
      <c r="UBJ31" s="1022"/>
      <c r="UBK31" s="1022"/>
      <c r="UBL31" s="1022"/>
      <c r="UBM31" s="1022"/>
      <c r="UBN31" s="1022"/>
      <c r="UBO31" s="1022"/>
      <c r="UBP31" s="1022"/>
      <c r="UBQ31" s="1022"/>
      <c r="UBR31" s="1022"/>
      <c r="UBS31" s="1022"/>
      <c r="UBT31" s="1022"/>
      <c r="UBU31" s="1022"/>
      <c r="UBV31" s="1022"/>
      <c r="UBW31" s="1022"/>
      <c r="UBX31" s="1022"/>
      <c r="UBY31" s="1022"/>
      <c r="UBZ31" s="1022"/>
      <c r="UCA31" s="1022"/>
      <c r="UCB31" s="1022"/>
      <c r="UCC31" s="1022"/>
      <c r="UCD31" s="1022"/>
      <c r="UCE31" s="1022"/>
      <c r="UCF31" s="1022"/>
      <c r="UCG31" s="1022"/>
      <c r="UCH31" s="1022"/>
      <c r="UCI31" s="1022"/>
      <c r="UCJ31" s="1022"/>
      <c r="UCK31" s="1022"/>
      <c r="UCL31" s="1022"/>
      <c r="UCM31" s="1022"/>
      <c r="UCN31" s="1022"/>
      <c r="UCO31" s="1022"/>
      <c r="UCP31" s="1022"/>
      <c r="UCQ31" s="1022"/>
      <c r="UCR31" s="1022"/>
      <c r="UCS31" s="1022"/>
      <c r="UCT31" s="1022"/>
      <c r="UCU31" s="1022"/>
      <c r="UCV31" s="1022"/>
      <c r="UCW31" s="1022"/>
      <c r="UCX31" s="1022"/>
      <c r="UCY31" s="1022"/>
      <c r="UCZ31" s="1022"/>
      <c r="UDA31" s="1022"/>
      <c r="UDB31" s="1022"/>
      <c r="UDC31" s="1022"/>
      <c r="UDD31" s="1022"/>
      <c r="UDE31" s="1022"/>
      <c r="UDF31" s="1022"/>
      <c r="UDG31" s="1022"/>
      <c r="UDH31" s="1022"/>
      <c r="UDI31" s="1022"/>
      <c r="UDJ31" s="1022"/>
      <c r="UDK31" s="1022"/>
      <c r="UDL31" s="1022"/>
      <c r="UDM31" s="1022"/>
      <c r="UDN31" s="1022"/>
      <c r="UDO31" s="1022"/>
      <c r="UDP31" s="1022"/>
      <c r="UDQ31" s="1022"/>
      <c r="UDR31" s="1022"/>
      <c r="UDS31" s="1022"/>
      <c r="UDT31" s="1022"/>
      <c r="UDU31" s="1022"/>
      <c r="UDV31" s="1022"/>
      <c r="UDW31" s="1022"/>
      <c r="UDX31" s="1022"/>
      <c r="UDY31" s="1022"/>
      <c r="UDZ31" s="1022"/>
      <c r="UEA31" s="1022"/>
      <c r="UEB31" s="1022"/>
      <c r="UEC31" s="1022"/>
      <c r="UED31" s="1022"/>
      <c r="UEE31" s="1022"/>
      <c r="UEF31" s="1022"/>
      <c r="UEG31" s="1022"/>
      <c r="UEH31" s="1022"/>
      <c r="UEI31" s="1022"/>
      <c r="UEJ31" s="1022"/>
      <c r="UEK31" s="1022"/>
      <c r="UEL31" s="1022"/>
      <c r="UEM31" s="1022"/>
      <c r="UEN31" s="1022"/>
      <c r="UEO31" s="1022"/>
      <c r="UEP31" s="1022"/>
      <c r="UEQ31" s="1022"/>
      <c r="UER31" s="1022"/>
      <c r="UES31" s="1022"/>
      <c r="UET31" s="1022"/>
      <c r="UEU31" s="1022"/>
      <c r="UEV31" s="1022"/>
      <c r="UEW31" s="1022"/>
      <c r="UEX31" s="1022"/>
      <c r="UEY31" s="1022"/>
      <c r="UEZ31" s="1022"/>
      <c r="UFA31" s="1022"/>
      <c r="UFB31" s="1022"/>
      <c r="UFC31" s="1022"/>
      <c r="UFD31" s="1022"/>
      <c r="UFE31" s="1022"/>
      <c r="UFF31" s="1022"/>
      <c r="UFG31" s="1022"/>
      <c r="UFH31" s="1022"/>
      <c r="UFI31" s="1022"/>
      <c r="UFJ31" s="1022"/>
      <c r="UFK31" s="1022"/>
      <c r="UFL31" s="1022"/>
      <c r="UFM31" s="1022"/>
      <c r="UFN31" s="1022"/>
      <c r="UFO31" s="1022"/>
      <c r="UFP31" s="1022"/>
      <c r="UFQ31" s="1022"/>
      <c r="UFR31" s="1022"/>
      <c r="UFS31" s="1022"/>
      <c r="UFT31" s="1022"/>
      <c r="UFU31" s="1022"/>
      <c r="UFV31" s="1022"/>
      <c r="UFW31" s="1022"/>
      <c r="UFX31" s="1022"/>
      <c r="UFY31" s="1022"/>
      <c r="UFZ31" s="1022"/>
      <c r="UGA31" s="1022"/>
      <c r="UGB31" s="1022"/>
      <c r="UGC31" s="1022"/>
      <c r="UGD31" s="1022"/>
      <c r="UGE31" s="1022"/>
      <c r="UGF31" s="1022"/>
      <c r="UGG31" s="1022"/>
      <c r="UGH31" s="1022"/>
      <c r="UGI31" s="1022"/>
      <c r="UGJ31" s="1022"/>
      <c r="UGK31" s="1022"/>
      <c r="UGL31" s="1022"/>
      <c r="UGM31" s="1022"/>
      <c r="UGN31" s="1022"/>
      <c r="UGO31" s="1022"/>
      <c r="UGP31" s="1022"/>
      <c r="UGQ31" s="1022"/>
      <c r="UGR31" s="1022"/>
      <c r="UGS31" s="1022"/>
      <c r="UGT31" s="1022"/>
      <c r="UGU31" s="1022"/>
      <c r="UGV31" s="1022"/>
      <c r="UGW31" s="1022"/>
      <c r="UGX31" s="1022"/>
      <c r="UGY31" s="1022"/>
      <c r="UGZ31" s="1022"/>
      <c r="UHA31" s="1022"/>
      <c r="UHB31" s="1022"/>
      <c r="UHC31" s="1022"/>
      <c r="UHD31" s="1022"/>
      <c r="UHE31" s="1022"/>
      <c r="UHF31" s="1022"/>
      <c r="UHG31" s="1022"/>
      <c r="UHH31" s="1022"/>
      <c r="UHI31" s="1022"/>
      <c r="UHJ31" s="1022"/>
      <c r="UHK31" s="1022"/>
      <c r="UHL31" s="1022"/>
      <c r="UHM31" s="1022"/>
      <c r="UHN31" s="1022"/>
      <c r="UHO31" s="1022"/>
      <c r="UHP31" s="1022"/>
      <c r="UHQ31" s="1022"/>
      <c r="UHR31" s="1022"/>
      <c r="UHS31" s="1022"/>
      <c r="UHT31" s="1022"/>
      <c r="UHU31" s="1022"/>
      <c r="UHV31" s="1022"/>
      <c r="UHW31" s="1022"/>
      <c r="UHX31" s="1022"/>
      <c r="UHY31" s="1022"/>
      <c r="UHZ31" s="1022"/>
      <c r="UIA31" s="1022"/>
      <c r="UIB31" s="1022"/>
      <c r="UIC31" s="1022"/>
      <c r="UID31" s="1022"/>
      <c r="UIE31" s="1022"/>
      <c r="UIF31" s="1022"/>
      <c r="UIG31" s="1022"/>
      <c r="UIH31" s="1022"/>
      <c r="UII31" s="1022"/>
      <c r="UIJ31" s="1022"/>
      <c r="UIK31" s="1022"/>
      <c r="UIL31" s="1022"/>
      <c r="UIM31" s="1022"/>
      <c r="UIN31" s="1022"/>
      <c r="UIO31" s="1022"/>
      <c r="UIP31" s="1022"/>
      <c r="UIQ31" s="1022"/>
      <c r="UIR31" s="1022"/>
      <c r="UIS31" s="1022"/>
      <c r="UIT31" s="1022"/>
      <c r="UIU31" s="1022"/>
      <c r="UIV31" s="1022"/>
      <c r="UIW31" s="1022"/>
      <c r="UIX31" s="1022"/>
      <c r="UIY31" s="1022"/>
      <c r="UIZ31" s="1022"/>
      <c r="UJA31" s="1022"/>
      <c r="UJB31" s="1022"/>
      <c r="UJC31" s="1022"/>
      <c r="UJD31" s="1022"/>
      <c r="UJE31" s="1022"/>
      <c r="UJF31" s="1022"/>
      <c r="UJG31" s="1022"/>
      <c r="UJH31" s="1022"/>
      <c r="UJI31" s="1022"/>
      <c r="UJJ31" s="1022"/>
      <c r="UJK31" s="1022"/>
      <c r="UJL31" s="1022"/>
      <c r="UJM31" s="1022"/>
      <c r="UJN31" s="1022"/>
      <c r="UJO31" s="1022"/>
      <c r="UJP31" s="1022"/>
      <c r="UJQ31" s="1022"/>
      <c r="UJR31" s="1022"/>
      <c r="UJS31" s="1022"/>
      <c r="UJT31" s="1022"/>
      <c r="UJU31" s="1022"/>
      <c r="UJV31" s="1022"/>
      <c r="UJW31" s="1022"/>
      <c r="UJX31" s="1022"/>
      <c r="UJY31" s="1022"/>
      <c r="UJZ31" s="1022"/>
      <c r="UKA31" s="1022"/>
      <c r="UKB31" s="1022"/>
      <c r="UKC31" s="1022"/>
      <c r="UKD31" s="1022"/>
      <c r="UKE31" s="1022"/>
      <c r="UKF31" s="1022"/>
      <c r="UKG31" s="1022"/>
      <c r="UKH31" s="1022"/>
      <c r="UKI31" s="1022"/>
      <c r="UKJ31" s="1022"/>
      <c r="UKK31" s="1022"/>
      <c r="UKL31" s="1022"/>
      <c r="UKM31" s="1022"/>
      <c r="UKN31" s="1022"/>
      <c r="UKO31" s="1022"/>
      <c r="UKP31" s="1022"/>
      <c r="UKQ31" s="1022"/>
      <c r="UKR31" s="1022"/>
      <c r="UKS31" s="1022"/>
      <c r="UKT31" s="1022"/>
      <c r="UKU31" s="1022"/>
      <c r="UKV31" s="1022"/>
      <c r="UKW31" s="1022"/>
      <c r="UKX31" s="1022"/>
      <c r="UKY31" s="1022"/>
      <c r="UKZ31" s="1022"/>
      <c r="ULA31" s="1022"/>
      <c r="ULB31" s="1022"/>
      <c r="ULC31" s="1022"/>
      <c r="ULD31" s="1022"/>
      <c r="ULE31" s="1022"/>
      <c r="ULF31" s="1022"/>
      <c r="ULG31" s="1022"/>
      <c r="ULH31" s="1022"/>
      <c r="ULI31" s="1022"/>
      <c r="ULJ31" s="1022"/>
      <c r="ULK31" s="1022"/>
      <c r="ULL31" s="1022"/>
      <c r="ULM31" s="1022"/>
      <c r="ULN31" s="1022"/>
      <c r="ULO31" s="1022"/>
      <c r="ULP31" s="1022"/>
      <c r="ULQ31" s="1022"/>
      <c r="ULR31" s="1022"/>
      <c r="ULS31" s="1022"/>
      <c r="ULT31" s="1022"/>
      <c r="ULU31" s="1022"/>
      <c r="ULV31" s="1022"/>
      <c r="ULW31" s="1022"/>
      <c r="ULX31" s="1022"/>
      <c r="ULY31" s="1022"/>
      <c r="ULZ31" s="1022"/>
      <c r="UMA31" s="1022"/>
      <c r="UMB31" s="1022"/>
      <c r="UMC31" s="1022"/>
      <c r="UMD31" s="1022"/>
      <c r="UME31" s="1022"/>
      <c r="UMF31" s="1022"/>
      <c r="UMG31" s="1022"/>
      <c r="UMH31" s="1022"/>
      <c r="UMI31" s="1022"/>
      <c r="UMJ31" s="1022"/>
      <c r="UMK31" s="1022"/>
      <c r="UML31" s="1022"/>
      <c r="UMM31" s="1022"/>
      <c r="UMN31" s="1022"/>
      <c r="UMO31" s="1022"/>
      <c r="UMP31" s="1022"/>
      <c r="UMQ31" s="1022"/>
      <c r="UMR31" s="1022"/>
      <c r="UMS31" s="1022"/>
      <c r="UMT31" s="1022"/>
      <c r="UMU31" s="1022"/>
      <c r="UMV31" s="1022"/>
      <c r="UMW31" s="1022"/>
      <c r="UMX31" s="1022"/>
      <c r="UMY31" s="1022"/>
      <c r="UMZ31" s="1022"/>
      <c r="UNA31" s="1022"/>
      <c r="UNB31" s="1022"/>
      <c r="UNC31" s="1022"/>
      <c r="UND31" s="1022"/>
      <c r="UNE31" s="1022"/>
      <c r="UNF31" s="1022"/>
      <c r="UNG31" s="1022"/>
      <c r="UNH31" s="1022"/>
      <c r="UNI31" s="1022"/>
      <c r="UNJ31" s="1022"/>
      <c r="UNK31" s="1022"/>
      <c r="UNL31" s="1022"/>
      <c r="UNM31" s="1022"/>
      <c r="UNN31" s="1022"/>
      <c r="UNO31" s="1022"/>
      <c r="UNP31" s="1022"/>
      <c r="UNQ31" s="1022"/>
      <c r="UNR31" s="1022"/>
      <c r="UNS31" s="1022"/>
      <c r="UNT31" s="1022"/>
      <c r="UNU31" s="1022"/>
      <c r="UNV31" s="1022"/>
      <c r="UNW31" s="1022"/>
      <c r="UNX31" s="1022"/>
      <c r="UNY31" s="1022"/>
      <c r="UNZ31" s="1022"/>
      <c r="UOA31" s="1022"/>
      <c r="UOB31" s="1022"/>
      <c r="UOC31" s="1022"/>
      <c r="UOD31" s="1022"/>
      <c r="UOE31" s="1022"/>
      <c r="UOF31" s="1022"/>
      <c r="UOG31" s="1022"/>
      <c r="UOH31" s="1022"/>
      <c r="UOI31" s="1022"/>
      <c r="UOJ31" s="1022"/>
      <c r="UOK31" s="1022"/>
      <c r="UOL31" s="1022"/>
      <c r="UOM31" s="1022"/>
      <c r="UON31" s="1022"/>
      <c r="UOO31" s="1022"/>
      <c r="UOP31" s="1022"/>
      <c r="UOQ31" s="1022"/>
      <c r="UOR31" s="1022"/>
      <c r="UOS31" s="1022"/>
      <c r="UOT31" s="1022"/>
      <c r="UOU31" s="1022"/>
      <c r="UOV31" s="1022"/>
      <c r="UOW31" s="1022"/>
      <c r="UOX31" s="1022"/>
      <c r="UOY31" s="1022"/>
      <c r="UOZ31" s="1022"/>
      <c r="UPA31" s="1022"/>
      <c r="UPB31" s="1022"/>
      <c r="UPC31" s="1022"/>
      <c r="UPD31" s="1022"/>
      <c r="UPE31" s="1022"/>
      <c r="UPF31" s="1022"/>
      <c r="UPG31" s="1022"/>
      <c r="UPH31" s="1022"/>
      <c r="UPI31" s="1022"/>
      <c r="UPJ31" s="1022"/>
      <c r="UPK31" s="1022"/>
      <c r="UPL31" s="1022"/>
      <c r="UPM31" s="1022"/>
      <c r="UPN31" s="1022"/>
      <c r="UPO31" s="1022"/>
      <c r="UPP31" s="1022"/>
      <c r="UPQ31" s="1022"/>
      <c r="UPR31" s="1022"/>
      <c r="UPS31" s="1022"/>
      <c r="UPT31" s="1022"/>
      <c r="UPU31" s="1022"/>
      <c r="UPV31" s="1022"/>
      <c r="UPW31" s="1022"/>
      <c r="UPX31" s="1022"/>
      <c r="UPY31" s="1022"/>
      <c r="UPZ31" s="1022"/>
      <c r="UQA31" s="1022"/>
      <c r="UQB31" s="1022"/>
      <c r="UQC31" s="1022"/>
      <c r="UQD31" s="1022"/>
      <c r="UQE31" s="1022"/>
      <c r="UQF31" s="1022"/>
      <c r="UQG31" s="1022"/>
      <c r="UQH31" s="1022"/>
      <c r="UQI31" s="1022"/>
      <c r="UQJ31" s="1022"/>
      <c r="UQK31" s="1022"/>
      <c r="UQL31" s="1022"/>
      <c r="UQM31" s="1022"/>
      <c r="UQN31" s="1022"/>
      <c r="UQO31" s="1022"/>
      <c r="UQP31" s="1022"/>
      <c r="UQQ31" s="1022"/>
      <c r="UQR31" s="1022"/>
      <c r="UQS31" s="1022"/>
      <c r="UQT31" s="1022"/>
      <c r="UQU31" s="1022"/>
      <c r="UQV31" s="1022"/>
      <c r="UQW31" s="1022"/>
      <c r="UQX31" s="1022"/>
      <c r="UQY31" s="1022"/>
      <c r="UQZ31" s="1022"/>
      <c r="URA31" s="1022"/>
      <c r="URB31" s="1022"/>
      <c r="URC31" s="1022"/>
      <c r="URD31" s="1022"/>
      <c r="URE31" s="1022"/>
      <c r="URF31" s="1022"/>
      <c r="URG31" s="1022"/>
      <c r="URH31" s="1022"/>
      <c r="URI31" s="1022"/>
      <c r="URJ31" s="1022"/>
      <c r="URK31" s="1022"/>
      <c r="URL31" s="1022"/>
      <c r="URM31" s="1022"/>
      <c r="URN31" s="1022"/>
      <c r="URO31" s="1022"/>
      <c r="URP31" s="1022"/>
      <c r="URQ31" s="1022"/>
      <c r="URR31" s="1022"/>
      <c r="URS31" s="1022"/>
      <c r="URT31" s="1022"/>
      <c r="URU31" s="1022"/>
      <c r="URV31" s="1022"/>
      <c r="URW31" s="1022"/>
      <c r="URX31" s="1022"/>
      <c r="URY31" s="1022"/>
      <c r="URZ31" s="1022"/>
      <c r="USA31" s="1022"/>
      <c r="USB31" s="1022"/>
      <c r="USC31" s="1022"/>
      <c r="USD31" s="1022"/>
      <c r="USE31" s="1022"/>
      <c r="USF31" s="1022"/>
      <c r="USG31" s="1022"/>
      <c r="USH31" s="1022"/>
      <c r="USI31" s="1022"/>
      <c r="USJ31" s="1022"/>
      <c r="USK31" s="1022"/>
      <c r="USL31" s="1022"/>
      <c r="USM31" s="1022"/>
      <c r="USN31" s="1022"/>
      <c r="USO31" s="1022"/>
      <c r="USP31" s="1022"/>
      <c r="USQ31" s="1022"/>
      <c r="USR31" s="1022"/>
      <c r="USS31" s="1022"/>
      <c r="UST31" s="1022"/>
      <c r="USU31" s="1022"/>
      <c r="USV31" s="1022"/>
      <c r="USW31" s="1022"/>
      <c r="USX31" s="1022"/>
      <c r="USY31" s="1022"/>
      <c r="USZ31" s="1022"/>
      <c r="UTA31" s="1022"/>
      <c r="UTB31" s="1022"/>
      <c r="UTC31" s="1022"/>
      <c r="UTD31" s="1022"/>
      <c r="UTE31" s="1022"/>
      <c r="UTF31" s="1022"/>
      <c r="UTG31" s="1022"/>
      <c r="UTH31" s="1022"/>
      <c r="UTI31" s="1022"/>
      <c r="UTJ31" s="1022"/>
      <c r="UTK31" s="1022"/>
      <c r="UTL31" s="1022"/>
      <c r="UTM31" s="1022"/>
      <c r="UTN31" s="1022"/>
      <c r="UTO31" s="1022"/>
      <c r="UTP31" s="1022"/>
      <c r="UTQ31" s="1022"/>
      <c r="UTR31" s="1022"/>
      <c r="UTS31" s="1022"/>
      <c r="UTT31" s="1022"/>
      <c r="UTU31" s="1022"/>
      <c r="UTV31" s="1022"/>
      <c r="UTW31" s="1022"/>
      <c r="UTX31" s="1022"/>
      <c r="UTY31" s="1022"/>
      <c r="UTZ31" s="1022"/>
      <c r="UUA31" s="1022"/>
      <c r="UUB31" s="1022"/>
      <c r="UUC31" s="1022"/>
      <c r="UUD31" s="1022"/>
      <c r="UUE31" s="1022"/>
      <c r="UUF31" s="1022"/>
      <c r="UUG31" s="1022"/>
      <c r="UUH31" s="1022"/>
      <c r="UUI31" s="1022"/>
      <c r="UUJ31" s="1022"/>
      <c r="UUK31" s="1022"/>
      <c r="UUL31" s="1022"/>
      <c r="UUM31" s="1022"/>
      <c r="UUN31" s="1022"/>
      <c r="UUO31" s="1022"/>
      <c r="UUP31" s="1022"/>
      <c r="UUQ31" s="1022"/>
      <c r="UUR31" s="1022"/>
      <c r="UUS31" s="1022"/>
      <c r="UUT31" s="1022"/>
      <c r="UUU31" s="1022"/>
      <c r="UUV31" s="1022"/>
      <c r="UUW31" s="1022"/>
      <c r="UUX31" s="1022"/>
      <c r="UUY31" s="1022"/>
      <c r="UUZ31" s="1022"/>
      <c r="UVA31" s="1022"/>
      <c r="UVB31" s="1022"/>
      <c r="UVC31" s="1022"/>
      <c r="UVD31" s="1022"/>
      <c r="UVE31" s="1022"/>
      <c r="UVF31" s="1022"/>
      <c r="UVG31" s="1022"/>
      <c r="UVH31" s="1022"/>
      <c r="UVI31" s="1022"/>
      <c r="UVJ31" s="1022"/>
      <c r="UVK31" s="1022"/>
      <c r="UVL31" s="1022"/>
      <c r="UVM31" s="1022"/>
      <c r="UVN31" s="1022"/>
      <c r="UVO31" s="1022"/>
      <c r="UVP31" s="1022"/>
      <c r="UVQ31" s="1022"/>
      <c r="UVR31" s="1022"/>
      <c r="UVS31" s="1022"/>
      <c r="UVT31" s="1022"/>
      <c r="UVU31" s="1022"/>
      <c r="UVV31" s="1022"/>
      <c r="UVW31" s="1022"/>
      <c r="UVX31" s="1022"/>
      <c r="UVY31" s="1022"/>
      <c r="UVZ31" s="1022"/>
      <c r="UWA31" s="1022"/>
      <c r="UWB31" s="1022"/>
      <c r="UWC31" s="1022"/>
      <c r="UWD31" s="1022"/>
      <c r="UWE31" s="1022"/>
      <c r="UWF31" s="1022"/>
      <c r="UWG31" s="1022"/>
      <c r="UWH31" s="1022"/>
      <c r="UWI31" s="1022"/>
      <c r="UWJ31" s="1022"/>
      <c r="UWK31" s="1022"/>
      <c r="UWL31" s="1022"/>
      <c r="UWM31" s="1022"/>
      <c r="UWN31" s="1022"/>
      <c r="UWO31" s="1022"/>
      <c r="UWP31" s="1022"/>
      <c r="UWQ31" s="1022"/>
      <c r="UWR31" s="1022"/>
      <c r="UWS31" s="1022"/>
      <c r="UWT31" s="1022"/>
      <c r="UWU31" s="1022"/>
      <c r="UWV31" s="1022"/>
      <c r="UWW31" s="1022"/>
      <c r="UWX31" s="1022"/>
      <c r="UWY31" s="1022"/>
      <c r="UWZ31" s="1022"/>
      <c r="UXA31" s="1022"/>
      <c r="UXB31" s="1022"/>
      <c r="UXC31" s="1022"/>
      <c r="UXD31" s="1022"/>
      <c r="UXE31" s="1022"/>
      <c r="UXF31" s="1022"/>
      <c r="UXG31" s="1022"/>
      <c r="UXH31" s="1022"/>
      <c r="UXI31" s="1022"/>
      <c r="UXJ31" s="1022"/>
      <c r="UXK31" s="1022"/>
      <c r="UXL31" s="1022"/>
      <c r="UXM31" s="1022"/>
      <c r="UXN31" s="1022"/>
      <c r="UXO31" s="1022"/>
      <c r="UXP31" s="1022"/>
      <c r="UXQ31" s="1022"/>
      <c r="UXR31" s="1022"/>
      <c r="UXS31" s="1022"/>
      <c r="UXT31" s="1022"/>
      <c r="UXU31" s="1022"/>
      <c r="UXV31" s="1022"/>
      <c r="UXW31" s="1022"/>
      <c r="UXX31" s="1022"/>
      <c r="UXY31" s="1022"/>
      <c r="UXZ31" s="1022"/>
      <c r="UYA31" s="1022"/>
      <c r="UYB31" s="1022"/>
      <c r="UYC31" s="1022"/>
      <c r="UYD31" s="1022"/>
      <c r="UYE31" s="1022"/>
      <c r="UYF31" s="1022"/>
      <c r="UYG31" s="1022"/>
      <c r="UYH31" s="1022"/>
      <c r="UYI31" s="1022"/>
      <c r="UYJ31" s="1022"/>
      <c r="UYK31" s="1022"/>
      <c r="UYL31" s="1022"/>
      <c r="UYM31" s="1022"/>
      <c r="UYN31" s="1022"/>
      <c r="UYO31" s="1022"/>
      <c r="UYP31" s="1022"/>
      <c r="UYQ31" s="1022"/>
      <c r="UYR31" s="1022"/>
      <c r="UYS31" s="1022"/>
      <c r="UYT31" s="1022"/>
      <c r="UYU31" s="1022"/>
      <c r="UYV31" s="1022"/>
      <c r="UYW31" s="1022"/>
      <c r="UYX31" s="1022"/>
      <c r="UYY31" s="1022"/>
      <c r="UYZ31" s="1022"/>
      <c r="UZA31" s="1022"/>
      <c r="UZB31" s="1022"/>
      <c r="UZC31" s="1022"/>
      <c r="UZD31" s="1022"/>
      <c r="UZE31" s="1022"/>
      <c r="UZF31" s="1022"/>
      <c r="UZG31" s="1022"/>
      <c r="UZH31" s="1022"/>
      <c r="UZI31" s="1022"/>
      <c r="UZJ31" s="1022"/>
      <c r="UZK31" s="1022"/>
      <c r="UZL31" s="1022"/>
      <c r="UZM31" s="1022"/>
      <c r="UZN31" s="1022"/>
      <c r="UZO31" s="1022"/>
      <c r="UZP31" s="1022"/>
      <c r="UZQ31" s="1022"/>
      <c r="UZR31" s="1022"/>
      <c r="UZS31" s="1022"/>
      <c r="UZT31" s="1022"/>
      <c r="UZU31" s="1022"/>
      <c r="UZV31" s="1022"/>
      <c r="UZW31" s="1022"/>
      <c r="UZX31" s="1022"/>
      <c r="UZY31" s="1022"/>
      <c r="UZZ31" s="1022"/>
      <c r="VAA31" s="1022"/>
      <c r="VAB31" s="1022"/>
      <c r="VAC31" s="1022"/>
      <c r="VAD31" s="1022"/>
      <c r="VAE31" s="1022"/>
      <c r="VAF31" s="1022"/>
      <c r="VAG31" s="1022"/>
      <c r="VAH31" s="1022"/>
      <c r="VAI31" s="1022"/>
      <c r="VAJ31" s="1022"/>
      <c r="VAK31" s="1022"/>
      <c r="VAL31" s="1022"/>
      <c r="VAM31" s="1022"/>
      <c r="VAN31" s="1022"/>
      <c r="VAO31" s="1022"/>
      <c r="VAP31" s="1022"/>
      <c r="VAQ31" s="1022"/>
      <c r="VAR31" s="1022"/>
      <c r="VAS31" s="1022"/>
      <c r="VAT31" s="1022"/>
      <c r="VAU31" s="1022"/>
      <c r="VAV31" s="1022"/>
      <c r="VAW31" s="1022"/>
      <c r="VAX31" s="1022"/>
      <c r="VAY31" s="1022"/>
      <c r="VAZ31" s="1022"/>
      <c r="VBA31" s="1022"/>
      <c r="VBB31" s="1022"/>
      <c r="VBC31" s="1022"/>
      <c r="VBD31" s="1022"/>
      <c r="VBE31" s="1022"/>
      <c r="VBF31" s="1022"/>
      <c r="VBG31" s="1022"/>
      <c r="VBH31" s="1022"/>
      <c r="VBI31" s="1022"/>
      <c r="VBJ31" s="1022"/>
      <c r="VBK31" s="1022"/>
      <c r="VBL31" s="1022"/>
      <c r="VBM31" s="1022"/>
      <c r="VBN31" s="1022"/>
      <c r="VBO31" s="1022"/>
      <c r="VBP31" s="1022"/>
      <c r="VBQ31" s="1022"/>
      <c r="VBR31" s="1022"/>
      <c r="VBS31" s="1022"/>
      <c r="VBT31" s="1022"/>
      <c r="VBU31" s="1022"/>
      <c r="VBV31" s="1022"/>
      <c r="VBW31" s="1022"/>
      <c r="VBX31" s="1022"/>
      <c r="VBY31" s="1022"/>
      <c r="VBZ31" s="1022"/>
      <c r="VCA31" s="1022"/>
      <c r="VCB31" s="1022"/>
      <c r="VCC31" s="1022"/>
      <c r="VCD31" s="1022"/>
      <c r="VCE31" s="1022"/>
      <c r="VCF31" s="1022"/>
      <c r="VCG31" s="1022"/>
      <c r="VCH31" s="1022"/>
      <c r="VCI31" s="1022"/>
      <c r="VCJ31" s="1022"/>
      <c r="VCK31" s="1022"/>
      <c r="VCL31" s="1022"/>
      <c r="VCM31" s="1022"/>
      <c r="VCN31" s="1022"/>
      <c r="VCO31" s="1022"/>
      <c r="VCP31" s="1022"/>
      <c r="VCQ31" s="1022"/>
      <c r="VCR31" s="1022"/>
      <c r="VCS31" s="1022"/>
      <c r="VCT31" s="1022"/>
      <c r="VCU31" s="1022"/>
      <c r="VCV31" s="1022"/>
      <c r="VCW31" s="1022"/>
      <c r="VCX31" s="1022"/>
      <c r="VCY31" s="1022"/>
      <c r="VCZ31" s="1022"/>
      <c r="VDA31" s="1022"/>
      <c r="VDB31" s="1022"/>
      <c r="VDC31" s="1022"/>
      <c r="VDD31" s="1022"/>
      <c r="VDE31" s="1022"/>
      <c r="VDF31" s="1022"/>
      <c r="VDG31" s="1022"/>
      <c r="VDH31" s="1022"/>
      <c r="VDI31" s="1022"/>
      <c r="VDJ31" s="1022"/>
      <c r="VDK31" s="1022"/>
      <c r="VDL31" s="1022"/>
      <c r="VDM31" s="1022"/>
      <c r="VDN31" s="1022"/>
      <c r="VDO31" s="1022"/>
      <c r="VDP31" s="1022"/>
      <c r="VDQ31" s="1022"/>
      <c r="VDR31" s="1022"/>
      <c r="VDS31" s="1022"/>
      <c r="VDT31" s="1022"/>
      <c r="VDU31" s="1022"/>
      <c r="VDV31" s="1022"/>
      <c r="VDW31" s="1022"/>
      <c r="VDX31" s="1022"/>
      <c r="VDY31" s="1022"/>
      <c r="VDZ31" s="1022"/>
      <c r="VEA31" s="1022"/>
      <c r="VEB31" s="1022"/>
      <c r="VEC31" s="1022"/>
      <c r="VED31" s="1022"/>
      <c r="VEE31" s="1022"/>
      <c r="VEF31" s="1022"/>
      <c r="VEG31" s="1022"/>
      <c r="VEH31" s="1022"/>
      <c r="VEI31" s="1022"/>
      <c r="VEJ31" s="1022"/>
      <c r="VEK31" s="1022"/>
      <c r="VEL31" s="1022"/>
      <c r="VEM31" s="1022"/>
      <c r="VEN31" s="1022"/>
      <c r="VEO31" s="1022"/>
      <c r="VEP31" s="1022"/>
      <c r="VEQ31" s="1022"/>
      <c r="VER31" s="1022"/>
      <c r="VES31" s="1022"/>
      <c r="VET31" s="1022"/>
      <c r="VEU31" s="1022"/>
      <c r="VEV31" s="1022"/>
      <c r="VEW31" s="1022"/>
      <c r="VEX31" s="1022"/>
      <c r="VEY31" s="1022"/>
      <c r="VEZ31" s="1022"/>
      <c r="VFA31" s="1022"/>
      <c r="VFB31" s="1022"/>
      <c r="VFC31" s="1022"/>
      <c r="VFD31" s="1022"/>
      <c r="VFE31" s="1022"/>
      <c r="VFF31" s="1022"/>
      <c r="VFG31" s="1022"/>
      <c r="VFH31" s="1022"/>
      <c r="VFI31" s="1022"/>
      <c r="VFJ31" s="1022"/>
      <c r="VFK31" s="1022"/>
      <c r="VFL31" s="1022"/>
      <c r="VFM31" s="1022"/>
      <c r="VFN31" s="1022"/>
      <c r="VFO31" s="1022"/>
      <c r="VFP31" s="1022"/>
      <c r="VFQ31" s="1022"/>
      <c r="VFR31" s="1022"/>
      <c r="VFS31" s="1022"/>
      <c r="VFT31" s="1022"/>
      <c r="VFU31" s="1022"/>
      <c r="VFV31" s="1022"/>
      <c r="VFW31" s="1022"/>
      <c r="VFX31" s="1022"/>
      <c r="VFY31" s="1022"/>
      <c r="VFZ31" s="1022"/>
      <c r="VGA31" s="1022"/>
      <c r="VGB31" s="1022"/>
      <c r="VGC31" s="1022"/>
      <c r="VGD31" s="1022"/>
      <c r="VGE31" s="1022"/>
      <c r="VGF31" s="1022"/>
      <c r="VGG31" s="1022"/>
      <c r="VGH31" s="1022"/>
      <c r="VGI31" s="1022"/>
      <c r="VGJ31" s="1022"/>
      <c r="VGK31" s="1022"/>
      <c r="VGL31" s="1022"/>
      <c r="VGM31" s="1022"/>
      <c r="VGN31" s="1022"/>
      <c r="VGO31" s="1022"/>
      <c r="VGP31" s="1022"/>
      <c r="VGQ31" s="1022"/>
      <c r="VGR31" s="1022"/>
      <c r="VGS31" s="1022"/>
      <c r="VGT31" s="1022"/>
      <c r="VGU31" s="1022"/>
      <c r="VGV31" s="1022"/>
      <c r="VGW31" s="1022"/>
      <c r="VGX31" s="1022"/>
      <c r="VGY31" s="1022"/>
      <c r="VGZ31" s="1022"/>
      <c r="VHA31" s="1022"/>
      <c r="VHB31" s="1022"/>
      <c r="VHC31" s="1022"/>
      <c r="VHD31" s="1022"/>
      <c r="VHE31" s="1022"/>
      <c r="VHF31" s="1022"/>
      <c r="VHG31" s="1022"/>
      <c r="VHH31" s="1022"/>
      <c r="VHI31" s="1022"/>
      <c r="VHJ31" s="1022"/>
      <c r="VHK31" s="1022"/>
      <c r="VHL31" s="1022"/>
      <c r="VHM31" s="1022"/>
      <c r="VHN31" s="1022"/>
      <c r="VHO31" s="1022"/>
      <c r="VHP31" s="1022"/>
      <c r="VHQ31" s="1022"/>
      <c r="VHR31" s="1022"/>
      <c r="VHS31" s="1022"/>
      <c r="VHT31" s="1022"/>
      <c r="VHU31" s="1022"/>
      <c r="VHV31" s="1022"/>
      <c r="VHW31" s="1022"/>
      <c r="VHX31" s="1022"/>
      <c r="VHY31" s="1022"/>
      <c r="VHZ31" s="1022"/>
      <c r="VIA31" s="1022"/>
      <c r="VIB31" s="1022"/>
      <c r="VIC31" s="1022"/>
      <c r="VID31" s="1022"/>
      <c r="VIE31" s="1022"/>
      <c r="VIF31" s="1022"/>
      <c r="VIG31" s="1022"/>
      <c r="VIH31" s="1022"/>
      <c r="VII31" s="1022"/>
      <c r="VIJ31" s="1022"/>
      <c r="VIK31" s="1022"/>
      <c r="VIL31" s="1022"/>
      <c r="VIM31" s="1022"/>
      <c r="VIN31" s="1022"/>
      <c r="VIO31" s="1022"/>
      <c r="VIP31" s="1022"/>
      <c r="VIQ31" s="1022"/>
      <c r="VIR31" s="1022"/>
      <c r="VIS31" s="1022"/>
      <c r="VIT31" s="1022"/>
      <c r="VIU31" s="1022"/>
      <c r="VIV31" s="1022"/>
      <c r="VIW31" s="1022"/>
      <c r="VIX31" s="1022"/>
      <c r="VIY31" s="1022"/>
      <c r="VIZ31" s="1022"/>
      <c r="VJA31" s="1022"/>
      <c r="VJB31" s="1022"/>
      <c r="VJC31" s="1022"/>
      <c r="VJD31" s="1022"/>
      <c r="VJE31" s="1022"/>
      <c r="VJF31" s="1022"/>
      <c r="VJG31" s="1022"/>
      <c r="VJH31" s="1022"/>
      <c r="VJI31" s="1022"/>
      <c r="VJJ31" s="1022"/>
      <c r="VJK31" s="1022"/>
      <c r="VJL31" s="1022"/>
      <c r="VJM31" s="1022"/>
      <c r="VJN31" s="1022"/>
      <c r="VJO31" s="1022"/>
      <c r="VJP31" s="1022"/>
      <c r="VJQ31" s="1022"/>
      <c r="VJR31" s="1022"/>
      <c r="VJS31" s="1022"/>
      <c r="VJT31" s="1022"/>
      <c r="VJU31" s="1022"/>
      <c r="VJV31" s="1022"/>
      <c r="VJW31" s="1022"/>
      <c r="VJX31" s="1022"/>
      <c r="VJY31" s="1022"/>
      <c r="VJZ31" s="1022"/>
      <c r="VKA31" s="1022"/>
      <c r="VKB31" s="1022"/>
      <c r="VKC31" s="1022"/>
      <c r="VKD31" s="1022"/>
      <c r="VKE31" s="1022"/>
      <c r="VKF31" s="1022"/>
      <c r="VKG31" s="1022"/>
      <c r="VKH31" s="1022"/>
      <c r="VKI31" s="1022"/>
      <c r="VKJ31" s="1022"/>
      <c r="VKK31" s="1022"/>
      <c r="VKL31" s="1022"/>
      <c r="VKM31" s="1022"/>
      <c r="VKN31" s="1022"/>
      <c r="VKO31" s="1022"/>
      <c r="VKP31" s="1022"/>
      <c r="VKQ31" s="1022"/>
      <c r="VKR31" s="1022"/>
      <c r="VKS31" s="1022"/>
      <c r="VKT31" s="1022"/>
      <c r="VKU31" s="1022"/>
      <c r="VKV31" s="1022"/>
      <c r="VKW31" s="1022"/>
      <c r="VKX31" s="1022"/>
      <c r="VKY31" s="1022"/>
      <c r="VKZ31" s="1022"/>
      <c r="VLA31" s="1022"/>
      <c r="VLB31" s="1022"/>
      <c r="VLC31" s="1022"/>
      <c r="VLD31" s="1022"/>
      <c r="VLE31" s="1022"/>
      <c r="VLF31" s="1022"/>
      <c r="VLG31" s="1022"/>
      <c r="VLH31" s="1022"/>
      <c r="VLI31" s="1022"/>
      <c r="VLJ31" s="1022"/>
      <c r="VLK31" s="1022"/>
      <c r="VLL31" s="1022"/>
      <c r="VLM31" s="1022"/>
      <c r="VLN31" s="1022"/>
      <c r="VLO31" s="1022"/>
      <c r="VLP31" s="1022"/>
      <c r="VLQ31" s="1022"/>
      <c r="VLR31" s="1022"/>
      <c r="VLS31" s="1022"/>
      <c r="VLT31" s="1022"/>
      <c r="VLU31" s="1022"/>
      <c r="VLV31" s="1022"/>
      <c r="VLW31" s="1022"/>
      <c r="VLX31" s="1022"/>
      <c r="VLY31" s="1022"/>
      <c r="VLZ31" s="1022"/>
      <c r="VMA31" s="1022"/>
      <c r="VMB31" s="1022"/>
      <c r="VMC31" s="1022"/>
      <c r="VMD31" s="1022"/>
      <c r="VME31" s="1022"/>
      <c r="VMF31" s="1022"/>
      <c r="VMG31" s="1022"/>
      <c r="VMH31" s="1022"/>
      <c r="VMI31" s="1022"/>
      <c r="VMJ31" s="1022"/>
      <c r="VMK31" s="1022"/>
      <c r="VML31" s="1022"/>
      <c r="VMM31" s="1022"/>
      <c r="VMN31" s="1022"/>
      <c r="VMO31" s="1022"/>
      <c r="VMP31" s="1022"/>
      <c r="VMQ31" s="1022"/>
      <c r="VMR31" s="1022"/>
      <c r="VMS31" s="1022"/>
      <c r="VMT31" s="1022"/>
      <c r="VMU31" s="1022"/>
      <c r="VMV31" s="1022"/>
      <c r="VMW31" s="1022"/>
      <c r="VMX31" s="1022"/>
      <c r="VMY31" s="1022"/>
      <c r="VMZ31" s="1022"/>
      <c r="VNA31" s="1022"/>
      <c r="VNB31" s="1022"/>
      <c r="VNC31" s="1022"/>
      <c r="VND31" s="1022"/>
      <c r="VNE31" s="1022"/>
      <c r="VNF31" s="1022"/>
      <c r="VNG31" s="1022"/>
      <c r="VNH31" s="1022"/>
      <c r="VNI31" s="1022"/>
      <c r="VNJ31" s="1022"/>
      <c r="VNK31" s="1022"/>
      <c r="VNL31" s="1022"/>
      <c r="VNM31" s="1022"/>
      <c r="VNN31" s="1022"/>
      <c r="VNO31" s="1022"/>
      <c r="VNP31" s="1022"/>
      <c r="VNQ31" s="1022"/>
      <c r="VNR31" s="1022"/>
      <c r="VNS31" s="1022"/>
      <c r="VNT31" s="1022"/>
      <c r="VNU31" s="1022"/>
      <c r="VNV31" s="1022"/>
      <c r="VNW31" s="1022"/>
      <c r="VNX31" s="1022"/>
      <c r="VNY31" s="1022"/>
      <c r="VNZ31" s="1022"/>
      <c r="VOA31" s="1022"/>
      <c r="VOB31" s="1022"/>
      <c r="VOC31" s="1022"/>
      <c r="VOD31" s="1022"/>
      <c r="VOE31" s="1022"/>
      <c r="VOF31" s="1022"/>
      <c r="VOG31" s="1022"/>
      <c r="VOH31" s="1022"/>
      <c r="VOI31" s="1022"/>
      <c r="VOJ31" s="1022"/>
      <c r="VOK31" s="1022"/>
      <c r="VOL31" s="1022"/>
      <c r="VOM31" s="1022"/>
      <c r="VON31" s="1022"/>
      <c r="VOO31" s="1022"/>
      <c r="VOP31" s="1022"/>
      <c r="VOQ31" s="1022"/>
      <c r="VOR31" s="1022"/>
      <c r="VOS31" s="1022"/>
      <c r="VOT31" s="1022"/>
      <c r="VOU31" s="1022"/>
      <c r="VOV31" s="1022"/>
      <c r="VOW31" s="1022"/>
      <c r="VOX31" s="1022"/>
      <c r="VOY31" s="1022"/>
      <c r="VOZ31" s="1022"/>
      <c r="VPA31" s="1022"/>
      <c r="VPB31" s="1022"/>
      <c r="VPC31" s="1022"/>
      <c r="VPD31" s="1022"/>
      <c r="VPE31" s="1022"/>
      <c r="VPF31" s="1022"/>
      <c r="VPG31" s="1022"/>
      <c r="VPH31" s="1022"/>
      <c r="VPI31" s="1022"/>
      <c r="VPJ31" s="1022"/>
      <c r="VPK31" s="1022"/>
      <c r="VPL31" s="1022"/>
      <c r="VPM31" s="1022"/>
      <c r="VPN31" s="1022"/>
      <c r="VPO31" s="1022"/>
      <c r="VPP31" s="1022"/>
      <c r="VPQ31" s="1022"/>
      <c r="VPR31" s="1022"/>
      <c r="VPS31" s="1022"/>
      <c r="VPT31" s="1022"/>
      <c r="VPU31" s="1022"/>
      <c r="VPV31" s="1022"/>
      <c r="VPW31" s="1022"/>
      <c r="VPX31" s="1022"/>
      <c r="VPY31" s="1022"/>
      <c r="VPZ31" s="1022"/>
      <c r="VQA31" s="1022"/>
      <c r="VQB31" s="1022"/>
      <c r="VQC31" s="1022"/>
      <c r="VQD31" s="1022"/>
      <c r="VQE31" s="1022"/>
      <c r="VQF31" s="1022"/>
      <c r="VQG31" s="1022"/>
      <c r="VQH31" s="1022"/>
      <c r="VQI31" s="1022"/>
      <c r="VQJ31" s="1022"/>
      <c r="VQK31" s="1022"/>
      <c r="VQL31" s="1022"/>
      <c r="VQM31" s="1022"/>
      <c r="VQN31" s="1022"/>
      <c r="VQO31" s="1022"/>
      <c r="VQP31" s="1022"/>
      <c r="VQQ31" s="1022"/>
      <c r="VQR31" s="1022"/>
      <c r="VQS31" s="1022"/>
      <c r="VQT31" s="1022"/>
      <c r="VQU31" s="1022"/>
      <c r="VQV31" s="1022"/>
      <c r="VQW31" s="1022"/>
      <c r="VQX31" s="1022"/>
      <c r="VQY31" s="1022"/>
      <c r="VQZ31" s="1022"/>
      <c r="VRA31" s="1022"/>
      <c r="VRB31" s="1022"/>
      <c r="VRC31" s="1022"/>
      <c r="VRD31" s="1022"/>
      <c r="VRE31" s="1022"/>
      <c r="VRF31" s="1022"/>
      <c r="VRG31" s="1022"/>
      <c r="VRH31" s="1022"/>
      <c r="VRI31" s="1022"/>
      <c r="VRJ31" s="1022"/>
      <c r="VRK31" s="1022"/>
      <c r="VRL31" s="1022"/>
      <c r="VRM31" s="1022"/>
      <c r="VRN31" s="1022"/>
      <c r="VRO31" s="1022"/>
      <c r="VRP31" s="1022"/>
      <c r="VRQ31" s="1022"/>
      <c r="VRR31" s="1022"/>
      <c r="VRS31" s="1022"/>
      <c r="VRT31" s="1022"/>
      <c r="VRU31" s="1022"/>
      <c r="VRV31" s="1022"/>
      <c r="VRW31" s="1022"/>
      <c r="VRX31" s="1022"/>
      <c r="VRY31" s="1022"/>
      <c r="VRZ31" s="1022"/>
      <c r="VSA31" s="1022"/>
      <c r="VSB31" s="1022"/>
      <c r="VSC31" s="1022"/>
      <c r="VSD31" s="1022"/>
      <c r="VSE31" s="1022"/>
      <c r="VSF31" s="1022"/>
      <c r="VSG31" s="1022"/>
      <c r="VSH31" s="1022"/>
      <c r="VSI31" s="1022"/>
      <c r="VSJ31" s="1022"/>
      <c r="VSK31" s="1022"/>
      <c r="VSL31" s="1022"/>
      <c r="VSM31" s="1022"/>
      <c r="VSN31" s="1022"/>
      <c r="VSO31" s="1022"/>
      <c r="VSP31" s="1022"/>
      <c r="VSQ31" s="1022"/>
      <c r="VSR31" s="1022"/>
      <c r="VSS31" s="1022"/>
      <c r="VST31" s="1022"/>
      <c r="VSU31" s="1022"/>
      <c r="VSV31" s="1022"/>
      <c r="VSW31" s="1022"/>
      <c r="VSX31" s="1022"/>
      <c r="VSY31" s="1022"/>
      <c r="VSZ31" s="1022"/>
      <c r="VTA31" s="1022"/>
      <c r="VTB31" s="1022"/>
      <c r="VTC31" s="1022"/>
      <c r="VTD31" s="1022"/>
      <c r="VTE31" s="1022"/>
      <c r="VTF31" s="1022"/>
      <c r="VTG31" s="1022"/>
      <c r="VTH31" s="1022"/>
      <c r="VTI31" s="1022"/>
      <c r="VTJ31" s="1022"/>
      <c r="VTK31" s="1022"/>
      <c r="VTL31" s="1022"/>
      <c r="VTM31" s="1022"/>
      <c r="VTN31" s="1022"/>
      <c r="VTO31" s="1022"/>
      <c r="VTP31" s="1022"/>
      <c r="VTQ31" s="1022"/>
      <c r="VTR31" s="1022"/>
      <c r="VTS31" s="1022"/>
      <c r="VTT31" s="1022"/>
      <c r="VTU31" s="1022"/>
      <c r="VTV31" s="1022"/>
      <c r="VTW31" s="1022"/>
      <c r="VTX31" s="1022"/>
      <c r="VTY31" s="1022"/>
      <c r="VTZ31" s="1022"/>
      <c r="VUA31" s="1022"/>
      <c r="VUB31" s="1022"/>
      <c r="VUC31" s="1022"/>
      <c r="VUD31" s="1022"/>
      <c r="VUE31" s="1022"/>
      <c r="VUF31" s="1022"/>
      <c r="VUG31" s="1022"/>
      <c r="VUH31" s="1022"/>
      <c r="VUI31" s="1022"/>
      <c r="VUJ31" s="1022"/>
      <c r="VUK31" s="1022"/>
      <c r="VUL31" s="1022"/>
      <c r="VUM31" s="1022"/>
      <c r="VUN31" s="1022"/>
      <c r="VUO31" s="1022"/>
      <c r="VUP31" s="1022"/>
      <c r="VUQ31" s="1022"/>
      <c r="VUR31" s="1022"/>
      <c r="VUS31" s="1022"/>
      <c r="VUT31" s="1022"/>
      <c r="VUU31" s="1022"/>
      <c r="VUV31" s="1022"/>
      <c r="VUW31" s="1022"/>
      <c r="VUX31" s="1022"/>
      <c r="VUY31" s="1022"/>
      <c r="VUZ31" s="1022"/>
      <c r="VVA31" s="1022"/>
      <c r="VVB31" s="1022"/>
      <c r="VVC31" s="1022"/>
      <c r="VVD31" s="1022"/>
      <c r="VVE31" s="1022"/>
      <c r="VVF31" s="1022"/>
      <c r="VVG31" s="1022"/>
      <c r="VVH31" s="1022"/>
      <c r="VVI31" s="1022"/>
      <c r="VVJ31" s="1022"/>
      <c r="VVK31" s="1022"/>
      <c r="VVL31" s="1022"/>
      <c r="VVM31" s="1022"/>
      <c r="VVN31" s="1022"/>
      <c r="VVO31" s="1022"/>
      <c r="VVP31" s="1022"/>
      <c r="VVQ31" s="1022"/>
      <c r="VVR31" s="1022"/>
      <c r="VVS31" s="1022"/>
      <c r="VVT31" s="1022"/>
      <c r="VVU31" s="1022"/>
      <c r="VVV31" s="1022"/>
      <c r="VVW31" s="1022"/>
      <c r="VVX31" s="1022"/>
      <c r="VVY31" s="1022"/>
      <c r="VVZ31" s="1022"/>
      <c r="VWA31" s="1022"/>
      <c r="VWB31" s="1022"/>
      <c r="VWC31" s="1022"/>
      <c r="VWD31" s="1022"/>
      <c r="VWE31" s="1022"/>
      <c r="VWF31" s="1022"/>
      <c r="VWG31" s="1022"/>
      <c r="VWH31" s="1022"/>
      <c r="VWI31" s="1022"/>
      <c r="VWJ31" s="1022"/>
      <c r="VWK31" s="1022"/>
      <c r="VWL31" s="1022"/>
      <c r="VWM31" s="1022"/>
      <c r="VWN31" s="1022"/>
      <c r="VWO31" s="1022"/>
      <c r="VWP31" s="1022"/>
      <c r="VWQ31" s="1022"/>
      <c r="VWR31" s="1022"/>
      <c r="VWS31" s="1022"/>
      <c r="VWT31" s="1022"/>
      <c r="VWU31" s="1022"/>
      <c r="VWV31" s="1022"/>
      <c r="VWW31" s="1022"/>
      <c r="VWX31" s="1022"/>
      <c r="VWY31" s="1022"/>
      <c r="VWZ31" s="1022"/>
      <c r="VXA31" s="1022"/>
      <c r="VXB31" s="1022"/>
      <c r="VXC31" s="1022"/>
      <c r="VXD31" s="1022"/>
      <c r="VXE31" s="1022"/>
      <c r="VXF31" s="1022"/>
      <c r="VXG31" s="1022"/>
      <c r="VXH31" s="1022"/>
      <c r="VXI31" s="1022"/>
      <c r="VXJ31" s="1022"/>
      <c r="VXK31" s="1022"/>
      <c r="VXL31" s="1022"/>
      <c r="VXM31" s="1022"/>
      <c r="VXN31" s="1022"/>
      <c r="VXO31" s="1022"/>
      <c r="VXP31" s="1022"/>
      <c r="VXQ31" s="1022"/>
      <c r="VXR31" s="1022"/>
      <c r="VXS31" s="1022"/>
      <c r="VXT31" s="1022"/>
      <c r="VXU31" s="1022"/>
      <c r="VXV31" s="1022"/>
      <c r="VXW31" s="1022"/>
      <c r="VXX31" s="1022"/>
      <c r="VXY31" s="1022"/>
      <c r="VXZ31" s="1022"/>
      <c r="VYA31" s="1022"/>
      <c r="VYB31" s="1022"/>
      <c r="VYC31" s="1022"/>
      <c r="VYD31" s="1022"/>
      <c r="VYE31" s="1022"/>
      <c r="VYF31" s="1022"/>
      <c r="VYG31" s="1022"/>
      <c r="VYH31" s="1022"/>
      <c r="VYI31" s="1022"/>
      <c r="VYJ31" s="1022"/>
      <c r="VYK31" s="1022"/>
      <c r="VYL31" s="1022"/>
      <c r="VYM31" s="1022"/>
      <c r="VYN31" s="1022"/>
      <c r="VYO31" s="1022"/>
      <c r="VYP31" s="1022"/>
      <c r="VYQ31" s="1022"/>
      <c r="VYR31" s="1022"/>
      <c r="VYS31" s="1022"/>
      <c r="VYT31" s="1022"/>
      <c r="VYU31" s="1022"/>
      <c r="VYV31" s="1022"/>
      <c r="VYW31" s="1022"/>
      <c r="VYX31" s="1022"/>
      <c r="VYY31" s="1022"/>
      <c r="VYZ31" s="1022"/>
      <c r="VZA31" s="1022"/>
      <c r="VZB31" s="1022"/>
      <c r="VZC31" s="1022"/>
      <c r="VZD31" s="1022"/>
      <c r="VZE31" s="1022"/>
      <c r="VZF31" s="1022"/>
      <c r="VZG31" s="1022"/>
      <c r="VZH31" s="1022"/>
      <c r="VZI31" s="1022"/>
      <c r="VZJ31" s="1022"/>
      <c r="VZK31" s="1022"/>
      <c r="VZL31" s="1022"/>
      <c r="VZM31" s="1022"/>
      <c r="VZN31" s="1022"/>
      <c r="VZO31" s="1022"/>
      <c r="VZP31" s="1022"/>
      <c r="VZQ31" s="1022"/>
      <c r="VZR31" s="1022"/>
      <c r="VZS31" s="1022"/>
      <c r="VZT31" s="1022"/>
      <c r="VZU31" s="1022"/>
      <c r="VZV31" s="1022"/>
      <c r="VZW31" s="1022"/>
      <c r="VZX31" s="1022"/>
      <c r="VZY31" s="1022"/>
      <c r="VZZ31" s="1022"/>
      <c r="WAA31" s="1022"/>
      <c r="WAB31" s="1022"/>
      <c r="WAC31" s="1022"/>
      <c r="WAD31" s="1022"/>
      <c r="WAE31" s="1022"/>
      <c r="WAF31" s="1022"/>
      <c r="WAG31" s="1022"/>
      <c r="WAH31" s="1022"/>
      <c r="WAI31" s="1022"/>
      <c r="WAJ31" s="1022"/>
      <c r="WAK31" s="1022"/>
      <c r="WAL31" s="1022"/>
      <c r="WAM31" s="1022"/>
      <c r="WAN31" s="1022"/>
      <c r="WAO31" s="1022"/>
      <c r="WAP31" s="1022"/>
      <c r="WAQ31" s="1022"/>
      <c r="WAR31" s="1022"/>
      <c r="WAS31" s="1022"/>
      <c r="WAT31" s="1022"/>
      <c r="WAU31" s="1022"/>
      <c r="WAV31" s="1022"/>
      <c r="WAW31" s="1022"/>
      <c r="WAX31" s="1022"/>
      <c r="WAY31" s="1022"/>
      <c r="WAZ31" s="1022"/>
      <c r="WBA31" s="1022"/>
      <c r="WBB31" s="1022"/>
      <c r="WBC31" s="1022"/>
      <c r="WBD31" s="1022"/>
      <c r="WBE31" s="1022"/>
      <c r="WBF31" s="1022"/>
      <c r="WBG31" s="1022"/>
      <c r="WBH31" s="1022"/>
      <c r="WBI31" s="1022"/>
      <c r="WBJ31" s="1022"/>
      <c r="WBK31" s="1022"/>
      <c r="WBL31" s="1022"/>
      <c r="WBM31" s="1022"/>
      <c r="WBN31" s="1022"/>
      <c r="WBO31" s="1022"/>
      <c r="WBP31" s="1022"/>
      <c r="WBQ31" s="1022"/>
      <c r="WBR31" s="1022"/>
      <c r="WBS31" s="1022"/>
      <c r="WBT31" s="1022"/>
      <c r="WBU31" s="1022"/>
      <c r="WBV31" s="1022"/>
      <c r="WBW31" s="1022"/>
      <c r="WBX31" s="1022"/>
      <c r="WBY31" s="1022"/>
      <c r="WBZ31" s="1022"/>
      <c r="WCA31" s="1022"/>
      <c r="WCB31" s="1022"/>
      <c r="WCC31" s="1022"/>
      <c r="WCD31" s="1022"/>
      <c r="WCE31" s="1022"/>
      <c r="WCF31" s="1022"/>
      <c r="WCG31" s="1022"/>
      <c r="WCH31" s="1022"/>
      <c r="WCI31" s="1022"/>
      <c r="WCJ31" s="1022"/>
      <c r="WCK31" s="1022"/>
      <c r="WCL31" s="1022"/>
      <c r="WCM31" s="1022"/>
      <c r="WCN31" s="1022"/>
      <c r="WCO31" s="1022"/>
      <c r="WCP31" s="1022"/>
      <c r="WCQ31" s="1022"/>
      <c r="WCR31" s="1022"/>
      <c r="WCS31" s="1022"/>
      <c r="WCT31" s="1022"/>
      <c r="WCU31" s="1022"/>
      <c r="WCV31" s="1022"/>
      <c r="WCW31" s="1022"/>
      <c r="WCX31" s="1022"/>
      <c r="WCY31" s="1022"/>
      <c r="WCZ31" s="1022"/>
      <c r="WDA31" s="1022"/>
      <c r="WDB31" s="1022"/>
      <c r="WDC31" s="1022"/>
      <c r="WDD31" s="1022"/>
      <c r="WDE31" s="1022"/>
      <c r="WDF31" s="1022"/>
      <c r="WDG31" s="1022"/>
      <c r="WDH31" s="1022"/>
      <c r="WDI31" s="1022"/>
      <c r="WDJ31" s="1022"/>
      <c r="WDK31" s="1022"/>
      <c r="WDL31" s="1022"/>
      <c r="WDM31" s="1022"/>
      <c r="WDN31" s="1022"/>
      <c r="WDO31" s="1022"/>
      <c r="WDP31" s="1022"/>
      <c r="WDQ31" s="1022"/>
      <c r="WDR31" s="1022"/>
      <c r="WDS31" s="1022"/>
      <c r="WDT31" s="1022"/>
      <c r="WDU31" s="1022"/>
      <c r="WDV31" s="1022"/>
      <c r="WDW31" s="1022"/>
      <c r="WDX31" s="1022"/>
      <c r="WDY31" s="1022"/>
      <c r="WDZ31" s="1022"/>
      <c r="WEA31" s="1022"/>
      <c r="WEB31" s="1022"/>
      <c r="WEC31" s="1022"/>
      <c r="WED31" s="1022"/>
      <c r="WEE31" s="1022"/>
      <c r="WEF31" s="1022"/>
      <c r="WEG31" s="1022"/>
      <c r="WEH31" s="1022"/>
      <c r="WEI31" s="1022"/>
      <c r="WEJ31" s="1022"/>
      <c r="WEK31" s="1022"/>
      <c r="WEL31" s="1022"/>
      <c r="WEM31" s="1022"/>
      <c r="WEN31" s="1022"/>
      <c r="WEO31" s="1022"/>
      <c r="WEP31" s="1022"/>
      <c r="WEQ31" s="1022"/>
      <c r="WER31" s="1022"/>
      <c r="WES31" s="1022"/>
      <c r="WET31" s="1022"/>
      <c r="WEU31" s="1022"/>
      <c r="WEV31" s="1022"/>
      <c r="WEW31" s="1022"/>
      <c r="WEX31" s="1022"/>
      <c r="WEY31" s="1022"/>
      <c r="WEZ31" s="1022"/>
      <c r="WFA31" s="1022"/>
      <c r="WFB31" s="1022"/>
      <c r="WFC31" s="1022"/>
      <c r="WFD31" s="1022"/>
      <c r="WFE31" s="1022"/>
      <c r="WFF31" s="1022"/>
      <c r="WFG31" s="1022"/>
      <c r="WFH31" s="1022"/>
      <c r="WFI31" s="1022"/>
      <c r="WFJ31" s="1022"/>
      <c r="WFK31" s="1022"/>
      <c r="WFL31" s="1022"/>
      <c r="WFM31" s="1022"/>
      <c r="WFN31" s="1022"/>
      <c r="WFO31" s="1022"/>
      <c r="WFP31" s="1022"/>
      <c r="WFQ31" s="1022"/>
      <c r="WFR31" s="1022"/>
      <c r="WFS31" s="1022"/>
      <c r="WFT31" s="1022"/>
      <c r="WFU31" s="1022"/>
      <c r="WFV31" s="1022"/>
      <c r="WFW31" s="1022"/>
      <c r="WFX31" s="1022"/>
      <c r="WFY31" s="1022"/>
      <c r="WFZ31" s="1022"/>
      <c r="WGA31" s="1022"/>
      <c r="WGB31" s="1022"/>
      <c r="WGC31" s="1022"/>
      <c r="WGD31" s="1022"/>
      <c r="WGE31" s="1022"/>
      <c r="WGF31" s="1022"/>
      <c r="WGG31" s="1022"/>
      <c r="WGH31" s="1022"/>
      <c r="WGI31" s="1022"/>
      <c r="WGJ31" s="1022"/>
      <c r="WGK31" s="1022"/>
      <c r="WGL31" s="1022"/>
      <c r="WGM31" s="1022"/>
      <c r="WGN31" s="1022"/>
      <c r="WGO31" s="1022"/>
      <c r="WGP31" s="1022"/>
      <c r="WGQ31" s="1022"/>
      <c r="WGR31" s="1022"/>
      <c r="WGS31" s="1022"/>
      <c r="WGT31" s="1022"/>
      <c r="WGU31" s="1022"/>
      <c r="WGV31" s="1022"/>
      <c r="WGW31" s="1022"/>
      <c r="WGX31" s="1022"/>
      <c r="WGY31" s="1022"/>
      <c r="WGZ31" s="1022"/>
      <c r="WHA31" s="1022"/>
      <c r="WHB31" s="1022"/>
      <c r="WHC31" s="1022"/>
      <c r="WHD31" s="1022"/>
      <c r="WHE31" s="1022"/>
      <c r="WHF31" s="1022"/>
      <c r="WHG31" s="1022"/>
      <c r="WHH31" s="1022"/>
      <c r="WHI31" s="1022"/>
      <c r="WHJ31" s="1022"/>
      <c r="WHK31" s="1022"/>
      <c r="WHL31" s="1022"/>
      <c r="WHM31" s="1022"/>
      <c r="WHN31" s="1022"/>
      <c r="WHO31" s="1022"/>
      <c r="WHP31" s="1022"/>
      <c r="WHQ31" s="1022"/>
      <c r="WHR31" s="1022"/>
      <c r="WHS31" s="1022"/>
      <c r="WHT31" s="1022"/>
      <c r="WHU31" s="1022"/>
      <c r="WHV31" s="1022"/>
      <c r="WHW31" s="1022"/>
      <c r="WHX31" s="1022"/>
      <c r="WHY31" s="1022"/>
      <c r="WHZ31" s="1022"/>
      <c r="WIA31" s="1022"/>
      <c r="WIB31" s="1022"/>
      <c r="WIC31" s="1022"/>
      <c r="WID31" s="1022"/>
      <c r="WIE31" s="1022"/>
      <c r="WIF31" s="1022"/>
      <c r="WIG31" s="1022"/>
      <c r="WIH31" s="1022"/>
      <c r="WII31" s="1022"/>
      <c r="WIJ31" s="1022"/>
      <c r="WIK31" s="1022"/>
      <c r="WIL31" s="1022"/>
      <c r="WIM31" s="1022"/>
      <c r="WIN31" s="1022"/>
      <c r="WIO31" s="1022"/>
      <c r="WIP31" s="1022"/>
      <c r="WIQ31" s="1022"/>
      <c r="WIR31" s="1022"/>
      <c r="WIS31" s="1022"/>
      <c r="WIT31" s="1022"/>
      <c r="WIU31" s="1022"/>
      <c r="WIV31" s="1022"/>
      <c r="WIW31" s="1022"/>
      <c r="WIX31" s="1022"/>
      <c r="WIY31" s="1022"/>
      <c r="WIZ31" s="1022"/>
      <c r="WJA31" s="1022"/>
      <c r="WJB31" s="1022"/>
      <c r="WJC31" s="1022"/>
      <c r="WJD31" s="1022"/>
      <c r="WJE31" s="1022"/>
      <c r="WJF31" s="1022"/>
      <c r="WJG31" s="1022"/>
      <c r="WJH31" s="1022"/>
      <c r="WJI31" s="1022"/>
      <c r="WJJ31" s="1022"/>
      <c r="WJK31" s="1022"/>
      <c r="WJL31" s="1022"/>
      <c r="WJM31" s="1022"/>
      <c r="WJN31" s="1022"/>
      <c r="WJO31" s="1022"/>
      <c r="WJP31" s="1022"/>
      <c r="WJQ31" s="1022"/>
      <c r="WJR31" s="1022"/>
      <c r="WJS31" s="1022"/>
      <c r="WJT31" s="1022"/>
      <c r="WJU31" s="1022"/>
      <c r="WJV31" s="1022"/>
      <c r="WJW31" s="1022"/>
      <c r="WJX31" s="1022"/>
      <c r="WJY31" s="1022"/>
      <c r="WJZ31" s="1022"/>
      <c r="WKA31" s="1022"/>
      <c r="WKB31" s="1022"/>
      <c r="WKC31" s="1022"/>
      <c r="WKD31" s="1022"/>
      <c r="WKE31" s="1022"/>
      <c r="WKF31" s="1022"/>
      <c r="WKG31" s="1022"/>
      <c r="WKH31" s="1022"/>
      <c r="WKI31" s="1022"/>
      <c r="WKJ31" s="1022"/>
      <c r="WKK31" s="1022"/>
      <c r="WKL31" s="1022"/>
      <c r="WKM31" s="1022"/>
      <c r="WKN31" s="1022"/>
      <c r="WKO31" s="1022"/>
      <c r="WKP31" s="1022"/>
      <c r="WKQ31" s="1022"/>
      <c r="WKR31" s="1022"/>
      <c r="WKS31" s="1022"/>
      <c r="WKT31" s="1022"/>
      <c r="WKU31" s="1022"/>
      <c r="WKV31" s="1022"/>
      <c r="WKW31" s="1022"/>
      <c r="WKX31" s="1022"/>
      <c r="WKY31" s="1022"/>
      <c r="WKZ31" s="1022"/>
      <c r="WLA31" s="1022"/>
      <c r="WLB31" s="1022"/>
      <c r="WLC31" s="1022"/>
      <c r="WLD31" s="1022"/>
      <c r="WLE31" s="1022"/>
      <c r="WLF31" s="1022"/>
      <c r="WLG31" s="1022"/>
      <c r="WLH31" s="1022"/>
      <c r="WLI31" s="1022"/>
      <c r="WLJ31" s="1022"/>
      <c r="WLK31" s="1022"/>
      <c r="WLL31" s="1022"/>
      <c r="WLM31" s="1022"/>
      <c r="WLN31" s="1022"/>
      <c r="WLO31" s="1022"/>
      <c r="WLP31" s="1022"/>
      <c r="WLQ31" s="1022"/>
      <c r="WLR31" s="1022"/>
      <c r="WLS31" s="1022"/>
      <c r="WLT31" s="1022"/>
      <c r="WLU31" s="1022"/>
      <c r="WLV31" s="1022"/>
      <c r="WLW31" s="1022"/>
      <c r="WLX31" s="1022"/>
      <c r="WLY31" s="1022"/>
      <c r="WLZ31" s="1022"/>
      <c r="WMA31" s="1022"/>
      <c r="WMB31" s="1022"/>
      <c r="WMC31" s="1022"/>
      <c r="WMD31" s="1022"/>
      <c r="WME31" s="1022"/>
      <c r="WMF31" s="1022"/>
      <c r="WMG31" s="1022"/>
      <c r="WMH31" s="1022"/>
      <c r="WMI31" s="1022"/>
      <c r="WMJ31" s="1022"/>
      <c r="WMK31" s="1022"/>
      <c r="WML31" s="1022"/>
      <c r="WMM31" s="1022"/>
      <c r="WMN31" s="1022"/>
      <c r="WMO31" s="1022"/>
      <c r="WMP31" s="1022"/>
      <c r="WMQ31" s="1022"/>
      <c r="WMR31" s="1022"/>
      <c r="WMS31" s="1022"/>
      <c r="WMT31" s="1022"/>
      <c r="WMU31" s="1022"/>
      <c r="WMV31" s="1022"/>
      <c r="WMW31" s="1022"/>
      <c r="WMX31" s="1022"/>
      <c r="WMY31" s="1022"/>
      <c r="WMZ31" s="1022"/>
      <c r="WNA31" s="1022"/>
      <c r="WNB31" s="1022"/>
      <c r="WNC31" s="1022"/>
      <c r="WND31" s="1022"/>
      <c r="WNE31" s="1022"/>
      <c r="WNF31" s="1022"/>
      <c r="WNG31" s="1022"/>
      <c r="WNH31" s="1022"/>
      <c r="WNI31" s="1022"/>
      <c r="WNJ31" s="1022"/>
      <c r="WNK31" s="1022"/>
      <c r="WNL31" s="1022"/>
      <c r="WNM31" s="1022"/>
      <c r="WNN31" s="1022"/>
      <c r="WNO31" s="1022"/>
      <c r="WNP31" s="1022"/>
      <c r="WNQ31" s="1022"/>
      <c r="WNR31" s="1022"/>
      <c r="WNS31" s="1022"/>
      <c r="WNT31" s="1022"/>
      <c r="WNU31" s="1022"/>
      <c r="WNV31" s="1022"/>
      <c r="WNW31" s="1022"/>
      <c r="WNX31" s="1022"/>
      <c r="WNY31" s="1022"/>
      <c r="WNZ31" s="1022"/>
      <c r="WOA31" s="1022"/>
      <c r="WOB31" s="1022"/>
      <c r="WOC31" s="1022"/>
      <c r="WOD31" s="1022"/>
      <c r="WOE31" s="1022"/>
      <c r="WOF31" s="1022"/>
      <c r="WOG31" s="1022"/>
      <c r="WOH31" s="1022"/>
      <c r="WOI31" s="1022"/>
      <c r="WOJ31" s="1022"/>
      <c r="WOK31" s="1022"/>
      <c r="WOL31" s="1022"/>
      <c r="WOM31" s="1022"/>
      <c r="WON31" s="1022"/>
      <c r="WOO31" s="1022"/>
      <c r="WOP31" s="1022"/>
      <c r="WOQ31" s="1022"/>
      <c r="WOR31" s="1022"/>
      <c r="WOS31" s="1022"/>
      <c r="WOT31" s="1022"/>
      <c r="WOU31" s="1022"/>
      <c r="WOV31" s="1022"/>
      <c r="WOW31" s="1022"/>
      <c r="WOX31" s="1022"/>
      <c r="WOY31" s="1022"/>
      <c r="WOZ31" s="1022"/>
      <c r="WPA31" s="1022"/>
      <c r="WPB31" s="1022"/>
      <c r="WPC31" s="1022"/>
      <c r="WPD31" s="1022"/>
      <c r="WPE31" s="1022"/>
      <c r="WPF31" s="1022"/>
      <c r="WPG31" s="1022"/>
      <c r="WPH31" s="1022"/>
      <c r="WPI31" s="1022"/>
      <c r="WPJ31" s="1022"/>
      <c r="WPK31" s="1022"/>
      <c r="WPL31" s="1022"/>
      <c r="WPM31" s="1022"/>
      <c r="WPN31" s="1022"/>
      <c r="WPO31" s="1022"/>
      <c r="WPP31" s="1022"/>
      <c r="WPQ31" s="1022"/>
      <c r="WPR31" s="1022"/>
      <c r="WPS31" s="1022"/>
      <c r="WPT31" s="1022"/>
      <c r="WPU31" s="1022"/>
      <c r="WPV31" s="1022"/>
      <c r="WPW31" s="1022"/>
      <c r="WPX31" s="1022"/>
      <c r="WPY31" s="1022"/>
      <c r="WPZ31" s="1022"/>
      <c r="WQA31" s="1022"/>
      <c r="WQB31" s="1022"/>
      <c r="WQC31" s="1022"/>
      <c r="WQD31" s="1022"/>
      <c r="WQE31" s="1022"/>
      <c r="WQF31" s="1022"/>
      <c r="WQG31" s="1022"/>
      <c r="WQH31" s="1022"/>
      <c r="WQI31" s="1022"/>
      <c r="WQJ31" s="1022"/>
      <c r="WQK31" s="1022"/>
      <c r="WQL31" s="1022"/>
      <c r="WQM31" s="1022"/>
      <c r="WQN31" s="1022"/>
      <c r="WQO31" s="1022"/>
      <c r="WQP31" s="1022"/>
      <c r="WQQ31" s="1022"/>
      <c r="WQR31" s="1022"/>
      <c r="WQS31" s="1022"/>
      <c r="WQT31" s="1022"/>
      <c r="WQU31" s="1022"/>
      <c r="WQV31" s="1022"/>
      <c r="WQW31" s="1022"/>
      <c r="WQX31" s="1022"/>
      <c r="WQY31" s="1022"/>
      <c r="WQZ31" s="1022"/>
      <c r="WRA31" s="1022"/>
      <c r="WRB31" s="1022"/>
      <c r="WRC31" s="1022"/>
      <c r="WRD31" s="1022"/>
      <c r="WRE31" s="1022"/>
      <c r="WRF31" s="1022"/>
      <c r="WRG31" s="1022"/>
      <c r="WRH31" s="1022"/>
      <c r="WRI31" s="1022"/>
      <c r="WRJ31" s="1022"/>
      <c r="WRK31" s="1022"/>
      <c r="WRL31" s="1022"/>
      <c r="WRM31" s="1022"/>
      <c r="WRN31" s="1022"/>
      <c r="WRO31" s="1022"/>
      <c r="WRP31" s="1022"/>
      <c r="WRQ31" s="1022"/>
      <c r="WRR31" s="1022"/>
      <c r="WRS31" s="1022"/>
      <c r="WRT31" s="1022"/>
      <c r="WRU31" s="1022"/>
      <c r="WRV31" s="1022"/>
      <c r="WRW31" s="1022"/>
      <c r="WRX31" s="1022"/>
      <c r="WRY31" s="1022"/>
      <c r="WRZ31" s="1022"/>
      <c r="WSA31" s="1022"/>
      <c r="WSB31" s="1022"/>
      <c r="WSC31" s="1022"/>
      <c r="WSD31" s="1022"/>
      <c r="WSE31" s="1022"/>
      <c r="WSF31" s="1022"/>
      <c r="WSG31" s="1022"/>
      <c r="WSH31" s="1022"/>
      <c r="WSI31" s="1022"/>
      <c r="WSJ31" s="1022"/>
      <c r="WSK31" s="1022"/>
      <c r="WSL31" s="1022"/>
      <c r="WSM31" s="1022"/>
      <c r="WSN31" s="1022"/>
      <c r="WSO31" s="1022"/>
      <c r="WSP31" s="1022"/>
      <c r="WSQ31" s="1022"/>
      <c r="WSR31" s="1022"/>
      <c r="WSS31" s="1022"/>
      <c r="WST31" s="1022"/>
      <c r="WSU31" s="1022"/>
      <c r="WSV31" s="1022"/>
      <c r="WSW31" s="1022"/>
      <c r="WSX31" s="1022"/>
      <c r="WSY31" s="1022"/>
      <c r="WSZ31" s="1022"/>
      <c r="WTA31" s="1022"/>
      <c r="WTB31" s="1022"/>
      <c r="WTC31" s="1022"/>
      <c r="WTD31" s="1022"/>
      <c r="WTE31" s="1022"/>
      <c r="WTF31" s="1022"/>
      <c r="WTG31" s="1022"/>
      <c r="WTH31" s="1022"/>
      <c r="WTI31" s="1022"/>
      <c r="WTJ31" s="1022"/>
      <c r="WTK31" s="1022"/>
      <c r="WTL31" s="1022"/>
      <c r="WTM31" s="1022"/>
      <c r="WTN31" s="1022"/>
      <c r="WTO31" s="1022"/>
      <c r="WTP31" s="1022"/>
      <c r="WTQ31" s="1022"/>
      <c r="WTR31" s="1022"/>
      <c r="WTS31" s="1022"/>
      <c r="WTT31" s="1022"/>
      <c r="WTU31" s="1022"/>
      <c r="WTV31" s="1022"/>
      <c r="WTW31" s="1022"/>
      <c r="WTX31" s="1022"/>
      <c r="WTY31" s="1022"/>
      <c r="WTZ31" s="1022"/>
      <c r="WUA31" s="1022"/>
      <c r="WUB31" s="1022"/>
      <c r="WUC31" s="1022"/>
      <c r="WUD31" s="1022"/>
      <c r="WUE31" s="1022"/>
      <c r="WUF31" s="1022"/>
      <c r="WUG31" s="1022"/>
      <c r="WUH31" s="1022"/>
      <c r="WUI31" s="1022"/>
      <c r="WUJ31" s="1022"/>
      <c r="WUK31" s="1022"/>
      <c r="WUL31" s="1022"/>
      <c r="WUM31" s="1022"/>
      <c r="WUN31" s="1022"/>
      <c r="WUO31" s="1022"/>
      <c r="WUP31" s="1022"/>
      <c r="WUQ31" s="1022"/>
      <c r="WUR31" s="1022"/>
      <c r="WUS31" s="1022"/>
      <c r="WUT31" s="1022"/>
      <c r="WUU31" s="1022"/>
      <c r="WUV31" s="1022"/>
      <c r="WUW31" s="1022"/>
      <c r="WUX31" s="1022"/>
      <c r="WUY31" s="1022"/>
      <c r="WUZ31" s="1022"/>
      <c r="WVA31" s="1022"/>
    </row>
    <row r="33" spans="1:16121" x14ac:dyDescent="0.25">
      <c r="A33" s="1022"/>
      <c r="B33" s="1026"/>
      <c r="C33" s="1026"/>
      <c r="D33" s="1026"/>
      <c r="E33" s="1026"/>
      <c r="F33" s="1026"/>
      <c r="G33" s="1026"/>
      <c r="H33" s="1026"/>
      <c r="I33" s="1026"/>
      <c r="J33" s="1026"/>
      <c r="K33" s="1026"/>
      <c r="L33" s="1026"/>
      <c r="M33" s="1026"/>
      <c r="N33" s="1026"/>
      <c r="O33" s="1026"/>
      <c r="P33" s="1026"/>
      <c r="Q33" s="1026"/>
      <c r="R33" s="1026"/>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2"/>
      <c r="AS33" s="1022"/>
      <c r="AT33" s="1022"/>
      <c r="AU33" s="1022"/>
      <c r="AV33" s="1022"/>
      <c r="AW33" s="1022"/>
      <c r="AX33" s="1022"/>
      <c r="AY33" s="1022"/>
      <c r="AZ33" s="1022"/>
      <c r="BA33" s="1022"/>
      <c r="BB33" s="1022"/>
      <c r="BC33" s="1022"/>
      <c r="BD33" s="1022"/>
      <c r="BE33" s="1022"/>
      <c r="BF33" s="1022"/>
      <c r="BG33" s="1022"/>
      <c r="BH33" s="1022"/>
      <c r="BI33" s="1022"/>
      <c r="BJ33" s="1022"/>
      <c r="BK33" s="1022"/>
      <c r="BL33" s="1022"/>
      <c r="BM33" s="1022"/>
      <c r="BN33" s="1022"/>
      <c r="BO33" s="1022"/>
      <c r="BP33" s="1022"/>
      <c r="BQ33" s="1022"/>
      <c r="BR33" s="1022"/>
      <c r="BS33" s="1022"/>
      <c r="BT33" s="1022"/>
      <c r="BU33" s="1022"/>
      <c r="BV33" s="1022"/>
      <c r="BW33" s="1022"/>
      <c r="BX33" s="1022"/>
      <c r="BY33" s="1022"/>
      <c r="BZ33" s="1022"/>
      <c r="CA33" s="1022"/>
      <c r="CB33" s="1022"/>
      <c r="CC33" s="1022"/>
      <c r="CD33" s="1022"/>
      <c r="CE33" s="1022"/>
      <c r="CF33" s="1022"/>
      <c r="CG33" s="1022"/>
      <c r="CH33" s="1022"/>
      <c r="CI33" s="1022"/>
      <c r="CJ33" s="1022"/>
      <c r="CK33" s="1022"/>
      <c r="CL33" s="1022"/>
      <c r="CM33" s="1022"/>
      <c r="CN33" s="1022"/>
      <c r="CO33" s="1022"/>
      <c r="CP33" s="1022"/>
      <c r="CQ33" s="1022"/>
      <c r="CR33" s="1022"/>
      <c r="CS33" s="1022"/>
      <c r="CT33" s="1022"/>
      <c r="CU33" s="1022"/>
      <c r="CV33" s="1022"/>
      <c r="CW33" s="1022"/>
      <c r="CX33" s="1022"/>
      <c r="CY33" s="1022"/>
      <c r="CZ33" s="1022"/>
      <c r="DA33" s="1022"/>
      <c r="DB33" s="1022"/>
      <c r="DC33" s="1022"/>
      <c r="DD33" s="1022"/>
      <c r="DE33" s="1022"/>
      <c r="DF33" s="1022"/>
      <c r="DG33" s="1022"/>
      <c r="DH33" s="1022"/>
      <c r="DI33" s="1022"/>
      <c r="DJ33" s="1022"/>
      <c r="DK33" s="1022"/>
      <c r="DL33" s="1022"/>
      <c r="DM33" s="1022"/>
      <c r="DN33" s="1022"/>
      <c r="DO33" s="1022"/>
      <c r="DP33" s="1022"/>
      <c r="DQ33" s="1022"/>
      <c r="DR33" s="1022"/>
      <c r="DS33" s="1022"/>
      <c r="DT33" s="1022"/>
      <c r="DU33" s="1022"/>
      <c r="DV33" s="1022"/>
      <c r="DW33" s="1022"/>
      <c r="DX33" s="1022"/>
      <c r="DY33" s="1022"/>
      <c r="DZ33" s="1022"/>
      <c r="EA33" s="1022"/>
      <c r="EB33" s="1022"/>
      <c r="EC33" s="1022"/>
      <c r="ED33" s="1022"/>
      <c r="EE33" s="1022"/>
      <c r="EF33" s="1022"/>
      <c r="EG33" s="1022"/>
      <c r="EH33" s="1022"/>
      <c r="EI33" s="1022"/>
      <c r="EJ33" s="1022"/>
      <c r="EK33" s="1022"/>
      <c r="EL33" s="1022"/>
      <c r="EM33" s="1022"/>
      <c r="EN33" s="1022"/>
      <c r="EO33" s="1022"/>
      <c r="EP33" s="1022"/>
      <c r="EQ33" s="1022"/>
      <c r="ER33" s="1022"/>
      <c r="ES33" s="1022"/>
      <c r="ET33" s="1022"/>
      <c r="EU33" s="1022"/>
      <c r="EV33" s="1022"/>
      <c r="EW33" s="1022"/>
      <c r="EX33" s="1022"/>
      <c r="EY33" s="1022"/>
      <c r="EZ33" s="1022"/>
      <c r="FA33" s="1022"/>
      <c r="FB33" s="1022"/>
      <c r="FC33" s="1022"/>
      <c r="FD33" s="1022"/>
      <c r="FE33" s="1022"/>
      <c r="FF33" s="1022"/>
      <c r="FG33" s="1022"/>
      <c r="FH33" s="1022"/>
      <c r="FI33" s="1022"/>
      <c r="FJ33" s="1022"/>
      <c r="FK33" s="1022"/>
      <c r="FL33" s="1022"/>
      <c r="FM33" s="1022"/>
      <c r="FN33" s="1022"/>
      <c r="FO33" s="1022"/>
      <c r="FP33" s="1022"/>
      <c r="FQ33" s="1022"/>
      <c r="FR33" s="1022"/>
      <c r="FS33" s="1022"/>
      <c r="FT33" s="1022"/>
      <c r="FU33" s="1022"/>
      <c r="FV33" s="1022"/>
      <c r="FW33" s="1022"/>
      <c r="FX33" s="1022"/>
      <c r="FY33" s="1022"/>
      <c r="FZ33" s="1022"/>
      <c r="GA33" s="1022"/>
      <c r="GB33" s="1022"/>
      <c r="GC33" s="1022"/>
      <c r="GD33" s="1022"/>
      <c r="GE33" s="1022"/>
      <c r="GF33" s="1022"/>
      <c r="GG33" s="1022"/>
      <c r="GH33" s="1022"/>
      <c r="GI33" s="1022"/>
      <c r="GJ33" s="1022"/>
      <c r="GK33" s="1022"/>
      <c r="GL33" s="1022"/>
      <c r="GM33" s="1022"/>
      <c r="GN33" s="1022"/>
      <c r="GO33" s="1022"/>
      <c r="GP33" s="1022"/>
      <c r="GQ33" s="1022"/>
      <c r="GR33" s="1022"/>
      <c r="GS33" s="1022"/>
      <c r="GT33" s="1022"/>
      <c r="GU33" s="1022"/>
      <c r="GV33" s="1022"/>
      <c r="GW33" s="1022"/>
      <c r="GX33" s="1022"/>
      <c r="GY33" s="1022"/>
      <c r="GZ33" s="1022"/>
      <c r="HA33" s="1022"/>
      <c r="HB33" s="1022"/>
      <c r="HC33" s="1022"/>
      <c r="HD33" s="1022"/>
      <c r="HE33" s="1022"/>
      <c r="HF33" s="1022"/>
      <c r="HG33" s="1022"/>
      <c r="HH33" s="1022"/>
      <c r="HI33" s="1022"/>
      <c r="HJ33" s="1022"/>
      <c r="HK33" s="1022"/>
      <c r="HL33" s="1022"/>
      <c r="HM33" s="1022"/>
      <c r="HN33" s="1022"/>
      <c r="HO33" s="1022"/>
      <c r="HP33" s="1022"/>
      <c r="HQ33" s="1022"/>
      <c r="HR33" s="1022"/>
      <c r="HS33" s="1022"/>
      <c r="HT33" s="1022"/>
      <c r="HU33" s="1022"/>
      <c r="HV33" s="1022"/>
      <c r="HW33" s="1022"/>
      <c r="HX33" s="1022"/>
      <c r="HY33" s="1022"/>
      <c r="HZ33" s="1022"/>
      <c r="IA33" s="1022"/>
      <c r="IB33" s="1022"/>
      <c r="IC33" s="1022"/>
      <c r="ID33" s="1022"/>
      <c r="IE33" s="1022"/>
      <c r="IF33" s="1022"/>
      <c r="IG33" s="1022"/>
      <c r="IH33" s="1022"/>
      <c r="II33" s="1022"/>
      <c r="IJ33" s="1022"/>
      <c r="IK33" s="1022"/>
      <c r="IL33" s="1022"/>
      <c r="IM33" s="1022"/>
      <c r="IN33" s="1022"/>
      <c r="IO33" s="1022"/>
      <c r="IP33" s="1022"/>
      <c r="IQ33" s="1022"/>
      <c r="IR33" s="1022"/>
      <c r="IS33" s="1022"/>
      <c r="IT33" s="1022"/>
      <c r="IU33" s="1022"/>
      <c r="IV33" s="1022"/>
      <c r="IW33" s="1022"/>
      <c r="IX33" s="1022"/>
      <c r="IY33" s="1022"/>
      <c r="IZ33" s="1022"/>
      <c r="JA33" s="1022"/>
      <c r="JB33" s="1022"/>
      <c r="JC33" s="1022"/>
      <c r="JD33" s="1022"/>
      <c r="JE33" s="1022"/>
      <c r="JF33" s="1022"/>
      <c r="JG33" s="1022"/>
      <c r="JH33" s="1022"/>
      <c r="JI33" s="1022"/>
      <c r="JJ33" s="1022"/>
      <c r="JK33" s="1022"/>
      <c r="JL33" s="1022"/>
      <c r="JM33" s="1022"/>
      <c r="JN33" s="1022"/>
      <c r="JO33" s="1022"/>
      <c r="JP33" s="1022"/>
      <c r="JQ33" s="1022"/>
      <c r="JR33" s="1022"/>
      <c r="JS33" s="1022"/>
      <c r="JT33" s="1022"/>
      <c r="JU33" s="1022"/>
      <c r="JV33" s="1022"/>
      <c r="JW33" s="1022"/>
      <c r="JX33" s="1022"/>
      <c r="JY33" s="1022"/>
      <c r="JZ33" s="1022"/>
      <c r="KA33" s="1022"/>
      <c r="KB33" s="1022"/>
      <c r="KC33" s="1022"/>
      <c r="KD33" s="1022"/>
      <c r="KE33" s="1022"/>
      <c r="KF33" s="1022"/>
      <c r="KG33" s="1022"/>
      <c r="KH33" s="1022"/>
      <c r="KI33" s="1022"/>
      <c r="KJ33" s="1022"/>
      <c r="KK33" s="1022"/>
      <c r="KL33" s="1022"/>
      <c r="KM33" s="1022"/>
      <c r="KN33" s="1022"/>
      <c r="KO33" s="1022"/>
      <c r="KP33" s="1022"/>
      <c r="KQ33" s="1022"/>
      <c r="KR33" s="1022"/>
      <c r="KS33" s="1022"/>
      <c r="KT33" s="1022"/>
      <c r="KU33" s="1022"/>
      <c r="KV33" s="1022"/>
      <c r="KW33" s="1022"/>
      <c r="KX33" s="1022"/>
      <c r="KY33" s="1022"/>
      <c r="KZ33" s="1022"/>
      <c r="LA33" s="1022"/>
      <c r="LB33" s="1022"/>
      <c r="LC33" s="1022"/>
      <c r="LD33" s="1022"/>
      <c r="LE33" s="1022"/>
      <c r="LF33" s="1022"/>
      <c r="LG33" s="1022"/>
      <c r="LH33" s="1022"/>
      <c r="LI33" s="1022"/>
      <c r="LJ33" s="1022"/>
      <c r="LK33" s="1022"/>
      <c r="LL33" s="1022"/>
      <c r="LM33" s="1022"/>
      <c r="LN33" s="1022"/>
      <c r="LO33" s="1022"/>
      <c r="LP33" s="1022"/>
      <c r="LQ33" s="1022"/>
      <c r="LR33" s="1022"/>
      <c r="LS33" s="1022"/>
      <c r="LT33" s="1022"/>
      <c r="LU33" s="1022"/>
      <c r="LV33" s="1022"/>
      <c r="LW33" s="1022"/>
      <c r="LX33" s="1022"/>
      <c r="LY33" s="1022"/>
      <c r="LZ33" s="1022"/>
      <c r="MA33" s="1022"/>
      <c r="MB33" s="1022"/>
      <c r="MC33" s="1022"/>
      <c r="MD33" s="1022"/>
      <c r="ME33" s="1022"/>
      <c r="MF33" s="1022"/>
      <c r="MG33" s="1022"/>
      <c r="MH33" s="1022"/>
      <c r="MI33" s="1022"/>
      <c r="MJ33" s="1022"/>
      <c r="MK33" s="1022"/>
      <c r="ML33" s="1022"/>
      <c r="MM33" s="1022"/>
      <c r="MN33" s="1022"/>
      <c r="MO33" s="1022"/>
      <c r="MP33" s="1022"/>
      <c r="MQ33" s="1022"/>
      <c r="MR33" s="1022"/>
      <c r="MS33" s="1022"/>
      <c r="MT33" s="1022"/>
      <c r="MU33" s="1022"/>
      <c r="MV33" s="1022"/>
      <c r="MW33" s="1022"/>
      <c r="MX33" s="1022"/>
      <c r="MY33" s="1022"/>
      <c r="MZ33" s="1022"/>
      <c r="NA33" s="1022"/>
      <c r="NB33" s="1022"/>
      <c r="NC33" s="1022"/>
      <c r="ND33" s="1022"/>
      <c r="NE33" s="1022"/>
      <c r="NF33" s="1022"/>
      <c r="NG33" s="1022"/>
      <c r="NH33" s="1022"/>
      <c r="NI33" s="1022"/>
      <c r="NJ33" s="1022"/>
      <c r="NK33" s="1022"/>
      <c r="NL33" s="1022"/>
      <c r="NM33" s="1022"/>
      <c r="NN33" s="1022"/>
      <c r="NO33" s="1022"/>
      <c r="NP33" s="1022"/>
      <c r="NQ33" s="1022"/>
      <c r="NR33" s="1022"/>
      <c r="NS33" s="1022"/>
      <c r="NT33" s="1022"/>
      <c r="NU33" s="1022"/>
      <c r="NV33" s="1022"/>
      <c r="NW33" s="1022"/>
      <c r="NX33" s="1022"/>
      <c r="NY33" s="1022"/>
      <c r="NZ33" s="1022"/>
      <c r="OA33" s="1022"/>
      <c r="OB33" s="1022"/>
      <c r="OC33" s="1022"/>
      <c r="OD33" s="1022"/>
      <c r="OE33" s="1022"/>
      <c r="OF33" s="1022"/>
      <c r="OG33" s="1022"/>
      <c r="OH33" s="1022"/>
      <c r="OI33" s="1022"/>
      <c r="OJ33" s="1022"/>
      <c r="OK33" s="1022"/>
      <c r="OL33" s="1022"/>
      <c r="OM33" s="1022"/>
      <c r="ON33" s="1022"/>
      <c r="OO33" s="1022"/>
      <c r="OP33" s="1022"/>
      <c r="OQ33" s="1022"/>
      <c r="OR33" s="1022"/>
      <c r="OS33" s="1022"/>
      <c r="OT33" s="1022"/>
      <c r="OU33" s="1022"/>
      <c r="OV33" s="1022"/>
      <c r="OW33" s="1022"/>
      <c r="OX33" s="1022"/>
      <c r="OY33" s="1022"/>
      <c r="OZ33" s="1022"/>
      <c r="PA33" s="1022"/>
      <c r="PB33" s="1022"/>
      <c r="PC33" s="1022"/>
      <c r="PD33" s="1022"/>
      <c r="PE33" s="1022"/>
      <c r="PF33" s="1022"/>
      <c r="PG33" s="1022"/>
      <c r="PH33" s="1022"/>
      <c r="PI33" s="1022"/>
      <c r="PJ33" s="1022"/>
      <c r="PK33" s="1022"/>
      <c r="PL33" s="1022"/>
      <c r="PM33" s="1022"/>
      <c r="PN33" s="1022"/>
      <c r="PO33" s="1022"/>
      <c r="PP33" s="1022"/>
      <c r="PQ33" s="1022"/>
      <c r="PR33" s="1022"/>
      <c r="PS33" s="1022"/>
      <c r="PT33" s="1022"/>
      <c r="PU33" s="1022"/>
      <c r="PV33" s="1022"/>
      <c r="PW33" s="1022"/>
      <c r="PX33" s="1022"/>
      <c r="PY33" s="1022"/>
      <c r="PZ33" s="1022"/>
      <c r="QA33" s="1022"/>
      <c r="QB33" s="1022"/>
      <c r="QC33" s="1022"/>
      <c r="QD33" s="1022"/>
      <c r="QE33" s="1022"/>
      <c r="QF33" s="1022"/>
      <c r="QG33" s="1022"/>
      <c r="QH33" s="1022"/>
      <c r="QI33" s="1022"/>
      <c r="QJ33" s="1022"/>
      <c r="QK33" s="1022"/>
      <c r="QL33" s="1022"/>
      <c r="QM33" s="1022"/>
      <c r="QN33" s="1022"/>
      <c r="QO33" s="1022"/>
      <c r="QP33" s="1022"/>
      <c r="QQ33" s="1022"/>
      <c r="QR33" s="1022"/>
      <c r="QS33" s="1022"/>
      <c r="QT33" s="1022"/>
      <c r="QU33" s="1022"/>
      <c r="QV33" s="1022"/>
      <c r="QW33" s="1022"/>
      <c r="QX33" s="1022"/>
      <c r="QY33" s="1022"/>
      <c r="QZ33" s="1022"/>
      <c r="RA33" s="1022"/>
      <c r="RB33" s="1022"/>
      <c r="RC33" s="1022"/>
      <c r="RD33" s="1022"/>
      <c r="RE33" s="1022"/>
      <c r="RF33" s="1022"/>
      <c r="RG33" s="1022"/>
      <c r="RH33" s="1022"/>
      <c r="RI33" s="1022"/>
      <c r="RJ33" s="1022"/>
      <c r="RK33" s="1022"/>
      <c r="RL33" s="1022"/>
      <c r="RM33" s="1022"/>
      <c r="RN33" s="1022"/>
      <c r="RO33" s="1022"/>
      <c r="RP33" s="1022"/>
      <c r="RQ33" s="1022"/>
      <c r="RR33" s="1022"/>
      <c r="RS33" s="1022"/>
      <c r="RT33" s="1022"/>
      <c r="RU33" s="1022"/>
      <c r="RV33" s="1022"/>
      <c r="RW33" s="1022"/>
      <c r="RX33" s="1022"/>
      <c r="RY33" s="1022"/>
      <c r="RZ33" s="1022"/>
      <c r="SA33" s="1022"/>
      <c r="SB33" s="1022"/>
      <c r="SC33" s="1022"/>
      <c r="SD33" s="1022"/>
      <c r="SE33" s="1022"/>
      <c r="SF33" s="1022"/>
      <c r="SG33" s="1022"/>
      <c r="SH33" s="1022"/>
      <c r="SI33" s="1022"/>
      <c r="SJ33" s="1022"/>
      <c r="SK33" s="1022"/>
      <c r="SL33" s="1022"/>
      <c r="SM33" s="1022"/>
      <c r="SN33" s="1022"/>
      <c r="SO33" s="1022"/>
      <c r="SP33" s="1022"/>
      <c r="SQ33" s="1022"/>
      <c r="SR33" s="1022"/>
      <c r="SS33" s="1022"/>
      <c r="ST33" s="1022"/>
      <c r="SU33" s="1022"/>
      <c r="SV33" s="1022"/>
      <c r="SW33" s="1022"/>
      <c r="SX33" s="1022"/>
      <c r="SY33" s="1022"/>
      <c r="SZ33" s="1022"/>
      <c r="TA33" s="1022"/>
      <c r="TB33" s="1022"/>
      <c r="TC33" s="1022"/>
      <c r="TD33" s="1022"/>
      <c r="TE33" s="1022"/>
      <c r="TF33" s="1022"/>
      <c r="TG33" s="1022"/>
      <c r="TH33" s="1022"/>
      <c r="TI33" s="1022"/>
      <c r="TJ33" s="1022"/>
      <c r="TK33" s="1022"/>
      <c r="TL33" s="1022"/>
      <c r="TM33" s="1022"/>
      <c r="TN33" s="1022"/>
      <c r="TO33" s="1022"/>
      <c r="TP33" s="1022"/>
      <c r="TQ33" s="1022"/>
      <c r="TR33" s="1022"/>
      <c r="TS33" s="1022"/>
      <c r="TT33" s="1022"/>
      <c r="TU33" s="1022"/>
      <c r="TV33" s="1022"/>
      <c r="TW33" s="1022"/>
      <c r="TX33" s="1022"/>
      <c r="TY33" s="1022"/>
      <c r="TZ33" s="1022"/>
      <c r="UA33" s="1022"/>
      <c r="UB33" s="1022"/>
      <c r="UC33" s="1022"/>
      <c r="UD33" s="1022"/>
      <c r="UE33" s="1022"/>
      <c r="UF33" s="1022"/>
      <c r="UG33" s="1022"/>
      <c r="UH33" s="1022"/>
      <c r="UI33" s="1022"/>
      <c r="UJ33" s="1022"/>
      <c r="UK33" s="1022"/>
      <c r="UL33" s="1022"/>
      <c r="UM33" s="1022"/>
      <c r="UN33" s="1022"/>
      <c r="UO33" s="1022"/>
      <c r="UP33" s="1022"/>
      <c r="UQ33" s="1022"/>
      <c r="UR33" s="1022"/>
      <c r="US33" s="1022"/>
      <c r="UT33" s="1022"/>
      <c r="UU33" s="1022"/>
      <c r="UV33" s="1022"/>
      <c r="UW33" s="1022"/>
      <c r="UX33" s="1022"/>
      <c r="UY33" s="1022"/>
      <c r="UZ33" s="1022"/>
      <c r="VA33" s="1022"/>
      <c r="VB33" s="1022"/>
      <c r="VC33" s="1022"/>
      <c r="VD33" s="1022"/>
      <c r="VE33" s="1022"/>
      <c r="VF33" s="1022"/>
      <c r="VG33" s="1022"/>
      <c r="VH33" s="1022"/>
      <c r="VI33" s="1022"/>
      <c r="VJ33" s="1022"/>
      <c r="VK33" s="1022"/>
      <c r="VL33" s="1022"/>
      <c r="VM33" s="1022"/>
      <c r="VN33" s="1022"/>
      <c r="VO33" s="1022"/>
      <c r="VP33" s="1022"/>
      <c r="VQ33" s="1022"/>
      <c r="VR33" s="1022"/>
      <c r="VS33" s="1022"/>
      <c r="VT33" s="1022"/>
      <c r="VU33" s="1022"/>
      <c r="VV33" s="1022"/>
      <c r="VW33" s="1022"/>
      <c r="VX33" s="1022"/>
      <c r="VY33" s="1022"/>
      <c r="VZ33" s="1022"/>
      <c r="WA33" s="1022"/>
      <c r="WB33" s="1022"/>
      <c r="WC33" s="1022"/>
      <c r="WD33" s="1022"/>
      <c r="WE33" s="1022"/>
      <c r="WF33" s="1022"/>
      <c r="WG33" s="1022"/>
      <c r="WH33" s="1022"/>
      <c r="WI33" s="1022"/>
      <c r="WJ33" s="1022"/>
      <c r="WK33" s="1022"/>
      <c r="WL33" s="1022"/>
      <c r="WM33" s="1022"/>
      <c r="WN33" s="1022"/>
      <c r="WO33" s="1022"/>
      <c r="WP33" s="1022"/>
      <c r="WQ33" s="1022"/>
      <c r="WR33" s="1022"/>
      <c r="WS33" s="1022"/>
      <c r="WT33" s="1022"/>
      <c r="WU33" s="1022"/>
      <c r="WV33" s="1022"/>
      <c r="WW33" s="1022"/>
      <c r="WX33" s="1022"/>
      <c r="WY33" s="1022"/>
      <c r="WZ33" s="1022"/>
      <c r="XA33" s="1022"/>
      <c r="XB33" s="1022"/>
      <c r="XC33" s="1022"/>
      <c r="XD33" s="1022"/>
      <c r="XE33" s="1022"/>
      <c r="XF33" s="1022"/>
      <c r="XG33" s="1022"/>
      <c r="XH33" s="1022"/>
      <c r="XI33" s="1022"/>
      <c r="XJ33" s="1022"/>
      <c r="XK33" s="1022"/>
      <c r="XL33" s="1022"/>
      <c r="XM33" s="1022"/>
      <c r="XN33" s="1022"/>
      <c r="XO33" s="1022"/>
      <c r="XP33" s="1022"/>
      <c r="XQ33" s="1022"/>
      <c r="XR33" s="1022"/>
      <c r="XS33" s="1022"/>
      <c r="XT33" s="1022"/>
      <c r="XU33" s="1022"/>
      <c r="XV33" s="1022"/>
      <c r="XW33" s="1022"/>
      <c r="XX33" s="1022"/>
      <c r="XY33" s="1022"/>
      <c r="XZ33" s="1022"/>
      <c r="YA33" s="1022"/>
      <c r="YB33" s="1022"/>
      <c r="YC33" s="1022"/>
      <c r="YD33" s="1022"/>
      <c r="YE33" s="1022"/>
      <c r="YF33" s="1022"/>
      <c r="YG33" s="1022"/>
      <c r="YH33" s="1022"/>
      <c r="YI33" s="1022"/>
      <c r="YJ33" s="1022"/>
      <c r="YK33" s="1022"/>
      <c r="YL33" s="1022"/>
      <c r="YM33" s="1022"/>
      <c r="YN33" s="1022"/>
      <c r="YO33" s="1022"/>
      <c r="YP33" s="1022"/>
      <c r="YQ33" s="1022"/>
      <c r="YR33" s="1022"/>
      <c r="YS33" s="1022"/>
      <c r="YT33" s="1022"/>
      <c r="YU33" s="1022"/>
      <c r="YV33" s="1022"/>
      <c r="YW33" s="1022"/>
      <c r="YX33" s="1022"/>
      <c r="YY33" s="1022"/>
      <c r="YZ33" s="1022"/>
      <c r="ZA33" s="1022"/>
      <c r="ZB33" s="1022"/>
      <c r="ZC33" s="1022"/>
      <c r="ZD33" s="1022"/>
      <c r="ZE33" s="1022"/>
      <c r="ZF33" s="1022"/>
      <c r="ZG33" s="1022"/>
      <c r="ZH33" s="1022"/>
      <c r="ZI33" s="1022"/>
      <c r="ZJ33" s="1022"/>
      <c r="ZK33" s="1022"/>
      <c r="ZL33" s="1022"/>
      <c r="ZM33" s="1022"/>
      <c r="ZN33" s="1022"/>
      <c r="ZO33" s="1022"/>
      <c r="ZP33" s="1022"/>
      <c r="ZQ33" s="1022"/>
      <c r="ZR33" s="1022"/>
      <c r="ZS33" s="1022"/>
      <c r="ZT33" s="1022"/>
      <c r="ZU33" s="1022"/>
      <c r="ZV33" s="1022"/>
      <c r="ZW33" s="1022"/>
      <c r="ZX33" s="1022"/>
      <c r="ZY33" s="1022"/>
      <c r="ZZ33" s="1022"/>
      <c r="AAA33" s="1022"/>
      <c r="AAB33" s="1022"/>
      <c r="AAC33" s="1022"/>
      <c r="AAD33" s="1022"/>
      <c r="AAE33" s="1022"/>
      <c r="AAF33" s="1022"/>
      <c r="AAG33" s="1022"/>
      <c r="AAH33" s="1022"/>
      <c r="AAI33" s="1022"/>
      <c r="AAJ33" s="1022"/>
      <c r="AAK33" s="1022"/>
      <c r="AAL33" s="1022"/>
      <c r="AAM33" s="1022"/>
      <c r="AAN33" s="1022"/>
      <c r="AAO33" s="1022"/>
      <c r="AAP33" s="1022"/>
      <c r="AAQ33" s="1022"/>
      <c r="AAR33" s="1022"/>
      <c r="AAS33" s="1022"/>
      <c r="AAT33" s="1022"/>
      <c r="AAU33" s="1022"/>
      <c r="AAV33" s="1022"/>
      <c r="AAW33" s="1022"/>
      <c r="AAX33" s="1022"/>
      <c r="AAY33" s="1022"/>
      <c r="AAZ33" s="1022"/>
      <c r="ABA33" s="1022"/>
      <c r="ABB33" s="1022"/>
      <c r="ABC33" s="1022"/>
      <c r="ABD33" s="1022"/>
      <c r="ABE33" s="1022"/>
      <c r="ABF33" s="1022"/>
      <c r="ABG33" s="1022"/>
      <c r="ABH33" s="1022"/>
      <c r="ABI33" s="1022"/>
      <c r="ABJ33" s="1022"/>
      <c r="ABK33" s="1022"/>
      <c r="ABL33" s="1022"/>
      <c r="ABM33" s="1022"/>
      <c r="ABN33" s="1022"/>
      <c r="ABO33" s="1022"/>
      <c r="ABP33" s="1022"/>
      <c r="ABQ33" s="1022"/>
      <c r="ABR33" s="1022"/>
      <c r="ABS33" s="1022"/>
      <c r="ABT33" s="1022"/>
      <c r="ABU33" s="1022"/>
      <c r="ABV33" s="1022"/>
      <c r="ABW33" s="1022"/>
      <c r="ABX33" s="1022"/>
      <c r="ABY33" s="1022"/>
      <c r="ABZ33" s="1022"/>
      <c r="ACA33" s="1022"/>
      <c r="ACB33" s="1022"/>
      <c r="ACC33" s="1022"/>
      <c r="ACD33" s="1022"/>
      <c r="ACE33" s="1022"/>
      <c r="ACF33" s="1022"/>
      <c r="ACG33" s="1022"/>
      <c r="ACH33" s="1022"/>
      <c r="ACI33" s="1022"/>
      <c r="ACJ33" s="1022"/>
      <c r="ACK33" s="1022"/>
      <c r="ACL33" s="1022"/>
      <c r="ACM33" s="1022"/>
      <c r="ACN33" s="1022"/>
      <c r="ACO33" s="1022"/>
      <c r="ACP33" s="1022"/>
      <c r="ACQ33" s="1022"/>
      <c r="ACR33" s="1022"/>
      <c r="ACS33" s="1022"/>
      <c r="ACT33" s="1022"/>
      <c r="ACU33" s="1022"/>
      <c r="ACV33" s="1022"/>
      <c r="ACW33" s="1022"/>
      <c r="ACX33" s="1022"/>
      <c r="ACY33" s="1022"/>
      <c r="ACZ33" s="1022"/>
      <c r="ADA33" s="1022"/>
      <c r="ADB33" s="1022"/>
      <c r="ADC33" s="1022"/>
      <c r="ADD33" s="1022"/>
      <c r="ADE33" s="1022"/>
      <c r="ADF33" s="1022"/>
      <c r="ADG33" s="1022"/>
      <c r="ADH33" s="1022"/>
      <c r="ADI33" s="1022"/>
      <c r="ADJ33" s="1022"/>
      <c r="ADK33" s="1022"/>
      <c r="ADL33" s="1022"/>
      <c r="ADM33" s="1022"/>
      <c r="ADN33" s="1022"/>
      <c r="ADO33" s="1022"/>
      <c r="ADP33" s="1022"/>
      <c r="ADQ33" s="1022"/>
      <c r="ADR33" s="1022"/>
      <c r="ADS33" s="1022"/>
      <c r="ADT33" s="1022"/>
      <c r="ADU33" s="1022"/>
      <c r="ADV33" s="1022"/>
      <c r="ADW33" s="1022"/>
      <c r="ADX33" s="1022"/>
      <c r="ADY33" s="1022"/>
      <c r="ADZ33" s="1022"/>
      <c r="AEA33" s="1022"/>
      <c r="AEB33" s="1022"/>
      <c r="AEC33" s="1022"/>
      <c r="AED33" s="1022"/>
      <c r="AEE33" s="1022"/>
      <c r="AEF33" s="1022"/>
      <c r="AEG33" s="1022"/>
      <c r="AEH33" s="1022"/>
      <c r="AEI33" s="1022"/>
      <c r="AEJ33" s="1022"/>
      <c r="AEK33" s="1022"/>
      <c r="AEL33" s="1022"/>
      <c r="AEM33" s="1022"/>
      <c r="AEN33" s="1022"/>
      <c r="AEO33" s="1022"/>
      <c r="AEP33" s="1022"/>
      <c r="AEQ33" s="1022"/>
      <c r="AER33" s="1022"/>
      <c r="AES33" s="1022"/>
      <c r="AET33" s="1022"/>
      <c r="AEU33" s="1022"/>
      <c r="AEV33" s="1022"/>
      <c r="AEW33" s="1022"/>
      <c r="AEX33" s="1022"/>
      <c r="AEY33" s="1022"/>
      <c r="AEZ33" s="1022"/>
      <c r="AFA33" s="1022"/>
      <c r="AFB33" s="1022"/>
      <c r="AFC33" s="1022"/>
      <c r="AFD33" s="1022"/>
      <c r="AFE33" s="1022"/>
      <c r="AFF33" s="1022"/>
      <c r="AFG33" s="1022"/>
      <c r="AFH33" s="1022"/>
      <c r="AFI33" s="1022"/>
      <c r="AFJ33" s="1022"/>
      <c r="AFK33" s="1022"/>
      <c r="AFL33" s="1022"/>
      <c r="AFM33" s="1022"/>
      <c r="AFN33" s="1022"/>
      <c r="AFO33" s="1022"/>
      <c r="AFP33" s="1022"/>
      <c r="AFQ33" s="1022"/>
      <c r="AFR33" s="1022"/>
      <c r="AFS33" s="1022"/>
      <c r="AFT33" s="1022"/>
      <c r="AFU33" s="1022"/>
      <c r="AFV33" s="1022"/>
      <c r="AFW33" s="1022"/>
      <c r="AFX33" s="1022"/>
      <c r="AFY33" s="1022"/>
      <c r="AFZ33" s="1022"/>
      <c r="AGA33" s="1022"/>
      <c r="AGB33" s="1022"/>
      <c r="AGC33" s="1022"/>
      <c r="AGD33" s="1022"/>
      <c r="AGE33" s="1022"/>
      <c r="AGF33" s="1022"/>
      <c r="AGG33" s="1022"/>
      <c r="AGH33" s="1022"/>
      <c r="AGI33" s="1022"/>
      <c r="AGJ33" s="1022"/>
      <c r="AGK33" s="1022"/>
      <c r="AGL33" s="1022"/>
      <c r="AGM33" s="1022"/>
      <c r="AGN33" s="1022"/>
      <c r="AGO33" s="1022"/>
      <c r="AGP33" s="1022"/>
      <c r="AGQ33" s="1022"/>
      <c r="AGR33" s="1022"/>
      <c r="AGS33" s="1022"/>
      <c r="AGT33" s="1022"/>
      <c r="AGU33" s="1022"/>
      <c r="AGV33" s="1022"/>
      <c r="AGW33" s="1022"/>
      <c r="AGX33" s="1022"/>
      <c r="AGY33" s="1022"/>
      <c r="AGZ33" s="1022"/>
      <c r="AHA33" s="1022"/>
      <c r="AHB33" s="1022"/>
      <c r="AHC33" s="1022"/>
      <c r="AHD33" s="1022"/>
      <c r="AHE33" s="1022"/>
      <c r="AHF33" s="1022"/>
      <c r="AHG33" s="1022"/>
      <c r="AHH33" s="1022"/>
      <c r="AHI33" s="1022"/>
      <c r="AHJ33" s="1022"/>
      <c r="AHK33" s="1022"/>
      <c r="AHL33" s="1022"/>
      <c r="AHM33" s="1022"/>
      <c r="AHN33" s="1022"/>
      <c r="AHO33" s="1022"/>
      <c r="AHP33" s="1022"/>
      <c r="AHQ33" s="1022"/>
      <c r="AHR33" s="1022"/>
      <c r="AHS33" s="1022"/>
      <c r="AHT33" s="1022"/>
      <c r="AHU33" s="1022"/>
      <c r="AHV33" s="1022"/>
      <c r="AHW33" s="1022"/>
      <c r="AHX33" s="1022"/>
      <c r="AHY33" s="1022"/>
      <c r="AHZ33" s="1022"/>
      <c r="AIA33" s="1022"/>
      <c r="AIB33" s="1022"/>
      <c r="AIC33" s="1022"/>
      <c r="AID33" s="1022"/>
      <c r="AIE33" s="1022"/>
      <c r="AIF33" s="1022"/>
      <c r="AIG33" s="1022"/>
      <c r="AIH33" s="1022"/>
      <c r="AII33" s="1022"/>
      <c r="AIJ33" s="1022"/>
      <c r="AIK33" s="1022"/>
      <c r="AIL33" s="1022"/>
      <c r="AIM33" s="1022"/>
      <c r="AIN33" s="1022"/>
      <c r="AIO33" s="1022"/>
      <c r="AIP33" s="1022"/>
      <c r="AIQ33" s="1022"/>
      <c r="AIR33" s="1022"/>
      <c r="AIS33" s="1022"/>
      <c r="AIT33" s="1022"/>
      <c r="AIU33" s="1022"/>
      <c r="AIV33" s="1022"/>
      <c r="AIW33" s="1022"/>
      <c r="AIX33" s="1022"/>
      <c r="AIY33" s="1022"/>
      <c r="AIZ33" s="1022"/>
      <c r="AJA33" s="1022"/>
      <c r="AJB33" s="1022"/>
      <c r="AJC33" s="1022"/>
      <c r="AJD33" s="1022"/>
      <c r="AJE33" s="1022"/>
      <c r="AJF33" s="1022"/>
      <c r="AJG33" s="1022"/>
      <c r="AJH33" s="1022"/>
      <c r="AJI33" s="1022"/>
      <c r="AJJ33" s="1022"/>
      <c r="AJK33" s="1022"/>
      <c r="AJL33" s="1022"/>
      <c r="AJM33" s="1022"/>
      <c r="AJN33" s="1022"/>
      <c r="AJO33" s="1022"/>
      <c r="AJP33" s="1022"/>
      <c r="AJQ33" s="1022"/>
      <c r="AJR33" s="1022"/>
      <c r="AJS33" s="1022"/>
      <c r="AJT33" s="1022"/>
      <c r="AJU33" s="1022"/>
      <c r="AJV33" s="1022"/>
      <c r="AJW33" s="1022"/>
      <c r="AJX33" s="1022"/>
      <c r="AJY33" s="1022"/>
      <c r="AJZ33" s="1022"/>
      <c r="AKA33" s="1022"/>
      <c r="AKB33" s="1022"/>
      <c r="AKC33" s="1022"/>
      <c r="AKD33" s="1022"/>
      <c r="AKE33" s="1022"/>
      <c r="AKF33" s="1022"/>
      <c r="AKG33" s="1022"/>
      <c r="AKH33" s="1022"/>
      <c r="AKI33" s="1022"/>
      <c r="AKJ33" s="1022"/>
      <c r="AKK33" s="1022"/>
      <c r="AKL33" s="1022"/>
      <c r="AKM33" s="1022"/>
      <c r="AKN33" s="1022"/>
      <c r="AKO33" s="1022"/>
      <c r="AKP33" s="1022"/>
      <c r="AKQ33" s="1022"/>
      <c r="AKR33" s="1022"/>
      <c r="AKS33" s="1022"/>
      <c r="AKT33" s="1022"/>
      <c r="AKU33" s="1022"/>
      <c r="AKV33" s="1022"/>
      <c r="AKW33" s="1022"/>
      <c r="AKX33" s="1022"/>
      <c r="AKY33" s="1022"/>
      <c r="AKZ33" s="1022"/>
      <c r="ALA33" s="1022"/>
      <c r="ALB33" s="1022"/>
      <c r="ALC33" s="1022"/>
      <c r="ALD33" s="1022"/>
      <c r="ALE33" s="1022"/>
      <c r="ALF33" s="1022"/>
      <c r="ALG33" s="1022"/>
      <c r="ALH33" s="1022"/>
      <c r="ALI33" s="1022"/>
      <c r="ALJ33" s="1022"/>
      <c r="ALK33" s="1022"/>
      <c r="ALL33" s="1022"/>
      <c r="ALM33" s="1022"/>
      <c r="ALN33" s="1022"/>
      <c r="ALO33" s="1022"/>
      <c r="ALP33" s="1022"/>
      <c r="ALQ33" s="1022"/>
      <c r="ALR33" s="1022"/>
      <c r="ALS33" s="1022"/>
      <c r="ALT33" s="1022"/>
      <c r="ALU33" s="1022"/>
      <c r="ALV33" s="1022"/>
      <c r="ALW33" s="1022"/>
      <c r="ALX33" s="1022"/>
      <c r="ALY33" s="1022"/>
      <c r="ALZ33" s="1022"/>
      <c r="AMA33" s="1022"/>
      <c r="AMB33" s="1022"/>
      <c r="AMC33" s="1022"/>
      <c r="AMD33" s="1022"/>
      <c r="AME33" s="1022"/>
      <c r="AMF33" s="1022"/>
      <c r="AMG33" s="1022"/>
      <c r="AMH33" s="1022"/>
      <c r="AMI33" s="1022"/>
      <c r="AMJ33" s="1022"/>
      <c r="AMK33" s="1022"/>
      <c r="AML33" s="1022"/>
      <c r="AMM33" s="1022"/>
      <c r="AMN33" s="1022"/>
      <c r="AMO33" s="1022"/>
      <c r="AMP33" s="1022"/>
      <c r="AMQ33" s="1022"/>
      <c r="AMR33" s="1022"/>
      <c r="AMS33" s="1022"/>
      <c r="AMT33" s="1022"/>
      <c r="AMU33" s="1022"/>
      <c r="AMV33" s="1022"/>
      <c r="AMW33" s="1022"/>
      <c r="AMX33" s="1022"/>
      <c r="AMY33" s="1022"/>
      <c r="AMZ33" s="1022"/>
      <c r="ANA33" s="1022"/>
      <c r="ANB33" s="1022"/>
      <c r="ANC33" s="1022"/>
      <c r="AND33" s="1022"/>
      <c r="ANE33" s="1022"/>
      <c r="ANF33" s="1022"/>
      <c r="ANG33" s="1022"/>
      <c r="ANH33" s="1022"/>
      <c r="ANI33" s="1022"/>
      <c r="ANJ33" s="1022"/>
      <c r="ANK33" s="1022"/>
      <c r="ANL33" s="1022"/>
      <c r="ANM33" s="1022"/>
      <c r="ANN33" s="1022"/>
      <c r="ANO33" s="1022"/>
      <c r="ANP33" s="1022"/>
      <c r="ANQ33" s="1022"/>
      <c r="ANR33" s="1022"/>
      <c r="ANS33" s="1022"/>
      <c r="ANT33" s="1022"/>
      <c r="ANU33" s="1022"/>
      <c r="ANV33" s="1022"/>
      <c r="ANW33" s="1022"/>
      <c r="ANX33" s="1022"/>
      <c r="ANY33" s="1022"/>
      <c r="ANZ33" s="1022"/>
      <c r="AOA33" s="1022"/>
      <c r="AOB33" s="1022"/>
      <c r="AOC33" s="1022"/>
      <c r="AOD33" s="1022"/>
      <c r="AOE33" s="1022"/>
      <c r="AOF33" s="1022"/>
      <c r="AOG33" s="1022"/>
      <c r="AOH33" s="1022"/>
      <c r="AOI33" s="1022"/>
      <c r="AOJ33" s="1022"/>
      <c r="AOK33" s="1022"/>
      <c r="AOL33" s="1022"/>
      <c r="AOM33" s="1022"/>
      <c r="AON33" s="1022"/>
      <c r="AOO33" s="1022"/>
      <c r="AOP33" s="1022"/>
      <c r="AOQ33" s="1022"/>
      <c r="AOR33" s="1022"/>
      <c r="AOS33" s="1022"/>
      <c r="AOT33" s="1022"/>
      <c r="AOU33" s="1022"/>
      <c r="AOV33" s="1022"/>
      <c r="AOW33" s="1022"/>
      <c r="AOX33" s="1022"/>
      <c r="AOY33" s="1022"/>
      <c r="AOZ33" s="1022"/>
      <c r="APA33" s="1022"/>
      <c r="APB33" s="1022"/>
      <c r="APC33" s="1022"/>
      <c r="APD33" s="1022"/>
      <c r="APE33" s="1022"/>
      <c r="APF33" s="1022"/>
      <c r="APG33" s="1022"/>
      <c r="APH33" s="1022"/>
      <c r="API33" s="1022"/>
      <c r="APJ33" s="1022"/>
      <c r="APK33" s="1022"/>
      <c r="APL33" s="1022"/>
      <c r="APM33" s="1022"/>
      <c r="APN33" s="1022"/>
      <c r="APO33" s="1022"/>
      <c r="APP33" s="1022"/>
      <c r="APQ33" s="1022"/>
      <c r="APR33" s="1022"/>
      <c r="APS33" s="1022"/>
      <c r="APT33" s="1022"/>
      <c r="APU33" s="1022"/>
      <c r="APV33" s="1022"/>
      <c r="APW33" s="1022"/>
      <c r="APX33" s="1022"/>
      <c r="APY33" s="1022"/>
      <c r="APZ33" s="1022"/>
      <c r="AQA33" s="1022"/>
      <c r="AQB33" s="1022"/>
      <c r="AQC33" s="1022"/>
      <c r="AQD33" s="1022"/>
      <c r="AQE33" s="1022"/>
      <c r="AQF33" s="1022"/>
      <c r="AQG33" s="1022"/>
      <c r="AQH33" s="1022"/>
      <c r="AQI33" s="1022"/>
      <c r="AQJ33" s="1022"/>
      <c r="AQK33" s="1022"/>
      <c r="AQL33" s="1022"/>
      <c r="AQM33" s="1022"/>
      <c r="AQN33" s="1022"/>
      <c r="AQO33" s="1022"/>
      <c r="AQP33" s="1022"/>
      <c r="AQQ33" s="1022"/>
      <c r="AQR33" s="1022"/>
      <c r="AQS33" s="1022"/>
      <c r="AQT33" s="1022"/>
      <c r="AQU33" s="1022"/>
      <c r="AQV33" s="1022"/>
      <c r="AQW33" s="1022"/>
      <c r="AQX33" s="1022"/>
      <c r="AQY33" s="1022"/>
      <c r="AQZ33" s="1022"/>
      <c r="ARA33" s="1022"/>
      <c r="ARB33" s="1022"/>
      <c r="ARC33" s="1022"/>
      <c r="ARD33" s="1022"/>
      <c r="ARE33" s="1022"/>
      <c r="ARF33" s="1022"/>
      <c r="ARG33" s="1022"/>
      <c r="ARH33" s="1022"/>
      <c r="ARI33" s="1022"/>
      <c r="ARJ33" s="1022"/>
      <c r="ARK33" s="1022"/>
      <c r="ARL33" s="1022"/>
      <c r="ARM33" s="1022"/>
      <c r="ARN33" s="1022"/>
      <c r="ARO33" s="1022"/>
      <c r="ARP33" s="1022"/>
      <c r="ARQ33" s="1022"/>
      <c r="ARR33" s="1022"/>
      <c r="ARS33" s="1022"/>
      <c r="ART33" s="1022"/>
      <c r="ARU33" s="1022"/>
      <c r="ARV33" s="1022"/>
      <c r="ARW33" s="1022"/>
      <c r="ARX33" s="1022"/>
      <c r="ARY33" s="1022"/>
      <c r="ARZ33" s="1022"/>
      <c r="ASA33" s="1022"/>
      <c r="ASB33" s="1022"/>
      <c r="ASC33" s="1022"/>
      <c r="ASD33" s="1022"/>
      <c r="ASE33" s="1022"/>
      <c r="ASF33" s="1022"/>
      <c r="ASG33" s="1022"/>
      <c r="ASH33" s="1022"/>
      <c r="ASI33" s="1022"/>
      <c r="ASJ33" s="1022"/>
      <c r="ASK33" s="1022"/>
      <c r="ASL33" s="1022"/>
      <c r="ASM33" s="1022"/>
      <c r="ASN33" s="1022"/>
      <c r="ASO33" s="1022"/>
      <c r="ASP33" s="1022"/>
      <c r="ASQ33" s="1022"/>
      <c r="ASR33" s="1022"/>
      <c r="ASS33" s="1022"/>
      <c r="AST33" s="1022"/>
      <c r="ASU33" s="1022"/>
      <c r="ASV33" s="1022"/>
      <c r="ASW33" s="1022"/>
      <c r="ASX33" s="1022"/>
      <c r="ASY33" s="1022"/>
      <c r="ASZ33" s="1022"/>
      <c r="ATA33" s="1022"/>
      <c r="ATB33" s="1022"/>
      <c r="ATC33" s="1022"/>
      <c r="ATD33" s="1022"/>
      <c r="ATE33" s="1022"/>
      <c r="ATF33" s="1022"/>
      <c r="ATG33" s="1022"/>
      <c r="ATH33" s="1022"/>
      <c r="ATI33" s="1022"/>
      <c r="ATJ33" s="1022"/>
      <c r="ATK33" s="1022"/>
      <c r="ATL33" s="1022"/>
      <c r="ATM33" s="1022"/>
      <c r="ATN33" s="1022"/>
      <c r="ATO33" s="1022"/>
      <c r="ATP33" s="1022"/>
      <c r="ATQ33" s="1022"/>
      <c r="ATR33" s="1022"/>
      <c r="ATS33" s="1022"/>
      <c r="ATT33" s="1022"/>
      <c r="ATU33" s="1022"/>
      <c r="ATV33" s="1022"/>
      <c r="ATW33" s="1022"/>
      <c r="ATX33" s="1022"/>
      <c r="ATY33" s="1022"/>
      <c r="ATZ33" s="1022"/>
      <c r="AUA33" s="1022"/>
      <c r="AUB33" s="1022"/>
      <c r="AUC33" s="1022"/>
      <c r="AUD33" s="1022"/>
      <c r="AUE33" s="1022"/>
      <c r="AUF33" s="1022"/>
      <c r="AUG33" s="1022"/>
      <c r="AUH33" s="1022"/>
      <c r="AUI33" s="1022"/>
      <c r="AUJ33" s="1022"/>
      <c r="AUK33" s="1022"/>
      <c r="AUL33" s="1022"/>
      <c r="AUM33" s="1022"/>
      <c r="AUN33" s="1022"/>
      <c r="AUO33" s="1022"/>
      <c r="AUP33" s="1022"/>
      <c r="AUQ33" s="1022"/>
      <c r="AUR33" s="1022"/>
      <c r="AUS33" s="1022"/>
      <c r="AUT33" s="1022"/>
      <c r="AUU33" s="1022"/>
      <c r="AUV33" s="1022"/>
      <c r="AUW33" s="1022"/>
      <c r="AUX33" s="1022"/>
      <c r="AUY33" s="1022"/>
      <c r="AUZ33" s="1022"/>
      <c r="AVA33" s="1022"/>
      <c r="AVB33" s="1022"/>
      <c r="AVC33" s="1022"/>
      <c r="AVD33" s="1022"/>
      <c r="AVE33" s="1022"/>
      <c r="AVF33" s="1022"/>
      <c r="AVG33" s="1022"/>
      <c r="AVH33" s="1022"/>
      <c r="AVI33" s="1022"/>
      <c r="AVJ33" s="1022"/>
      <c r="AVK33" s="1022"/>
      <c r="AVL33" s="1022"/>
      <c r="AVM33" s="1022"/>
      <c r="AVN33" s="1022"/>
      <c r="AVO33" s="1022"/>
      <c r="AVP33" s="1022"/>
      <c r="AVQ33" s="1022"/>
      <c r="AVR33" s="1022"/>
      <c r="AVS33" s="1022"/>
      <c r="AVT33" s="1022"/>
      <c r="AVU33" s="1022"/>
      <c r="AVV33" s="1022"/>
      <c r="AVW33" s="1022"/>
      <c r="AVX33" s="1022"/>
      <c r="AVY33" s="1022"/>
      <c r="AVZ33" s="1022"/>
      <c r="AWA33" s="1022"/>
      <c r="AWB33" s="1022"/>
      <c r="AWC33" s="1022"/>
      <c r="AWD33" s="1022"/>
      <c r="AWE33" s="1022"/>
      <c r="AWF33" s="1022"/>
      <c r="AWG33" s="1022"/>
      <c r="AWH33" s="1022"/>
      <c r="AWI33" s="1022"/>
      <c r="AWJ33" s="1022"/>
      <c r="AWK33" s="1022"/>
      <c r="AWL33" s="1022"/>
      <c r="AWM33" s="1022"/>
      <c r="AWN33" s="1022"/>
      <c r="AWO33" s="1022"/>
      <c r="AWP33" s="1022"/>
      <c r="AWQ33" s="1022"/>
      <c r="AWR33" s="1022"/>
      <c r="AWS33" s="1022"/>
      <c r="AWT33" s="1022"/>
      <c r="AWU33" s="1022"/>
      <c r="AWV33" s="1022"/>
      <c r="AWW33" s="1022"/>
      <c r="AWX33" s="1022"/>
      <c r="AWY33" s="1022"/>
      <c r="AWZ33" s="1022"/>
      <c r="AXA33" s="1022"/>
      <c r="AXB33" s="1022"/>
      <c r="AXC33" s="1022"/>
      <c r="AXD33" s="1022"/>
      <c r="AXE33" s="1022"/>
      <c r="AXF33" s="1022"/>
      <c r="AXG33" s="1022"/>
      <c r="AXH33" s="1022"/>
      <c r="AXI33" s="1022"/>
      <c r="AXJ33" s="1022"/>
      <c r="AXK33" s="1022"/>
      <c r="AXL33" s="1022"/>
      <c r="AXM33" s="1022"/>
      <c r="AXN33" s="1022"/>
      <c r="AXO33" s="1022"/>
      <c r="AXP33" s="1022"/>
      <c r="AXQ33" s="1022"/>
      <c r="AXR33" s="1022"/>
      <c r="AXS33" s="1022"/>
      <c r="AXT33" s="1022"/>
      <c r="AXU33" s="1022"/>
      <c r="AXV33" s="1022"/>
      <c r="AXW33" s="1022"/>
      <c r="AXX33" s="1022"/>
      <c r="AXY33" s="1022"/>
      <c r="AXZ33" s="1022"/>
      <c r="AYA33" s="1022"/>
      <c r="AYB33" s="1022"/>
      <c r="AYC33" s="1022"/>
      <c r="AYD33" s="1022"/>
      <c r="AYE33" s="1022"/>
      <c r="AYF33" s="1022"/>
      <c r="AYG33" s="1022"/>
      <c r="AYH33" s="1022"/>
      <c r="AYI33" s="1022"/>
      <c r="AYJ33" s="1022"/>
      <c r="AYK33" s="1022"/>
      <c r="AYL33" s="1022"/>
      <c r="AYM33" s="1022"/>
      <c r="AYN33" s="1022"/>
      <c r="AYO33" s="1022"/>
      <c r="AYP33" s="1022"/>
      <c r="AYQ33" s="1022"/>
      <c r="AYR33" s="1022"/>
      <c r="AYS33" s="1022"/>
      <c r="AYT33" s="1022"/>
      <c r="AYU33" s="1022"/>
      <c r="AYV33" s="1022"/>
      <c r="AYW33" s="1022"/>
      <c r="AYX33" s="1022"/>
      <c r="AYY33" s="1022"/>
      <c r="AYZ33" s="1022"/>
      <c r="AZA33" s="1022"/>
      <c r="AZB33" s="1022"/>
      <c r="AZC33" s="1022"/>
      <c r="AZD33" s="1022"/>
      <c r="AZE33" s="1022"/>
      <c r="AZF33" s="1022"/>
      <c r="AZG33" s="1022"/>
      <c r="AZH33" s="1022"/>
      <c r="AZI33" s="1022"/>
      <c r="AZJ33" s="1022"/>
      <c r="AZK33" s="1022"/>
      <c r="AZL33" s="1022"/>
      <c r="AZM33" s="1022"/>
      <c r="AZN33" s="1022"/>
      <c r="AZO33" s="1022"/>
      <c r="AZP33" s="1022"/>
      <c r="AZQ33" s="1022"/>
      <c r="AZR33" s="1022"/>
      <c r="AZS33" s="1022"/>
      <c r="AZT33" s="1022"/>
      <c r="AZU33" s="1022"/>
      <c r="AZV33" s="1022"/>
      <c r="AZW33" s="1022"/>
      <c r="AZX33" s="1022"/>
      <c r="AZY33" s="1022"/>
      <c r="AZZ33" s="1022"/>
      <c r="BAA33" s="1022"/>
      <c r="BAB33" s="1022"/>
      <c r="BAC33" s="1022"/>
      <c r="BAD33" s="1022"/>
      <c r="BAE33" s="1022"/>
      <c r="BAF33" s="1022"/>
      <c r="BAG33" s="1022"/>
      <c r="BAH33" s="1022"/>
      <c r="BAI33" s="1022"/>
      <c r="BAJ33" s="1022"/>
      <c r="BAK33" s="1022"/>
      <c r="BAL33" s="1022"/>
      <c r="BAM33" s="1022"/>
      <c r="BAN33" s="1022"/>
      <c r="BAO33" s="1022"/>
      <c r="BAP33" s="1022"/>
      <c r="BAQ33" s="1022"/>
      <c r="BAR33" s="1022"/>
      <c r="BAS33" s="1022"/>
      <c r="BAT33" s="1022"/>
      <c r="BAU33" s="1022"/>
      <c r="BAV33" s="1022"/>
      <c r="BAW33" s="1022"/>
      <c r="BAX33" s="1022"/>
      <c r="BAY33" s="1022"/>
      <c r="BAZ33" s="1022"/>
      <c r="BBA33" s="1022"/>
      <c r="BBB33" s="1022"/>
      <c r="BBC33" s="1022"/>
      <c r="BBD33" s="1022"/>
      <c r="BBE33" s="1022"/>
      <c r="BBF33" s="1022"/>
      <c r="BBG33" s="1022"/>
      <c r="BBH33" s="1022"/>
      <c r="BBI33" s="1022"/>
      <c r="BBJ33" s="1022"/>
      <c r="BBK33" s="1022"/>
      <c r="BBL33" s="1022"/>
      <c r="BBM33" s="1022"/>
      <c r="BBN33" s="1022"/>
      <c r="BBO33" s="1022"/>
      <c r="BBP33" s="1022"/>
      <c r="BBQ33" s="1022"/>
      <c r="BBR33" s="1022"/>
      <c r="BBS33" s="1022"/>
      <c r="BBT33" s="1022"/>
      <c r="BBU33" s="1022"/>
      <c r="BBV33" s="1022"/>
      <c r="BBW33" s="1022"/>
      <c r="BBX33" s="1022"/>
      <c r="BBY33" s="1022"/>
      <c r="BBZ33" s="1022"/>
      <c r="BCA33" s="1022"/>
      <c r="BCB33" s="1022"/>
      <c r="BCC33" s="1022"/>
      <c r="BCD33" s="1022"/>
      <c r="BCE33" s="1022"/>
      <c r="BCF33" s="1022"/>
      <c r="BCG33" s="1022"/>
      <c r="BCH33" s="1022"/>
      <c r="BCI33" s="1022"/>
      <c r="BCJ33" s="1022"/>
      <c r="BCK33" s="1022"/>
      <c r="BCL33" s="1022"/>
      <c r="BCM33" s="1022"/>
      <c r="BCN33" s="1022"/>
      <c r="BCO33" s="1022"/>
      <c r="BCP33" s="1022"/>
      <c r="BCQ33" s="1022"/>
      <c r="BCR33" s="1022"/>
      <c r="BCS33" s="1022"/>
      <c r="BCT33" s="1022"/>
      <c r="BCU33" s="1022"/>
      <c r="BCV33" s="1022"/>
      <c r="BCW33" s="1022"/>
      <c r="BCX33" s="1022"/>
      <c r="BCY33" s="1022"/>
      <c r="BCZ33" s="1022"/>
      <c r="BDA33" s="1022"/>
      <c r="BDB33" s="1022"/>
      <c r="BDC33" s="1022"/>
      <c r="BDD33" s="1022"/>
      <c r="BDE33" s="1022"/>
      <c r="BDF33" s="1022"/>
      <c r="BDG33" s="1022"/>
      <c r="BDH33" s="1022"/>
      <c r="BDI33" s="1022"/>
      <c r="BDJ33" s="1022"/>
      <c r="BDK33" s="1022"/>
      <c r="BDL33" s="1022"/>
      <c r="BDM33" s="1022"/>
      <c r="BDN33" s="1022"/>
      <c r="BDO33" s="1022"/>
      <c r="BDP33" s="1022"/>
      <c r="BDQ33" s="1022"/>
      <c r="BDR33" s="1022"/>
      <c r="BDS33" s="1022"/>
      <c r="BDT33" s="1022"/>
      <c r="BDU33" s="1022"/>
      <c r="BDV33" s="1022"/>
      <c r="BDW33" s="1022"/>
      <c r="BDX33" s="1022"/>
      <c r="BDY33" s="1022"/>
      <c r="BDZ33" s="1022"/>
      <c r="BEA33" s="1022"/>
      <c r="BEB33" s="1022"/>
      <c r="BEC33" s="1022"/>
      <c r="BED33" s="1022"/>
      <c r="BEE33" s="1022"/>
      <c r="BEF33" s="1022"/>
      <c r="BEG33" s="1022"/>
      <c r="BEH33" s="1022"/>
      <c r="BEI33" s="1022"/>
      <c r="BEJ33" s="1022"/>
      <c r="BEK33" s="1022"/>
      <c r="BEL33" s="1022"/>
      <c r="BEM33" s="1022"/>
      <c r="BEN33" s="1022"/>
      <c r="BEO33" s="1022"/>
      <c r="BEP33" s="1022"/>
      <c r="BEQ33" s="1022"/>
      <c r="BER33" s="1022"/>
      <c r="BES33" s="1022"/>
      <c r="BET33" s="1022"/>
      <c r="BEU33" s="1022"/>
      <c r="BEV33" s="1022"/>
      <c r="BEW33" s="1022"/>
      <c r="BEX33" s="1022"/>
      <c r="BEY33" s="1022"/>
      <c r="BEZ33" s="1022"/>
      <c r="BFA33" s="1022"/>
      <c r="BFB33" s="1022"/>
      <c r="BFC33" s="1022"/>
      <c r="BFD33" s="1022"/>
      <c r="BFE33" s="1022"/>
      <c r="BFF33" s="1022"/>
      <c r="BFG33" s="1022"/>
      <c r="BFH33" s="1022"/>
      <c r="BFI33" s="1022"/>
      <c r="BFJ33" s="1022"/>
      <c r="BFK33" s="1022"/>
      <c r="BFL33" s="1022"/>
      <c r="BFM33" s="1022"/>
      <c r="BFN33" s="1022"/>
      <c r="BFO33" s="1022"/>
      <c r="BFP33" s="1022"/>
      <c r="BFQ33" s="1022"/>
      <c r="BFR33" s="1022"/>
      <c r="BFS33" s="1022"/>
      <c r="BFT33" s="1022"/>
      <c r="BFU33" s="1022"/>
      <c r="BFV33" s="1022"/>
      <c r="BFW33" s="1022"/>
      <c r="BFX33" s="1022"/>
      <c r="BFY33" s="1022"/>
      <c r="BFZ33" s="1022"/>
      <c r="BGA33" s="1022"/>
      <c r="BGB33" s="1022"/>
      <c r="BGC33" s="1022"/>
      <c r="BGD33" s="1022"/>
      <c r="BGE33" s="1022"/>
      <c r="BGF33" s="1022"/>
      <c r="BGG33" s="1022"/>
      <c r="BGH33" s="1022"/>
      <c r="BGI33" s="1022"/>
      <c r="BGJ33" s="1022"/>
      <c r="BGK33" s="1022"/>
      <c r="BGL33" s="1022"/>
      <c r="BGM33" s="1022"/>
      <c r="BGN33" s="1022"/>
      <c r="BGO33" s="1022"/>
      <c r="BGP33" s="1022"/>
      <c r="BGQ33" s="1022"/>
      <c r="BGR33" s="1022"/>
      <c r="BGS33" s="1022"/>
      <c r="BGT33" s="1022"/>
      <c r="BGU33" s="1022"/>
      <c r="BGV33" s="1022"/>
      <c r="BGW33" s="1022"/>
      <c r="BGX33" s="1022"/>
      <c r="BGY33" s="1022"/>
      <c r="BGZ33" s="1022"/>
      <c r="BHA33" s="1022"/>
      <c r="BHB33" s="1022"/>
      <c r="BHC33" s="1022"/>
      <c r="BHD33" s="1022"/>
      <c r="BHE33" s="1022"/>
      <c r="BHF33" s="1022"/>
      <c r="BHG33" s="1022"/>
      <c r="BHH33" s="1022"/>
      <c r="BHI33" s="1022"/>
      <c r="BHJ33" s="1022"/>
      <c r="BHK33" s="1022"/>
      <c r="BHL33" s="1022"/>
      <c r="BHM33" s="1022"/>
      <c r="BHN33" s="1022"/>
      <c r="BHO33" s="1022"/>
      <c r="BHP33" s="1022"/>
      <c r="BHQ33" s="1022"/>
      <c r="BHR33" s="1022"/>
      <c r="BHS33" s="1022"/>
      <c r="BHT33" s="1022"/>
      <c r="BHU33" s="1022"/>
      <c r="BHV33" s="1022"/>
      <c r="BHW33" s="1022"/>
      <c r="BHX33" s="1022"/>
      <c r="BHY33" s="1022"/>
      <c r="BHZ33" s="1022"/>
      <c r="BIA33" s="1022"/>
      <c r="BIB33" s="1022"/>
      <c r="BIC33" s="1022"/>
      <c r="BID33" s="1022"/>
      <c r="BIE33" s="1022"/>
      <c r="BIF33" s="1022"/>
      <c r="BIG33" s="1022"/>
      <c r="BIH33" s="1022"/>
      <c r="BII33" s="1022"/>
      <c r="BIJ33" s="1022"/>
      <c r="BIK33" s="1022"/>
      <c r="BIL33" s="1022"/>
      <c r="BIM33" s="1022"/>
      <c r="BIN33" s="1022"/>
      <c r="BIO33" s="1022"/>
      <c r="BIP33" s="1022"/>
      <c r="BIQ33" s="1022"/>
      <c r="BIR33" s="1022"/>
      <c r="BIS33" s="1022"/>
      <c r="BIT33" s="1022"/>
      <c r="BIU33" s="1022"/>
      <c r="BIV33" s="1022"/>
      <c r="BIW33" s="1022"/>
      <c r="BIX33" s="1022"/>
      <c r="BIY33" s="1022"/>
      <c r="BIZ33" s="1022"/>
      <c r="BJA33" s="1022"/>
      <c r="BJB33" s="1022"/>
      <c r="BJC33" s="1022"/>
      <c r="BJD33" s="1022"/>
      <c r="BJE33" s="1022"/>
      <c r="BJF33" s="1022"/>
      <c r="BJG33" s="1022"/>
      <c r="BJH33" s="1022"/>
      <c r="BJI33" s="1022"/>
      <c r="BJJ33" s="1022"/>
      <c r="BJK33" s="1022"/>
      <c r="BJL33" s="1022"/>
      <c r="BJM33" s="1022"/>
      <c r="BJN33" s="1022"/>
      <c r="BJO33" s="1022"/>
      <c r="BJP33" s="1022"/>
      <c r="BJQ33" s="1022"/>
      <c r="BJR33" s="1022"/>
      <c r="BJS33" s="1022"/>
      <c r="BJT33" s="1022"/>
      <c r="BJU33" s="1022"/>
      <c r="BJV33" s="1022"/>
      <c r="BJW33" s="1022"/>
      <c r="BJX33" s="1022"/>
      <c r="BJY33" s="1022"/>
      <c r="BJZ33" s="1022"/>
      <c r="BKA33" s="1022"/>
      <c r="BKB33" s="1022"/>
      <c r="BKC33" s="1022"/>
      <c r="BKD33" s="1022"/>
      <c r="BKE33" s="1022"/>
      <c r="BKF33" s="1022"/>
      <c r="BKG33" s="1022"/>
      <c r="BKH33" s="1022"/>
      <c r="BKI33" s="1022"/>
      <c r="BKJ33" s="1022"/>
      <c r="BKK33" s="1022"/>
      <c r="BKL33" s="1022"/>
      <c r="BKM33" s="1022"/>
      <c r="BKN33" s="1022"/>
      <c r="BKO33" s="1022"/>
      <c r="BKP33" s="1022"/>
      <c r="BKQ33" s="1022"/>
      <c r="BKR33" s="1022"/>
      <c r="BKS33" s="1022"/>
      <c r="BKT33" s="1022"/>
      <c r="BKU33" s="1022"/>
      <c r="BKV33" s="1022"/>
      <c r="BKW33" s="1022"/>
      <c r="BKX33" s="1022"/>
      <c r="BKY33" s="1022"/>
      <c r="BKZ33" s="1022"/>
      <c r="BLA33" s="1022"/>
      <c r="BLB33" s="1022"/>
      <c r="BLC33" s="1022"/>
      <c r="BLD33" s="1022"/>
      <c r="BLE33" s="1022"/>
      <c r="BLF33" s="1022"/>
      <c r="BLG33" s="1022"/>
      <c r="BLH33" s="1022"/>
      <c r="BLI33" s="1022"/>
      <c r="BLJ33" s="1022"/>
      <c r="BLK33" s="1022"/>
      <c r="BLL33" s="1022"/>
      <c r="BLM33" s="1022"/>
      <c r="BLN33" s="1022"/>
      <c r="BLO33" s="1022"/>
      <c r="BLP33" s="1022"/>
      <c r="BLQ33" s="1022"/>
      <c r="BLR33" s="1022"/>
      <c r="BLS33" s="1022"/>
      <c r="BLT33" s="1022"/>
      <c r="BLU33" s="1022"/>
      <c r="BLV33" s="1022"/>
      <c r="BLW33" s="1022"/>
      <c r="BLX33" s="1022"/>
      <c r="BLY33" s="1022"/>
      <c r="BLZ33" s="1022"/>
      <c r="BMA33" s="1022"/>
      <c r="BMB33" s="1022"/>
      <c r="BMC33" s="1022"/>
      <c r="BMD33" s="1022"/>
      <c r="BME33" s="1022"/>
      <c r="BMF33" s="1022"/>
      <c r="BMG33" s="1022"/>
      <c r="BMH33" s="1022"/>
      <c r="BMI33" s="1022"/>
      <c r="BMJ33" s="1022"/>
      <c r="BMK33" s="1022"/>
      <c r="BML33" s="1022"/>
      <c r="BMM33" s="1022"/>
      <c r="BMN33" s="1022"/>
      <c r="BMO33" s="1022"/>
      <c r="BMP33" s="1022"/>
      <c r="BMQ33" s="1022"/>
      <c r="BMR33" s="1022"/>
      <c r="BMS33" s="1022"/>
      <c r="BMT33" s="1022"/>
      <c r="BMU33" s="1022"/>
      <c r="BMV33" s="1022"/>
      <c r="BMW33" s="1022"/>
      <c r="BMX33" s="1022"/>
      <c r="BMY33" s="1022"/>
      <c r="BMZ33" s="1022"/>
      <c r="BNA33" s="1022"/>
      <c r="BNB33" s="1022"/>
      <c r="BNC33" s="1022"/>
      <c r="BND33" s="1022"/>
      <c r="BNE33" s="1022"/>
      <c r="BNF33" s="1022"/>
      <c r="BNG33" s="1022"/>
      <c r="BNH33" s="1022"/>
      <c r="BNI33" s="1022"/>
      <c r="BNJ33" s="1022"/>
      <c r="BNK33" s="1022"/>
      <c r="BNL33" s="1022"/>
      <c r="BNM33" s="1022"/>
      <c r="BNN33" s="1022"/>
      <c r="BNO33" s="1022"/>
      <c r="BNP33" s="1022"/>
      <c r="BNQ33" s="1022"/>
      <c r="BNR33" s="1022"/>
      <c r="BNS33" s="1022"/>
      <c r="BNT33" s="1022"/>
      <c r="BNU33" s="1022"/>
      <c r="BNV33" s="1022"/>
      <c r="BNW33" s="1022"/>
      <c r="BNX33" s="1022"/>
      <c r="BNY33" s="1022"/>
      <c r="BNZ33" s="1022"/>
      <c r="BOA33" s="1022"/>
      <c r="BOB33" s="1022"/>
      <c r="BOC33" s="1022"/>
      <c r="BOD33" s="1022"/>
      <c r="BOE33" s="1022"/>
      <c r="BOF33" s="1022"/>
      <c r="BOG33" s="1022"/>
      <c r="BOH33" s="1022"/>
      <c r="BOI33" s="1022"/>
      <c r="BOJ33" s="1022"/>
      <c r="BOK33" s="1022"/>
      <c r="BOL33" s="1022"/>
      <c r="BOM33" s="1022"/>
      <c r="BON33" s="1022"/>
      <c r="BOO33" s="1022"/>
      <c r="BOP33" s="1022"/>
      <c r="BOQ33" s="1022"/>
      <c r="BOR33" s="1022"/>
      <c r="BOS33" s="1022"/>
      <c r="BOT33" s="1022"/>
      <c r="BOU33" s="1022"/>
      <c r="BOV33" s="1022"/>
      <c r="BOW33" s="1022"/>
      <c r="BOX33" s="1022"/>
      <c r="BOY33" s="1022"/>
      <c r="BOZ33" s="1022"/>
      <c r="BPA33" s="1022"/>
      <c r="BPB33" s="1022"/>
      <c r="BPC33" s="1022"/>
      <c r="BPD33" s="1022"/>
      <c r="BPE33" s="1022"/>
      <c r="BPF33" s="1022"/>
      <c r="BPG33" s="1022"/>
      <c r="BPH33" s="1022"/>
      <c r="BPI33" s="1022"/>
      <c r="BPJ33" s="1022"/>
      <c r="BPK33" s="1022"/>
      <c r="BPL33" s="1022"/>
      <c r="BPM33" s="1022"/>
      <c r="BPN33" s="1022"/>
      <c r="BPO33" s="1022"/>
      <c r="BPP33" s="1022"/>
      <c r="BPQ33" s="1022"/>
      <c r="BPR33" s="1022"/>
      <c r="BPS33" s="1022"/>
      <c r="BPT33" s="1022"/>
      <c r="BPU33" s="1022"/>
      <c r="BPV33" s="1022"/>
      <c r="BPW33" s="1022"/>
      <c r="BPX33" s="1022"/>
      <c r="BPY33" s="1022"/>
      <c r="BPZ33" s="1022"/>
      <c r="BQA33" s="1022"/>
      <c r="BQB33" s="1022"/>
      <c r="BQC33" s="1022"/>
      <c r="BQD33" s="1022"/>
      <c r="BQE33" s="1022"/>
      <c r="BQF33" s="1022"/>
      <c r="BQG33" s="1022"/>
      <c r="BQH33" s="1022"/>
      <c r="BQI33" s="1022"/>
      <c r="BQJ33" s="1022"/>
      <c r="BQK33" s="1022"/>
      <c r="BQL33" s="1022"/>
      <c r="BQM33" s="1022"/>
      <c r="BQN33" s="1022"/>
      <c r="BQO33" s="1022"/>
      <c r="BQP33" s="1022"/>
      <c r="BQQ33" s="1022"/>
      <c r="BQR33" s="1022"/>
      <c r="BQS33" s="1022"/>
      <c r="BQT33" s="1022"/>
      <c r="BQU33" s="1022"/>
      <c r="BQV33" s="1022"/>
      <c r="BQW33" s="1022"/>
      <c r="BQX33" s="1022"/>
      <c r="BQY33" s="1022"/>
      <c r="BQZ33" s="1022"/>
      <c r="BRA33" s="1022"/>
      <c r="BRB33" s="1022"/>
      <c r="BRC33" s="1022"/>
      <c r="BRD33" s="1022"/>
      <c r="BRE33" s="1022"/>
      <c r="BRF33" s="1022"/>
      <c r="BRG33" s="1022"/>
      <c r="BRH33" s="1022"/>
      <c r="BRI33" s="1022"/>
      <c r="BRJ33" s="1022"/>
      <c r="BRK33" s="1022"/>
      <c r="BRL33" s="1022"/>
      <c r="BRM33" s="1022"/>
      <c r="BRN33" s="1022"/>
      <c r="BRO33" s="1022"/>
      <c r="BRP33" s="1022"/>
      <c r="BRQ33" s="1022"/>
      <c r="BRR33" s="1022"/>
      <c r="BRS33" s="1022"/>
      <c r="BRT33" s="1022"/>
      <c r="BRU33" s="1022"/>
      <c r="BRV33" s="1022"/>
      <c r="BRW33" s="1022"/>
      <c r="BRX33" s="1022"/>
      <c r="BRY33" s="1022"/>
      <c r="BRZ33" s="1022"/>
      <c r="BSA33" s="1022"/>
      <c r="BSB33" s="1022"/>
      <c r="BSC33" s="1022"/>
      <c r="BSD33" s="1022"/>
      <c r="BSE33" s="1022"/>
      <c r="BSF33" s="1022"/>
      <c r="BSG33" s="1022"/>
      <c r="BSH33" s="1022"/>
      <c r="BSI33" s="1022"/>
      <c r="BSJ33" s="1022"/>
      <c r="BSK33" s="1022"/>
      <c r="BSL33" s="1022"/>
      <c r="BSM33" s="1022"/>
      <c r="BSN33" s="1022"/>
      <c r="BSO33" s="1022"/>
      <c r="BSP33" s="1022"/>
      <c r="BSQ33" s="1022"/>
      <c r="BSR33" s="1022"/>
      <c r="BSS33" s="1022"/>
      <c r="BST33" s="1022"/>
      <c r="BSU33" s="1022"/>
      <c r="BSV33" s="1022"/>
      <c r="BSW33" s="1022"/>
      <c r="BSX33" s="1022"/>
      <c r="BSY33" s="1022"/>
      <c r="BSZ33" s="1022"/>
      <c r="BTA33" s="1022"/>
      <c r="BTB33" s="1022"/>
      <c r="BTC33" s="1022"/>
      <c r="BTD33" s="1022"/>
      <c r="BTE33" s="1022"/>
      <c r="BTF33" s="1022"/>
      <c r="BTG33" s="1022"/>
      <c r="BTH33" s="1022"/>
      <c r="BTI33" s="1022"/>
      <c r="BTJ33" s="1022"/>
      <c r="BTK33" s="1022"/>
      <c r="BTL33" s="1022"/>
      <c r="BTM33" s="1022"/>
      <c r="BTN33" s="1022"/>
      <c r="BTO33" s="1022"/>
      <c r="BTP33" s="1022"/>
      <c r="BTQ33" s="1022"/>
      <c r="BTR33" s="1022"/>
      <c r="BTS33" s="1022"/>
      <c r="BTT33" s="1022"/>
      <c r="BTU33" s="1022"/>
      <c r="BTV33" s="1022"/>
      <c r="BTW33" s="1022"/>
      <c r="BTX33" s="1022"/>
      <c r="BTY33" s="1022"/>
      <c r="BTZ33" s="1022"/>
      <c r="BUA33" s="1022"/>
      <c r="BUB33" s="1022"/>
      <c r="BUC33" s="1022"/>
      <c r="BUD33" s="1022"/>
      <c r="BUE33" s="1022"/>
      <c r="BUF33" s="1022"/>
      <c r="BUG33" s="1022"/>
      <c r="BUH33" s="1022"/>
      <c r="BUI33" s="1022"/>
      <c r="BUJ33" s="1022"/>
      <c r="BUK33" s="1022"/>
      <c r="BUL33" s="1022"/>
      <c r="BUM33" s="1022"/>
      <c r="BUN33" s="1022"/>
      <c r="BUO33" s="1022"/>
      <c r="BUP33" s="1022"/>
      <c r="BUQ33" s="1022"/>
      <c r="BUR33" s="1022"/>
      <c r="BUS33" s="1022"/>
      <c r="BUT33" s="1022"/>
      <c r="BUU33" s="1022"/>
      <c r="BUV33" s="1022"/>
      <c r="BUW33" s="1022"/>
      <c r="BUX33" s="1022"/>
      <c r="BUY33" s="1022"/>
      <c r="BUZ33" s="1022"/>
      <c r="BVA33" s="1022"/>
      <c r="BVB33" s="1022"/>
      <c r="BVC33" s="1022"/>
      <c r="BVD33" s="1022"/>
      <c r="BVE33" s="1022"/>
      <c r="BVF33" s="1022"/>
      <c r="BVG33" s="1022"/>
      <c r="BVH33" s="1022"/>
      <c r="BVI33" s="1022"/>
      <c r="BVJ33" s="1022"/>
      <c r="BVK33" s="1022"/>
      <c r="BVL33" s="1022"/>
      <c r="BVM33" s="1022"/>
      <c r="BVN33" s="1022"/>
      <c r="BVO33" s="1022"/>
      <c r="BVP33" s="1022"/>
      <c r="BVQ33" s="1022"/>
      <c r="BVR33" s="1022"/>
      <c r="BVS33" s="1022"/>
      <c r="BVT33" s="1022"/>
      <c r="BVU33" s="1022"/>
      <c r="BVV33" s="1022"/>
      <c r="BVW33" s="1022"/>
      <c r="BVX33" s="1022"/>
      <c r="BVY33" s="1022"/>
      <c r="BVZ33" s="1022"/>
      <c r="BWA33" s="1022"/>
      <c r="BWB33" s="1022"/>
      <c r="BWC33" s="1022"/>
      <c r="BWD33" s="1022"/>
      <c r="BWE33" s="1022"/>
      <c r="BWF33" s="1022"/>
      <c r="BWG33" s="1022"/>
      <c r="BWH33" s="1022"/>
      <c r="BWI33" s="1022"/>
      <c r="BWJ33" s="1022"/>
      <c r="BWK33" s="1022"/>
      <c r="BWL33" s="1022"/>
      <c r="BWM33" s="1022"/>
      <c r="BWN33" s="1022"/>
      <c r="BWO33" s="1022"/>
      <c r="BWP33" s="1022"/>
      <c r="BWQ33" s="1022"/>
      <c r="BWR33" s="1022"/>
      <c r="BWS33" s="1022"/>
      <c r="BWT33" s="1022"/>
      <c r="BWU33" s="1022"/>
      <c r="BWV33" s="1022"/>
      <c r="BWW33" s="1022"/>
      <c r="BWX33" s="1022"/>
      <c r="BWY33" s="1022"/>
      <c r="BWZ33" s="1022"/>
      <c r="BXA33" s="1022"/>
      <c r="BXB33" s="1022"/>
      <c r="BXC33" s="1022"/>
      <c r="BXD33" s="1022"/>
      <c r="BXE33" s="1022"/>
      <c r="BXF33" s="1022"/>
      <c r="BXG33" s="1022"/>
      <c r="BXH33" s="1022"/>
      <c r="BXI33" s="1022"/>
      <c r="BXJ33" s="1022"/>
      <c r="BXK33" s="1022"/>
      <c r="BXL33" s="1022"/>
      <c r="BXM33" s="1022"/>
      <c r="BXN33" s="1022"/>
      <c r="BXO33" s="1022"/>
      <c r="BXP33" s="1022"/>
      <c r="BXQ33" s="1022"/>
      <c r="BXR33" s="1022"/>
      <c r="BXS33" s="1022"/>
      <c r="BXT33" s="1022"/>
      <c r="BXU33" s="1022"/>
      <c r="BXV33" s="1022"/>
      <c r="BXW33" s="1022"/>
      <c r="BXX33" s="1022"/>
      <c r="BXY33" s="1022"/>
      <c r="BXZ33" s="1022"/>
      <c r="BYA33" s="1022"/>
      <c r="BYB33" s="1022"/>
      <c r="BYC33" s="1022"/>
      <c r="BYD33" s="1022"/>
      <c r="BYE33" s="1022"/>
      <c r="BYF33" s="1022"/>
      <c r="BYG33" s="1022"/>
      <c r="BYH33" s="1022"/>
      <c r="BYI33" s="1022"/>
      <c r="BYJ33" s="1022"/>
      <c r="BYK33" s="1022"/>
      <c r="BYL33" s="1022"/>
      <c r="BYM33" s="1022"/>
      <c r="BYN33" s="1022"/>
      <c r="BYO33" s="1022"/>
      <c r="BYP33" s="1022"/>
      <c r="BYQ33" s="1022"/>
      <c r="BYR33" s="1022"/>
      <c r="BYS33" s="1022"/>
      <c r="BYT33" s="1022"/>
      <c r="BYU33" s="1022"/>
      <c r="BYV33" s="1022"/>
      <c r="BYW33" s="1022"/>
      <c r="BYX33" s="1022"/>
      <c r="BYY33" s="1022"/>
      <c r="BYZ33" s="1022"/>
      <c r="BZA33" s="1022"/>
      <c r="BZB33" s="1022"/>
      <c r="BZC33" s="1022"/>
      <c r="BZD33" s="1022"/>
      <c r="BZE33" s="1022"/>
      <c r="BZF33" s="1022"/>
      <c r="BZG33" s="1022"/>
      <c r="BZH33" s="1022"/>
      <c r="BZI33" s="1022"/>
      <c r="BZJ33" s="1022"/>
      <c r="BZK33" s="1022"/>
      <c r="BZL33" s="1022"/>
      <c r="BZM33" s="1022"/>
      <c r="BZN33" s="1022"/>
      <c r="BZO33" s="1022"/>
      <c r="BZP33" s="1022"/>
      <c r="BZQ33" s="1022"/>
      <c r="BZR33" s="1022"/>
      <c r="BZS33" s="1022"/>
      <c r="BZT33" s="1022"/>
      <c r="BZU33" s="1022"/>
      <c r="BZV33" s="1022"/>
      <c r="BZW33" s="1022"/>
      <c r="BZX33" s="1022"/>
      <c r="BZY33" s="1022"/>
      <c r="BZZ33" s="1022"/>
      <c r="CAA33" s="1022"/>
      <c r="CAB33" s="1022"/>
      <c r="CAC33" s="1022"/>
      <c r="CAD33" s="1022"/>
      <c r="CAE33" s="1022"/>
      <c r="CAF33" s="1022"/>
      <c r="CAG33" s="1022"/>
      <c r="CAH33" s="1022"/>
      <c r="CAI33" s="1022"/>
      <c r="CAJ33" s="1022"/>
      <c r="CAK33" s="1022"/>
      <c r="CAL33" s="1022"/>
      <c r="CAM33" s="1022"/>
      <c r="CAN33" s="1022"/>
      <c r="CAO33" s="1022"/>
      <c r="CAP33" s="1022"/>
      <c r="CAQ33" s="1022"/>
      <c r="CAR33" s="1022"/>
      <c r="CAS33" s="1022"/>
      <c r="CAT33" s="1022"/>
      <c r="CAU33" s="1022"/>
      <c r="CAV33" s="1022"/>
      <c r="CAW33" s="1022"/>
      <c r="CAX33" s="1022"/>
      <c r="CAY33" s="1022"/>
      <c r="CAZ33" s="1022"/>
      <c r="CBA33" s="1022"/>
      <c r="CBB33" s="1022"/>
      <c r="CBC33" s="1022"/>
      <c r="CBD33" s="1022"/>
      <c r="CBE33" s="1022"/>
      <c r="CBF33" s="1022"/>
      <c r="CBG33" s="1022"/>
      <c r="CBH33" s="1022"/>
      <c r="CBI33" s="1022"/>
      <c r="CBJ33" s="1022"/>
      <c r="CBK33" s="1022"/>
      <c r="CBL33" s="1022"/>
      <c r="CBM33" s="1022"/>
      <c r="CBN33" s="1022"/>
      <c r="CBO33" s="1022"/>
      <c r="CBP33" s="1022"/>
      <c r="CBQ33" s="1022"/>
      <c r="CBR33" s="1022"/>
      <c r="CBS33" s="1022"/>
      <c r="CBT33" s="1022"/>
      <c r="CBU33" s="1022"/>
      <c r="CBV33" s="1022"/>
      <c r="CBW33" s="1022"/>
      <c r="CBX33" s="1022"/>
      <c r="CBY33" s="1022"/>
      <c r="CBZ33" s="1022"/>
      <c r="CCA33" s="1022"/>
      <c r="CCB33" s="1022"/>
      <c r="CCC33" s="1022"/>
      <c r="CCD33" s="1022"/>
      <c r="CCE33" s="1022"/>
      <c r="CCF33" s="1022"/>
      <c r="CCG33" s="1022"/>
      <c r="CCH33" s="1022"/>
      <c r="CCI33" s="1022"/>
      <c r="CCJ33" s="1022"/>
      <c r="CCK33" s="1022"/>
      <c r="CCL33" s="1022"/>
      <c r="CCM33" s="1022"/>
      <c r="CCN33" s="1022"/>
      <c r="CCO33" s="1022"/>
      <c r="CCP33" s="1022"/>
      <c r="CCQ33" s="1022"/>
      <c r="CCR33" s="1022"/>
      <c r="CCS33" s="1022"/>
      <c r="CCT33" s="1022"/>
      <c r="CCU33" s="1022"/>
      <c r="CCV33" s="1022"/>
      <c r="CCW33" s="1022"/>
      <c r="CCX33" s="1022"/>
      <c r="CCY33" s="1022"/>
      <c r="CCZ33" s="1022"/>
      <c r="CDA33" s="1022"/>
      <c r="CDB33" s="1022"/>
      <c r="CDC33" s="1022"/>
      <c r="CDD33" s="1022"/>
      <c r="CDE33" s="1022"/>
      <c r="CDF33" s="1022"/>
      <c r="CDG33" s="1022"/>
      <c r="CDH33" s="1022"/>
      <c r="CDI33" s="1022"/>
      <c r="CDJ33" s="1022"/>
      <c r="CDK33" s="1022"/>
      <c r="CDL33" s="1022"/>
      <c r="CDM33" s="1022"/>
      <c r="CDN33" s="1022"/>
      <c r="CDO33" s="1022"/>
      <c r="CDP33" s="1022"/>
      <c r="CDQ33" s="1022"/>
      <c r="CDR33" s="1022"/>
      <c r="CDS33" s="1022"/>
      <c r="CDT33" s="1022"/>
      <c r="CDU33" s="1022"/>
      <c r="CDV33" s="1022"/>
      <c r="CDW33" s="1022"/>
      <c r="CDX33" s="1022"/>
      <c r="CDY33" s="1022"/>
      <c r="CDZ33" s="1022"/>
      <c r="CEA33" s="1022"/>
      <c r="CEB33" s="1022"/>
      <c r="CEC33" s="1022"/>
      <c r="CED33" s="1022"/>
      <c r="CEE33" s="1022"/>
      <c r="CEF33" s="1022"/>
      <c r="CEG33" s="1022"/>
      <c r="CEH33" s="1022"/>
      <c r="CEI33" s="1022"/>
      <c r="CEJ33" s="1022"/>
      <c r="CEK33" s="1022"/>
      <c r="CEL33" s="1022"/>
      <c r="CEM33" s="1022"/>
      <c r="CEN33" s="1022"/>
      <c r="CEO33" s="1022"/>
      <c r="CEP33" s="1022"/>
      <c r="CEQ33" s="1022"/>
      <c r="CER33" s="1022"/>
      <c r="CES33" s="1022"/>
      <c r="CET33" s="1022"/>
      <c r="CEU33" s="1022"/>
      <c r="CEV33" s="1022"/>
      <c r="CEW33" s="1022"/>
      <c r="CEX33" s="1022"/>
      <c r="CEY33" s="1022"/>
      <c r="CEZ33" s="1022"/>
      <c r="CFA33" s="1022"/>
      <c r="CFB33" s="1022"/>
      <c r="CFC33" s="1022"/>
      <c r="CFD33" s="1022"/>
      <c r="CFE33" s="1022"/>
      <c r="CFF33" s="1022"/>
      <c r="CFG33" s="1022"/>
      <c r="CFH33" s="1022"/>
      <c r="CFI33" s="1022"/>
      <c r="CFJ33" s="1022"/>
      <c r="CFK33" s="1022"/>
      <c r="CFL33" s="1022"/>
      <c r="CFM33" s="1022"/>
      <c r="CFN33" s="1022"/>
      <c r="CFO33" s="1022"/>
      <c r="CFP33" s="1022"/>
      <c r="CFQ33" s="1022"/>
      <c r="CFR33" s="1022"/>
      <c r="CFS33" s="1022"/>
      <c r="CFT33" s="1022"/>
      <c r="CFU33" s="1022"/>
      <c r="CFV33" s="1022"/>
      <c r="CFW33" s="1022"/>
      <c r="CFX33" s="1022"/>
      <c r="CFY33" s="1022"/>
      <c r="CFZ33" s="1022"/>
      <c r="CGA33" s="1022"/>
      <c r="CGB33" s="1022"/>
      <c r="CGC33" s="1022"/>
      <c r="CGD33" s="1022"/>
      <c r="CGE33" s="1022"/>
      <c r="CGF33" s="1022"/>
      <c r="CGG33" s="1022"/>
      <c r="CGH33" s="1022"/>
      <c r="CGI33" s="1022"/>
      <c r="CGJ33" s="1022"/>
      <c r="CGK33" s="1022"/>
      <c r="CGL33" s="1022"/>
      <c r="CGM33" s="1022"/>
      <c r="CGN33" s="1022"/>
      <c r="CGO33" s="1022"/>
      <c r="CGP33" s="1022"/>
      <c r="CGQ33" s="1022"/>
      <c r="CGR33" s="1022"/>
      <c r="CGS33" s="1022"/>
      <c r="CGT33" s="1022"/>
      <c r="CGU33" s="1022"/>
      <c r="CGV33" s="1022"/>
      <c r="CGW33" s="1022"/>
      <c r="CGX33" s="1022"/>
      <c r="CGY33" s="1022"/>
      <c r="CGZ33" s="1022"/>
      <c r="CHA33" s="1022"/>
      <c r="CHB33" s="1022"/>
      <c r="CHC33" s="1022"/>
      <c r="CHD33" s="1022"/>
      <c r="CHE33" s="1022"/>
      <c r="CHF33" s="1022"/>
      <c r="CHG33" s="1022"/>
      <c r="CHH33" s="1022"/>
      <c r="CHI33" s="1022"/>
      <c r="CHJ33" s="1022"/>
      <c r="CHK33" s="1022"/>
      <c r="CHL33" s="1022"/>
      <c r="CHM33" s="1022"/>
      <c r="CHN33" s="1022"/>
      <c r="CHO33" s="1022"/>
      <c r="CHP33" s="1022"/>
      <c r="CHQ33" s="1022"/>
      <c r="CHR33" s="1022"/>
      <c r="CHS33" s="1022"/>
      <c r="CHT33" s="1022"/>
      <c r="CHU33" s="1022"/>
      <c r="CHV33" s="1022"/>
      <c r="CHW33" s="1022"/>
      <c r="CHX33" s="1022"/>
      <c r="CHY33" s="1022"/>
      <c r="CHZ33" s="1022"/>
      <c r="CIA33" s="1022"/>
      <c r="CIB33" s="1022"/>
      <c r="CIC33" s="1022"/>
      <c r="CID33" s="1022"/>
      <c r="CIE33" s="1022"/>
      <c r="CIF33" s="1022"/>
      <c r="CIG33" s="1022"/>
      <c r="CIH33" s="1022"/>
      <c r="CII33" s="1022"/>
      <c r="CIJ33" s="1022"/>
      <c r="CIK33" s="1022"/>
      <c r="CIL33" s="1022"/>
      <c r="CIM33" s="1022"/>
      <c r="CIN33" s="1022"/>
      <c r="CIO33" s="1022"/>
      <c r="CIP33" s="1022"/>
      <c r="CIQ33" s="1022"/>
      <c r="CIR33" s="1022"/>
      <c r="CIS33" s="1022"/>
      <c r="CIT33" s="1022"/>
      <c r="CIU33" s="1022"/>
      <c r="CIV33" s="1022"/>
      <c r="CIW33" s="1022"/>
      <c r="CIX33" s="1022"/>
      <c r="CIY33" s="1022"/>
      <c r="CIZ33" s="1022"/>
      <c r="CJA33" s="1022"/>
      <c r="CJB33" s="1022"/>
      <c r="CJC33" s="1022"/>
      <c r="CJD33" s="1022"/>
      <c r="CJE33" s="1022"/>
      <c r="CJF33" s="1022"/>
      <c r="CJG33" s="1022"/>
      <c r="CJH33" s="1022"/>
      <c r="CJI33" s="1022"/>
      <c r="CJJ33" s="1022"/>
      <c r="CJK33" s="1022"/>
      <c r="CJL33" s="1022"/>
      <c r="CJM33" s="1022"/>
      <c r="CJN33" s="1022"/>
      <c r="CJO33" s="1022"/>
      <c r="CJP33" s="1022"/>
      <c r="CJQ33" s="1022"/>
      <c r="CJR33" s="1022"/>
      <c r="CJS33" s="1022"/>
      <c r="CJT33" s="1022"/>
      <c r="CJU33" s="1022"/>
      <c r="CJV33" s="1022"/>
      <c r="CJW33" s="1022"/>
      <c r="CJX33" s="1022"/>
      <c r="CJY33" s="1022"/>
      <c r="CJZ33" s="1022"/>
      <c r="CKA33" s="1022"/>
      <c r="CKB33" s="1022"/>
      <c r="CKC33" s="1022"/>
      <c r="CKD33" s="1022"/>
      <c r="CKE33" s="1022"/>
      <c r="CKF33" s="1022"/>
      <c r="CKG33" s="1022"/>
      <c r="CKH33" s="1022"/>
      <c r="CKI33" s="1022"/>
      <c r="CKJ33" s="1022"/>
      <c r="CKK33" s="1022"/>
      <c r="CKL33" s="1022"/>
      <c r="CKM33" s="1022"/>
      <c r="CKN33" s="1022"/>
      <c r="CKO33" s="1022"/>
      <c r="CKP33" s="1022"/>
      <c r="CKQ33" s="1022"/>
      <c r="CKR33" s="1022"/>
      <c r="CKS33" s="1022"/>
      <c r="CKT33" s="1022"/>
      <c r="CKU33" s="1022"/>
      <c r="CKV33" s="1022"/>
      <c r="CKW33" s="1022"/>
      <c r="CKX33" s="1022"/>
      <c r="CKY33" s="1022"/>
      <c r="CKZ33" s="1022"/>
      <c r="CLA33" s="1022"/>
      <c r="CLB33" s="1022"/>
      <c r="CLC33" s="1022"/>
      <c r="CLD33" s="1022"/>
      <c r="CLE33" s="1022"/>
      <c r="CLF33" s="1022"/>
      <c r="CLG33" s="1022"/>
      <c r="CLH33" s="1022"/>
      <c r="CLI33" s="1022"/>
      <c r="CLJ33" s="1022"/>
      <c r="CLK33" s="1022"/>
      <c r="CLL33" s="1022"/>
      <c r="CLM33" s="1022"/>
      <c r="CLN33" s="1022"/>
      <c r="CLO33" s="1022"/>
      <c r="CLP33" s="1022"/>
      <c r="CLQ33" s="1022"/>
      <c r="CLR33" s="1022"/>
      <c r="CLS33" s="1022"/>
      <c r="CLT33" s="1022"/>
      <c r="CLU33" s="1022"/>
      <c r="CLV33" s="1022"/>
      <c r="CLW33" s="1022"/>
      <c r="CLX33" s="1022"/>
      <c r="CLY33" s="1022"/>
      <c r="CLZ33" s="1022"/>
      <c r="CMA33" s="1022"/>
      <c r="CMB33" s="1022"/>
      <c r="CMC33" s="1022"/>
      <c r="CMD33" s="1022"/>
      <c r="CME33" s="1022"/>
      <c r="CMF33" s="1022"/>
      <c r="CMG33" s="1022"/>
      <c r="CMH33" s="1022"/>
      <c r="CMI33" s="1022"/>
      <c r="CMJ33" s="1022"/>
      <c r="CMK33" s="1022"/>
      <c r="CML33" s="1022"/>
      <c r="CMM33" s="1022"/>
      <c r="CMN33" s="1022"/>
      <c r="CMO33" s="1022"/>
      <c r="CMP33" s="1022"/>
      <c r="CMQ33" s="1022"/>
      <c r="CMR33" s="1022"/>
      <c r="CMS33" s="1022"/>
      <c r="CMT33" s="1022"/>
      <c r="CMU33" s="1022"/>
      <c r="CMV33" s="1022"/>
      <c r="CMW33" s="1022"/>
      <c r="CMX33" s="1022"/>
      <c r="CMY33" s="1022"/>
      <c r="CMZ33" s="1022"/>
      <c r="CNA33" s="1022"/>
      <c r="CNB33" s="1022"/>
      <c r="CNC33" s="1022"/>
      <c r="CND33" s="1022"/>
      <c r="CNE33" s="1022"/>
      <c r="CNF33" s="1022"/>
      <c r="CNG33" s="1022"/>
      <c r="CNH33" s="1022"/>
      <c r="CNI33" s="1022"/>
      <c r="CNJ33" s="1022"/>
      <c r="CNK33" s="1022"/>
      <c r="CNL33" s="1022"/>
      <c r="CNM33" s="1022"/>
      <c r="CNN33" s="1022"/>
      <c r="CNO33" s="1022"/>
      <c r="CNP33" s="1022"/>
      <c r="CNQ33" s="1022"/>
      <c r="CNR33" s="1022"/>
      <c r="CNS33" s="1022"/>
      <c r="CNT33" s="1022"/>
      <c r="CNU33" s="1022"/>
      <c r="CNV33" s="1022"/>
      <c r="CNW33" s="1022"/>
      <c r="CNX33" s="1022"/>
      <c r="CNY33" s="1022"/>
      <c r="CNZ33" s="1022"/>
      <c r="COA33" s="1022"/>
      <c r="COB33" s="1022"/>
      <c r="COC33" s="1022"/>
      <c r="COD33" s="1022"/>
      <c r="COE33" s="1022"/>
      <c r="COF33" s="1022"/>
      <c r="COG33" s="1022"/>
      <c r="COH33" s="1022"/>
      <c r="COI33" s="1022"/>
      <c r="COJ33" s="1022"/>
      <c r="COK33" s="1022"/>
      <c r="COL33" s="1022"/>
      <c r="COM33" s="1022"/>
      <c r="CON33" s="1022"/>
      <c r="COO33" s="1022"/>
      <c r="COP33" s="1022"/>
      <c r="COQ33" s="1022"/>
      <c r="COR33" s="1022"/>
      <c r="COS33" s="1022"/>
      <c r="COT33" s="1022"/>
      <c r="COU33" s="1022"/>
      <c r="COV33" s="1022"/>
      <c r="COW33" s="1022"/>
      <c r="COX33" s="1022"/>
      <c r="COY33" s="1022"/>
      <c r="COZ33" s="1022"/>
      <c r="CPA33" s="1022"/>
      <c r="CPB33" s="1022"/>
      <c r="CPC33" s="1022"/>
      <c r="CPD33" s="1022"/>
      <c r="CPE33" s="1022"/>
      <c r="CPF33" s="1022"/>
      <c r="CPG33" s="1022"/>
      <c r="CPH33" s="1022"/>
      <c r="CPI33" s="1022"/>
      <c r="CPJ33" s="1022"/>
      <c r="CPK33" s="1022"/>
      <c r="CPL33" s="1022"/>
      <c r="CPM33" s="1022"/>
      <c r="CPN33" s="1022"/>
      <c r="CPO33" s="1022"/>
      <c r="CPP33" s="1022"/>
      <c r="CPQ33" s="1022"/>
      <c r="CPR33" s="1022"/>
      <c r="CPS33" s="1022"/>
      <c r="CPT33" s="1022"/>
      <c r="CPU33" s="1022"/>
      <c r="CPV33" s="1022"/>
      <c r="CPW33" s="1022"/>
      <c r="CPX33" s="1022"/>
      <c r="CPY33" s="1022"/>
      <c r="CPZ33" s="1022"/>
      <c r="CQA33" s="1022"/>
      <c r="CQB33" s="1022"/>
      <c r="CQC33" s="1022"/>
      <c r="CQD33" s="1022"/>
      <c r="CQE33" s="1022"/>
      <c r="CQF33" s="1022"/>
      <c r="CQG33" s="1022"/>
      <c r="CQH33" s="1022"/>
      <c r="CQI33" s="1022"/>
      <c r="CQJ33" s="1022"/>
      <c r="CQK33" s="1022"/>
      <c r="CQL33" s="1022"/>
      <c r="CQM33" s="1022"/>
      <c r="CQN33" s="1022"/>
      <c r="CQO33" s="1022"/>
      <c r="CQP33" s="1022"/>
      <c r="CQQ33" s="1022"/>
      <c r="CQR33" s="1022"/>
      <c r="CQS33" s="1022"/>
      <c r="CQT33" s="1022"/>
      <c r="CQU33" s="1022"/>
      <c r="CQV33" s="1022"/>
      <c r="CQW33" s="1022"/>
      <c r="CQX33" s="1022"/>
      <c r="CQY33" s="1022"/>
      <c r="CQZ33" s="1022"/>
      <c r="CRA33" s="1022"/>
      <c r="CRB33" s="1022"/>
      <c r="CRC33" s="1022"/>
      <c r="CRD33" s="1022"/>
      <c r="CRE33" s="1022"/>
      <c r="CRF33" s="1022"/>
      <c r="CRG33" s="1022"/>
      <c r="CRH33" s="1022"/>
      <c r="CRI33" s="1022"/>
      <c r="CRJ33" s="1022"/>
      <c r="CRK33" s="1022"/>
      <c r="CRL33" s="1022"/>
      <c r="CRM33" s="1022"/>
      <c r="CRN33" s="1022"/>
      <c r="CRO33" s="1022"/>
      <c r="CRP33" s="1022"/>
      <c r="CRQ33" s="1022"/>
      <c r="CRR33" s="1022"/>
      <c r="CRS33" s="1022"/>
      <c r="CRT33" s="1022"/>
      <c r="CRU33" s="1022"/>
      <c r="CRV33" s="1022"/>
      <c r="CRW33" s="1022"/>
      <c r="CRX33" s="1022"/>
      <c r="CRY33" s="1022"/>
      <c r="CRZ33" s="1022"/>
      <c r="CSA33" s="1022"/>
      <c r="CSB33" s="1022"/>
      <c r="CSC33" s="1022"/>
      <c r="CSD33" s="1022"/>
      <c r="CSE33" s="1022"/>
      <c r="CSF33" s="1022"/>
      <c r="CSG33" s="1022"/>
      <c r="CSH33" s="1022"/>
      <c r="CSI33" s="1022"/>
      <c r="CSJ33" s="1022"/>
      <c r="CSK33" s="1022"/>
      <c r="CSL33" s="1022"/>
      <c r="CSM33" s="1022"/>
      <c r="CSN33" s="1022"/>
      <c r="CSO33" s="1022"/>
      <c r="CSP33" s="1022"/>
      <c r="CSQ33" s="1022"/>
      <c r="CSR33" s="1022"/>
      <c r="CSS33" s="1022"/>
      <c r="CST33" s="1022"/>
      <c r="CSU33" s="1022"/>
      <c r="CSV33" s="1022"/>
      <c r="CSW33" s="1022"/>
      <c r="CSX33" s="1022"/>
      <c r="CSY33" s="1022"/>
      <c r="CSZ33" s="1022"/>
      <c r="CTA33" s="1022"/>
      <c r="CTB33" s="1022"/>
      <c r="CTC33" s="1022"/>
      <c r="CTD33" s="1022"/>
      <c r="CTE33" s="1022"/>
      <c r="CTF33" s="1022"/>
      <c r="CTG33" s="1022"/>
      <c r="CTH33" s="1022"/>
      <c r="CTI33" s="1022"/>
      <c r="CTJ33" s="1022"/>
      <c r="CTK33" s="1022"/>
      <c r="CTL33" s="1022"/>
      <c r="CTM33" s="1022"/>
      <c r="CTN33" s="1022"/>
      <c r="CTO33" s="1022"/>
      <c r="CTP33" s="1022"/>
      <c r="CTQ33" s="1022"/>
      <c r="CTR33" s="1022"/>
      <c r="CTS33" s="1022"/>
      <c r="CTT33" s="1022"/>
      <c r="CTU33" s="1022"/>
      <c r="CTV33" s="1022"/>
      <c r="CTW33" s="1022"/>
      <c r="CTX33" s="1022"/>
      <c r="CTY33" s="1022"/>
      <c r="CTZ33" s="1022"/>
      <c r="CUA33" s="1022"/>
      <c r="CUB33" s="1022"/>
      <c r="CUC33" s="1022"/>
      <c r="CUD33" s="1022"/>
      <c r="CUE33" s="1022"/>
      <c r="CUF33" s="1022"/>
      <c r="CUG33" s="1022"/>
      <c r="CUH33" s="1022"/>
      <c r="CUI33" s="1022"/>
      <c r="CUJ33" s="1022"/>
      <c r="CUK33" s="1022"/>
      <c r="CUL33" s="1022"/>
      <c r="CUM33" s="1022"/>
      <c r="CUN33" s="1022"/>
      <c r="CUO33" s="1022"/>
      <c r="CUP33" s="1022"/>
      <c r="CUQ33" s="1022"/>
      <c r="CUR33" s="1022"/>
      <c r="CUS33" s="1022"/>
      <c r="CUT33" s="1022"/>
      <c r="CUU33" s="1022"/>
      <c r="CUV33" s="1022"/>
      <c r="CUW33" s="1022"/>
      <c r="CUX33" s="1022"/>
      <c r="CUY33" s="1022"/>
      <c r="CUZ33" s="1022"/>
      <c r="CVA33" s="1022"/>
      <c r="CVB33" s="1022"/>
      <c r="CVC33" s="1022"/>
      <c r="CVD33" s="1022"/>
      <c r="CVE33" s="1022"/>
      <c r="CVF33" s="1022"/>
      <c r="CVG33" s="1022"/>
      <c r="CVH33" s="1022"/>
      <c r="CVI33" s="1022"/>
      <c r="CVJ33" s="1022"/>
      <c r="CVK33" s="1022"/>
      <c r="CVL33" s="1022"/>
      <c r="CVM33" s="1022"/>
      <c r="CVN33" s="1022"/>
      <c r="CVO33" s="1022"/>
      <c r="CVP33" s="1022"/>
      <c r="CVQ33" s="1022"/>
      <c r="CVR33" s="1022"/>
      <c r="CVS33" s="1022"/>
      <c r="CVT33" s="1022"/>
      <c r="CVU33" s="1022"/>
      <c r="CVV33" s="1022"/>
      <c r="CVW33" s="1022"/>
      <c r="CVX33" s="1022"/>
      <c r="CVY33" s="1022"/>
      <c r="CVZ33" s="1022"/>
      <c r="CWA33" s="1022"/>
      <c r="CWB33" s="1022"/>
      <c r="CWC33" s="1022"/>
      <c r="CWD33" s="1022"/>
      <c r="CWE33" s="1022"/>
      <c r="CWF33" s="1022"/>
      <c r="CWG33" s="1022"/>
      <c r="CWH33" s="1022"/>
      <c r="CWI33" s="1022"/>
      <c r="CWJ33" s="1022"/>
      <c r="CWK33" s="1022"/>
      <c r="CWL33" s="1022"/>
      <c r="CWM33" s="1022"/>
      <c r="CWN33" s="1022"/>
      <c r="CWO33" s="1022"/>
      <c r="CWP33" s="1022"/>
      <c r="CWQ33" s="1022"/>
      <c r="CWR33" s="1022"/>
      <c r="CWS33" s="1022"/>
      <c r="CWT33" s="1022"/>
      <c r="CWU33" s="1022"/>
      <c r="CWV33" s="1022"/>
      <c r="CWW33" s="1022"/>
      <c r="CWX33" s="1022"/>
      <c r="CWY33" s="1022"/>
      <c r="CWZ33" s="1022"/>
      <c r="CXA33" s="1022"/>
      <c r="CXB33" s="1022"/>
      <c r="CXC33" s="1022"/>
      <c r="CXD33" s="1022"/>
      <c r="CXE33" s="1022"/>
      <c r="CXF33" s="1022"/>
      <c r="CXG33" s="1022"/>
      <c r="CXH33" s="1022"/>
      <c r="CXI33" s="1022"/>
      <c r="CXJ33" s="1022"/>
      <c r="CXK33" s="1022"/>
      <c r="CXL33" s="1022"/>
      <c r="CXM33" s="1022"/>
      <c r="CXN33" s="1022"/>
      <c r="CXO33" s="1022"/>
      <c r="CXP33" s="1022"/>
      <c r="CXQ33" s="1022"/>
      <c r="CXR33" s="1022"/>
      <c r="CXS33" s="1022"/>
      <c r="CXT33" s="1022"/>
      <c r="CXU33" s="1022"/>
      <c r="CXV33" s="1022"/>
      <c r="CXW33" s="1022"/>
      <c r="CXX33" s="1022"/>
      <c r="CXY33" s="1022"/>
      <c r="CXZ33" s="1022"/>
      <c r="CYA33" s="1022"/>
      <c r="CYB33" s="1022"/>
      <c r="CYC33" s="1022"/>
      <c r="CYD33" s="1022"/>
      <c r="CYE33" s="1022"/>
      <c r="CYF33" s="1022"/>
      <c r="CYG33" s="1022"/>
      <c r="CYH33" s="1022"/>
      <c r="CYI33" s="1022"/>
      <c r="CYJ33" s="1022"/>
      <c r="CYK33" s="1022"/>
      <c r="CYL33" s="1022"/>
      <c r="CYM33" s="1022"/>
      <c r="CYN33" s="1022"/>
      <c r="CYO33" s="1022"/>
      <c r="CYP33" s="1022"/>
      <c r="CYQ33" s="1022"/>
      <c r="CYR33" s="1022"/>
      <c r="CYS33" s="1022"/>
      <c r="CYT33" s="1022"/>
      <c r="CYU33" s="1022"/>
      <c r="CYV33" s="1022"/>
      <c r="CYW33" s="1022"/>
      <c r="CYX33" s="1022"/>
      <c r="CYY33" s="1022"/>
      <c r="CYZ33" s="1022"/>
      <c r="CZA33" s="1022"/>
      <c r="CZB33" s="1022"/>
      <c r="CZC33" s="1022"/>
      <c r="CZD33" s="1022"/>
      <c r="CZE33" s="1022"/>
      <c r="CZF33" s="1022"/>
      <c r="CZG33" s="1022"/>
      <c r="CZH33" s="1022"/>
      <c r="CZI33" s="1022"/>
      <c r="CZJ33" s="1022"/>
      <c r="CZK33" s="1022"/>
      <c r="CZL33" s="1022"/>
      <c r="CZM33" s="1022"/>
      <c r="CZN33" s="1022"/>
      <c r="CZO33" s="1022"/>
      <c r="CZP33" s="1022"/>
      <c r="CZQ33" s="1022"/>
      <c r="CZR33" s="1022"/>
      <c r="CZS33" s="1022"/>
      <c r="CZT33" s="1022"/>
      <c r="CZU33" s="1022"/>
      <c r="CZV33" s="1022"/>
      <c r="CZW33" s="1022"/>
      <c r="CZX33" s="1022"/>
      <c r="CZY33" s="1022"/>
      <c r="CZZ33" s="1022"/>
      <c r="DAA33" s="1022"/>
      <c r="DAB33" s="1022"/>
      <c r="DAC33" s="1022"/>
      <c r="DAD33" s="1022"/>
      <c r="DAE33" s="1022"/>
      <c r="DAF33" s="1022"/>
      <c r="DAG33" s="1022"/>
      <c r="DAH33" s="1022"/>
      <c r="DAI33" s="1022"/>
      <c r="DAJ33" s="1022"/>
      <c r="DAK33" s="1022"/>
      <c r="DAL33" s="1022"/>
      <c r="DAM33" s="1022"/>
      <c r="DAN33" s="1022"/>
      <c r="DAO33" s="1022"/>
      <c r="DAP33" s="1022"/>
      <c r="DAQ33" s="1022"/>
      <c r="DAR33" s="1022"/>
      <c r="DAS33" s="1022"/>
      <c r="DAT33" s="1022"/>
      <c r="DAU33" s="1022"/>
      <c r="DAV33" s="1022"/>
      <c r="DAW33" s="1022"/>
      <c r="DAX33" s="1022"/>
      <c r="DAY33" s="1022"/>
      <c r="DAZ33" s="1022"/>
      <c r="DBA33" s="1022"/>
      <c r="DBB33" s="1022"/>
      <c r="DBC33" s="1022"/>
      <c r="DBD33" s="1022"/>
      <c r="DBE33" s="1022"/>
      <c r="DBF33" s="1022"/>
      <c r="DBG33" s="1022"/>
      <c r="DBH33" s="1022"/>
      <c r="DBI33" s="1022"/>
      <c r="DBJ33" s="1022"/>
      <c r="DBK33" s="1022"/>
      <c r="DBL33" s="1022"/>
      <c r="DBM33" s="1022"/>
      <c r="DBN33" s="1022"/>
      <c r="DBO33" s="1022"/>
      <c r="DBP33" s="1022"/>
      <c r="DBQ33" s="1022"/>
      <c r="DBR33" s="1022"/>
      <c r="DBS33" s="1022"/>
      <c r="DBT33" s="1022"/>
      <c r="DBU33" s="1022"/>
      <c r="DBV33" s="1022"/>
      <c r="DBW33" s="1022"/>
      <c r="DBX33" s="1022"/>
      <c r="DBY33" s="1022"/>
      <c r="DBZ33" s="1022"/>
      <c r="DCA33" s="1022"/>
      <c r="DCB33" s="1022"/>
      <c r="DCC33" s="1022"/>
      <c r="DCD33" s="1022"/>
      <c r="DCE33" s="1022"/>
      <c r="DCF33" s="1022"/>
      <c r="DCG33" s="1022"/>
      <c r="DCH33" s="1022"/>
      <c r="DCI33" s="1022"/>
      <c r="DCJ33" s="1022"/>
      <c r="DCK33" s="1022"/>
      <c r="DCL33" s="1022"/>
      <c r="DCM33" s="1022"/>
      <c r="DCN33" s="1022"/>
      <c r="DCO33" s="1022"/>
      <c r="DCP33" s="1022"/>
      <c r="DCQ33" s="1022"/>
      <c r="DCR33" s="1022"/>
      <c r="DCS33" s="1022"/>
      <c r="DCT33" s="1022"/>
      <c r="DCU33" s="1022"/>
      <c r="DCV33" s="1022"/>
      <c r="DCW33" s="1022"/>
      <c r="DCX33" s="1022"/>
      <c r="DCY33" s="1022"/>
      <c r="DCZ33" s="1022"/>
      <c r="DDA33" s="1022"/>
      <c r="DDB33" s="1022"/>
      <c r="DDC33" s="1022"/>
      <c r="DDD33" s="1022"/>
      <c r="DDE33" s="1022"/>
      <c r="DDF33" s="1022"/>
      <c r="DDG33" s="1022"/>
      <c r="DDH33" s="1022"/>
      <c r="DDI33" s="1022"/>
      <c r="DDJ33" s="1022"/>
      <c r="DDK33" s="1022"/>
      <c r="DDL33" s="1022"/>
      <c r="DDM33" s="1022"/>
      <c r="DDN33" s="1022"/>
      <c r="DDO33" s="1022"/>
      <c r="DDP33" s="1022"/>
      <c r="DDQ33" s="1022"/>
      <c r="DDR33" s="1022"/>
      <c r="DDS33" s="1022"/>
      <c r="DDT33" s="1022"/>
      <c r="DDU33" s="1022"/>
      <c r="DDV33" s="1022"/>
      <c r="DDW33" s="1022"/>
      <c r="DDX33" s="1022"/>
      <c r="DDY33" s="1022"/>
      <c r="DDZ33" s="1022"/>
      <c r="DEA33" s="1022"/>
      <c r="DEB33" s="1022"/>
      <c r="DEC33" s="1022"/>
      <c r="DED33" s="1022"/>
      <c r="DEE33" s="1022"/>
      <c r="DEF33" s="1022"/>
      <c r="DEG33" s="1022"/>
      <c r="DEH33" s="1022"/>
      <c r="DEI33" s="1022"/>
      <c r="DEJ33" s="1022"/>
      <c r="DEK33" s="1022"/>
      <c r="DEL33" s="1022"/>
      <c r="DEM33" s="1022"/>
      <c r="DEN33" s="1022"/>
      <c r="DEO33" s="1022"/>
      <c r="DEP33" s="1022"/>
      <c r="DEQ33" s="1022"/>
      <c r="DER33" s="1022"/>
      <c r="DES33" s="1022"/>
      <c r="DET33" s="1022"/>
      <c r="DEU33" s="1022"/>
      <c r="DEV33" s="1022"/>
      <c r="DEW33" s="1022"/>
      <c r="DEX33" s="1022"/>
      <c r="DEY33" s="1022"/>
      <c r="DEZ33" s="1022"/>
      <c r="DFA33" s="1022"/>
      <c r="DFB33" s="1022"/>
      <c r="DFC33" s="1022"/>
      <c r="DFD33" s="1022"/>
      <c r="DFE33" s="1022"/>
      <c r="DFF33" s="1022"/>
      <c r="DFG33" s="1022"/>
      <c r="DFH33" s="1022"/>
      <c r="DFI33" s="1022"/>
      <c r="DFJ33" s="1022"/>
      <c r="DFK33" s="1022"/>
      <c r="DFL33" s="1022"/>
      <c r="DFM33" s="1022"/>
      <c r="DFN33" s="1022"/>
      <c r="DFO33" s="1022"/>
      <c r="DFP33" s="1022"/>
      <c r="DFQ33" s="1022"/>
      <c r="DFR33" s="1022"/>
      <c r="DFS33" s="1022"/>
      <c r="DFT33" s="1022"/>
      <c r="DFU33" s="1022"/>
      <c r="DFV33" s="1022"/>
      <c r="DFW33" s="1022"/>
      <c r="DFX33" s="1022"/>
      <c r="DFY33" s="1022"/>
      <c r="DFZ33" s="1022"/>
      <c r="DGA33" s="1022"/>
      <c r="DGB33" s="1022"/>
      <c r="DGC33" s="1022"/>
      <c r="DGD33" s="1022"/>
      <c r="DGE33" s="1022"/>
      <c r="DGF33" s="1022"/>
      <c r="DGG33" s="1022"/>
      <c r="DGH33" s="1022"/>
      <c r="DGI33" s="1022"/>
      <c r="DGJ33" s="1022"/>
      <c r="DGK33" s="1022"/>
      <c r="DGL33" s="1022"/>
      <c r="DGM33" s="1022"/>
      <c r="DGN33" s="1022"/>
      <c r="DGO33" s="1022"/>
      <c r="DGP33" s="1022"/>
      <c r="DGQ33" s="1022"/>
      <c r="DGR33" s="1022"/>
      <c r="DGS33" s="1022"/>
      <c r="DGT33" s="1022"/>
      <c r="DGU33" s="1022"/>
      <c r="DGV33" s="1022"/>
      <c r="DGW33" s="1022"/>
      <c r="DGX33" s="1022"/>
      <c r="DGY33" s="1022"/>
      <c r="DGZ33" s="1022"/>
      <c r="DHA33" s="1022"/>
      <c r="DHB33" s="1022"/>
      <c r="DHC33" s="1022"/>
      <c r="DHD33" s="1022"/>
      <c r="DHE33" s="1022"/>
      <c r="DHF33" s="1022"/>
      <c r="DHG33" s="1022"/>
      <c r="DHH33" s="1022"/>
      <c r="DHI33" s="1022"/>
      <c r="DHJ33" s="1022"/>
      <c r="DHK33" s="1022"/>
      <c r="DHL33" s="1022"/>
      <c r="DHM33" s="1022"/>
      <c r="DHN33" s="1022"/>
      <c r="DHO33" s="1022"/>
      <c r="DHP33" s="1022"/>
      <c r="DHQ33" s="1022"/>
      <c r="DHR33" s="1022"/>
      <c r="DHS33" s="1022"/>
      <c r="DHT33" s="1022"/>
      <c r="DHU33" s="1022"/>
      <c r="DHV33" s="1022"/>
      <c r="DHW33" s="1022"/>
      <c r="DHX33" s="1022"/>
      <c r="DHY33" s="1022"/>
      <c r="DHZ33" s="1022"/>
      <c r="DIA33" s="1022"/>
      <c r="DIB33" s="1022"/>
      <c r="DIC33" s="1022"/>
      <c r="DID33" s="1022"/>
      <c r="DIE33" s="1022"/>
      <c r="DIF33" s="1022"/>
      <c r="DIG33" s="1022"/>
      <c r="DIH33" s="1022"/>
      <c r="DII33" s="1022"/>
      <c r="DIJ33" s="1022"/>
      <c r="DIK33" s="1022"/>
      <c r="DIL33" s="1022"/>
      <c r="DIM33" s="1022"/>
      <c r="DIN33" s="1022"/>
      <c r="DIO33" s="1022"/>
      <c r="DIP33" s="1022"/>
      <c r="DIQ33" s="1022"/>
      <c r="DIR33" s="1022"/>
      <c r="DIS33" s="1022"/>
      <c r="DIT33" s="1022"/>
      <c r="DIU33" s="1022"/>
      <c r="DIV33" s="1022"/>
      <c r="DIW33" s="1022"/>
      <c r="DIX33" s="1022"/>
      <c r="DIY33" s="1022"/>
      <c r="DIZ33" s="1022"/>
      <c r="DJA33" s="1022"/>
      <c r="DJB33" s="1022"/>
      <c r="DJC33" s="1022"/>
      <c r="DJD33" s="1022"/>
      <c r="DJE33" s="1022"/>
      <c r="DJF33" s="1022"/>
      <c r="DJG33" s="1022"/>
      <c r="DJH33" s="1022"/>
      <c r="DJI33" s="1022"/>
      <c r="DJJ33" s="1022"/>
      <c r="DJK33" s="1022"/>
      <c r="DJL33" s="1022"/>
      <c r="DJM33" s="1022"/>
      <c r="DJN33" s="1022"/>
      <c r="DJO33" s="1022"/>
      <c r="DJP33" s="1022"/>
      <c r="DJQ33" s="1022"/>
      <c r="DJR33" s="1022"/>
      <c r="DJS33" s="1022"/>
      <c r="DJT33" s="1022"/>
      <c r="DJU33" s="1022"/>
      <c r="DJV33" s="1022"/>
      <c r="DJW33" s="1022"/>
      <c r="DJX33" s="1022"/>
      <c r="DJY33" s="1022"/>
      <c r="DJZ33" s="1022"/>
      <c r="DKA33" s="1022"/>
      <c r="DKB33" s="1022"/>
      <c r="DKC33" s="1022"/>
      <c r="DKD33" s="1022"/>
      <c r="DKE33" s="1022"/>
      <c r="DKF33" s="1022"/>
      <c r="DKG33" s="1022"/>
      <c r="DKH33" s="1022"/>
      <c r="DKI33" s="1022"/>
      <c r="DKJ33" s="1022"/>
      <c r="DKK33" s="1022"/>
      <c r="DKL33" s="1022"/>
      <c r="DKM33" s="1022"/>
      <c r="DKN33" s="1022"/>
      <c r="DKO33" s="1022"/>
      <c r="DKP33" s="1022"/>
      <c r="DKQ33" s="1022"/>
      <c r="DKR33" s="1022"/>
      <c r="DKS33" s="1022"/>
      <c r="DKT33" s="1022"/>
      <c r="DKU33" s="1022"/>
      <c r="DKV33" s="1022"/>
      <c r="DKW33" s="1022"/>
      <c r="DKX33" s="1022"/>
      <c r="DKY33" s="1022"/>
      <c r="DKZ33" s="1022"/>
      <c r="DLA33" s="1022"/>
      <c r="DLB33" s="1022"/>
      <c r="DLC33" s="1022"/>
      <c r="DLD33" s="1022"/>
      <c r="DLE33" s="1022"/>
      <c r="DLF33" s="1022"/>
      <c r="DLG33" s="1022"/>
      <c r="DLH33" s="1022"/>
      <c r="DLI33" s="1022"/>
      <c r="DLJ33" s="1022"/>
      <c r="DLK33" s="1022"/>
      <c r="DLL33" s="1022"/>
      <c r="DLM33" s="1022"/>
      <c r="DLN33" s="1022"/>
      <c r="DLO33" s="1022"/>
      <c r="DLP33" s="1022"/>
      <c r="DLQ33" s="1022"/>
      <c r="DLR33" s="1022"/>
      <c r="DLS33" s="1022"/>
      <c r="DLT33" s="1022"/>
      <c r="DLU33" s="1022"/>
      <c r="DLV33" s="1022"/>
      <c r="DLW33" s="1022"/>
      <c r="DLX33" s="1022"/>
      <c r="DLY33" s="1022"/>
      <c r="DLZ33" s="1022"/>
      <c r="DMA33" s="1022"/>
      <c r="DMB33" s="1022"/>
      <c r="DMC33" s="1022"/>
      <c r="DMD33" s="1022"/>
      <c r="DME33" s="1022"/>
      <c r="DMF33" s="1022"/>
      <c r="DMG33" s="1022"/>
      <c r="DMH33" s="1022"/>
      <c r="DMI33" s="1022"/>
      <c r="DMJ33" s="1022"/>
      <c r="DMK33" s="1022"/>
      <c r="DML33" s="1022"/>
      <c r="DMM33" s="1022"/>
      <c r="DMN33" s="1022"/>
      <c r="DMO33" s="1022"/>
      <c r="DMP33" s="1022"/>
      <c r="DMQ33" s="1022"/>
      <c r="DMR33" s="1022"/>
      <c r="DMS33" s="1022"/>
      <c r="DMT33" s="1022"/>
      <c r="DMU33" s="1022"/>
      <c r="DMV33" s="1022"/>
      <c r="DMW33" s="1022"/>
      <c r="DMX33" s="1022"/>
      <c r="DMY33" s="1022"/>
      <c r="DMZ33" s="1022"/>
      <c r="DNA33" s="1022"/>
      <c r="DNB33" s="1022"/>
      <c r="DNC33" s="1022"/>
      <c r="DND33" s="1022"/>
      <c r="DNE33" s="1022"/>
      <c r="DNF33" s="1022"/>
      <c r="DNG33" s="1022"/>
      <c r="DNH33" s="1022"/>
      <c r="DNI33" s="1022"/>
      <c r="DNJ33" s="1022"/>
      <c r="DNK33" s="1022"/>
      <c r="DNL33" s="1022"/>
      <c r="DNM33" s="1022"/>
      <c r="DNN33" s="1022"/>
      <c r="DNO33" s="1022"/>
      <c r="DNP33" s="1022"/>
      <c r="DNQ33" s="1022"/>
      <c r="DNR33" s="1022"/>
      <c r="DNS33" s="1022"/>
      <c r="DNT33" s="1022"/>
      <c r="DNU33" s="1022"/>
      <c r="DNV33" s="1022"/>
      <c r="DNW33" s="1022"/>
      <c r="DNX33" s="1022"/>
      <c r="DNY33" s="1022"/>
      <c r="DNZ33" s="1022"/>
      <c r="DOA33" s="1022"/>
      <c r="DOB33" s="1022"/>
      <c r="DOC33" s="1022"/>
      <c r="DOD33" s="1022"/>
      <c r="DOE33" s="1022"/>
      <c r="DOF33" s="1022"/>
      <c r="DOG33" s="1022"/>
      <c r="DOH33" s="1022"/>
      <c r="DOI33" s="1022"/>
      <c r="DOJ33" s="1022"/>
      <c r="DOK33" s="1022"/>
      <c r="DOL33" s="1022"/>
      <c r="DOM33" s="1022"/>
      <c r="DON33" s="1022"/>
      <c r="DOO33" s="1022"/>
      <c r="DOP33" s="1022"/>
      <c r="DOQ33" s="1022"/>
      <c r="DOR33" s="1022"/>
      <c r="DOS33" s="1022"/>
      <c r="DOT33" s="1022"/>
      <c r="DOU33" s="1022"/>
      <c r="DOV33" s="1022"/>
      <c r="DOW33" s="1022"/>
      <c r="DOX33" s="1022"/>
      <c r="DOY33" s="1022"/>
      <c r="DOZ33" s="1022"/>
      <c r="DPA33" s="1022"/>
      <c r="DPB33" s="1022"/>
      <c r="DPC33" s="1022"/>
      <c r="DPD33" s="1022"/>
      <c r="DPE33" s="1022"/>
      <c r="DPF33" s="1022"/>
      <c r="DPG33" s="1022"/>
      <c r="DPH33" s="1022"/>
      <c r="DPI33" s="1022"/>
      <c r="DPJ33" s="1022"/>
      <c r="DPK33" s="1022"/>
      <c r="DPL33" s="1022"/>
      <c r="DPM33" s="1022"/>
      <c r="DPN33" s="1022"/>
      <c r="DPO33" s="1022"/>
      <c r="DPP33" s="1022"/>
      <c r="DPQ33" s="1022"/>
      <c r="DPR33" s="1022"/>
      <c r="DPS33" s="1022"/>
      <c r="DPT33" s="1022"/>
      <c r="DPU33" s="1022"/>
      <c r="DPV33" s="1022"/>
      <c r="DPW33" s="1022"/>
      <c r="DPX33" s="1022"/>
      <c r="DPY33" s="1022"/>
      <c r="DPZ33" s="1022"/>
      <c r="DQA33" s="1022"/>
      <c r="DQB33" s="1022"/>
      <c r="DQC33" s="1022"/>
      <c r="DQD33" s="1022"/>
      <c r="DQE33" s="1022"/>
      <c r="DQF33" s="1022"/>
      <c r="DQG33" s="1022"/>
      <c r="DQH33" s="1022"/>
      <c r="DQI33" s="1022"/>
      <c r="DQJ33" s="1022"/>
      <c r="DQK33" s="1022"/>
      <c r="DQL33" s="1022"/>
      <c r="DQM33" s="1022"/>
      <c r="DQN33" s="1022"/>
      <c r="DQO33" s="1022"/>
      <c r="DQP33" s="1022"/>
      <c r="DQQ33" s="1022"/>
      <c r="DQR33" s="1022"/>
      <c r="DQS33" s="1022"/>
      <c r="DQT33" s="1022"/>
      <c r="DQU33" s="1022"/>
      <c r="DQV33" s="1022"/>
      <c r="DQW33" s="1022"/>
      <c r="DQX33" s="1022"/>
      <c r="DQY33" s="1022"/>
      <c r="DQZ33" s="1022"/>
      <c r="DRA33" s="1022"/>
      <c r="DRB33" s="1022"/>
      <c r="DRC33" s="1022"/>
      <c r="DRD33" s="1022"/>
      <c r="DRE33" s="1022"/>
      <c r="DRF33" s="1022"/>
      <c r="DRG33" s="1022"/>
      <c r="DRH33" s="1022"/>
      <c r="DRI33" s="1022"/>
      <c r="DRJ33" s="1022"/>
      <c r="DRK33" s="1022"/>
      <c r="DRL33" s="1022"/>
      <c r="DRM33" s="1022"/>
      <c r="DRN33" s="1022"/>
      <c r="DRO33" s="1022"/>
      <c r="DRP33" s="1022"/>
      <c r="DRQ33" s="1022"/>
      <c r="DRR33" s="1022"/>
      <c r="DRS33" s="1022"/>
      <c r="DRT33" s="1022"/>
      <c r="DRU33" s="1022"/>
      <c r="DRV33" s="1022"/>
      <c r="DRW33" s="1022"/>
      <c r="DRX33" s="1022"/>
      <c r="DRY33" s="1022"/>
      <c r="DRZ33" s="1022"/>
      <c r="DSA33" s="1022"/>
      <c r="DSB33" s="1022"/>
      <c r="DSC33" s="1022"/>
      <c r="DSD33" s="1022"/>
      <c r="DSE33" s="1022"/>
      <c r="DSF33" s="1022"/>
      <c r="DSG33" s="1022"/>
      <c r="DSH33" s="1022"/>
      <c r="DSI33" s="1022"/>
      <c r="DSJ33" s="1022"/>
      <c r="DSK33" s="1022"/>
      <c r="DSL33" s="1022"/>
      <c r="DSM33" s="1022"/>
      <c r="DSN33" s="1022"/>
      <c r="DSO33" s="1022"/>
      <c r="DSP33" s="1022"/>
      <c r="DSQ33" s="1022"/>
      <c r="DSR33" s="1022"/>
      <c r="DSS33" s="1022"/>
      <c r="DST33" s="1022"/>
      <c r="DSU33" s="1022"/>
      <c r="DSV33" s="1022"/>
      <c r="DSW33" s="1022"/>
      <c r="DSX33" s="1022"/>
      <c r="DSY33" s="1022"/>
      <c r="DSZ33" s="1022"/>
      <c r="DTA33" s="1022"/>
      <c r="DTB33" s="1022"/>
      <c r="DTC33" s="1022"/>
      <c r="DTD33" s="1022"/>
      <c r="DTE33" s="1022"/>
      <c r="DTF33" s="1022"/>
      <c r="DTG33" s="1022"/>
      <c r="DTH33" s="1022"/>
      <c r="DTI33" s="1022"/>
      <c r="DTJ33" s="1022"/>
      <c r="DTK33" s="1022"/>
      <c r="DTL33" s="1022"/>
      <c r="DTM33" s="1022"/>
      <c r="DTN33" s="1022"/>
      <c r="DTO33" s="1022"/>
      <c r="DTP33" s="1022"/>
      <c r="DTQ33" s="1022"/>
      <c r="DTR33" s="1022"/>
      <c r="DTS33" s="1022"/>
      <c r="DTT33" s="1022"/>
      <c r="DTU33" s="1022"/>
      <c r="DTV33" s="1022"/>
      <c r="DTW33" s="1022"/>
      <c r="DTX33" s="1022"/>
      <c r="DTY33" s="1022"/>
      <c r="DTZ33" s="1022"/>
      <c r="DUA33" s="1022"/>
      <c r="DUB33" s="1022"/>
      <c r="DUC33" s="1022"/>
      <c r="DUD33" s="1022"/>
      <c r="DUE33" s="1022"/>
      <c r="DUF33" s="1022"/>
      <c r="DUG33" s="1022"/>
      <c r="DUH33" s="1022"/>
      <c r="DUI33" s="1022"/>
      <c r="DUJ33" s="1022"/>
      <c r="DUK33" s="1022"/>
      <c r="DUL33" s="1022"/>
      <c r="DUM33" s="1022"/>
      <c r="DUN33" s="1022"/>
      <c r="DUO33" s="1022"/>
      <c r="DUP33" s="1022"/>
      <c r="DUQ33" s="1022"/>
      <c r="DUR33" s="1022"/>
      <c r="DUS33" s="1022"/>
      <c r="DUT33" s="1022"/>
      <c r="DUU33" s="1022"/>
      <c r="DUV33" s="1022"/>
      <c r="DUW33" s="1022"/>
      <c r="DUX33" s="1022"/>
      <c r="DUY33" s="1022"/>
      <c r="DUZ33" s="1022"/>
      <c r="DVA33" s="1022"/>
      <c r="DVB33" s="1022"/>
      <c r="DVC33" s="1022"/>
      <c r="DVD33" s="1022"/>
      <c r="DVE33" s="1022"/>
      <c r="DVF33" s="1022"/>
      <c r="DVG33" s="1022"/>
      <c r="DVH33" s="1022"/>
      <c r="DVI33" s="1022"/>
      <c r="DVJ33" s="1022"/>
      <c r="DVK33" s="1022"/>
      <c r="DVL33" s="1022"/>
      <c r="DVM33" s="1022"/>
      <c r="DVN33" s="1022"/>
      <c r="DVO33" s="1022"/>
      <c r="DVP33" s="1022"/>
      <c r="DVQ33" s="1022"/>
      <c r="DVR33" s="1022"/>
      <c r="DVS33" s="1022"/>
      <c r="DVT33" s="1022"/>
      <c r="DVU33" s="1022"/>
      <c r="DVV33" s="1022"/>
      <c r="DVW33" s="1022"/>
      <c r="DVX33" s="1022"/>
      <c r="DVY33" s="1022"/>
      <c r="DVZ33" s="1022"/>
      <c r="DWA33" s="1022"/>
      <c r="DWB33" s="1022"/>
      <c r="DWC33" s="1022"/>
      <c r="DWD33" s="1022"/>
      <c r="DWE33" s="1022"/>
      <c r="DWF33" s="1022"/>
      <c r="DWG33" s="1022"/>
      <c r="DWH33" s="1022"/>
      <c r="DWI33" s="1022"/>
      <c r="DWJ33" s="1022"/>
      <c r="DWK33" s="1022"/>
      <c r="DWL33" s="1022"/>
      <c r="DWM33" s="1022"/>
      <c r="DWN33" s="1022"/>
      <c r="DWO33" s="1022"/>
      <c r="DWP33" s="1022"/>
      <c r="DWQ33" s="1022"/>
      <c r="DWR33" s="1022"/>
      <c r="DWS33" s="1022"/>
      <c r="DWT33" s="1022"/>
      <c r="DWU33" s="1022"/>
      <c r="DWV33" s="1022"/>
      <c r="DWW33" s="1022"/>
      <c r="DWX33" s="1022"/>
      <c r="DWY33" s="1022"/>
      <c r="DWZ33" s="1022"/>
      <c r="DXA33" s="1022"/>
      <c r="DXB33" s="1022"/>
      <c r="DXC33" s="1022"/>
      <c r="DXD33" s="1022"/>
      <c r="DXE33" s="1022"/>
      <c r="DXF33" s="1022"/>
      <c r="DXG33" s="1022"/>
      <c r="DXH33" s="1022"/>
      <c r="DXI33" s="1022"/>
      <c r="DXJ33" s="1022"/>
      <c r="DXK33" s="1022"/>
      <c r="DXL33" s="1022"/>
      <c r="DXM33" s="1022"/>
      <c r="DXN33" s="1022"/>
      <c r="DXO33" s="1022"/>
      <c r="DXP33" s="1022"/>
      <c r="DXQ33" s="1022"/>
      <c r="DXR33" s="1022"/>
      <c r="DXS33" s="1022"/>
      <c r="DXT33" s="1022"/>
      <c r="DXU33" s="1022"/>
      <c r="DXV33" s="1022"/>
      <c r="DXW33" s="1022"/>
      <c r="DXX33" s="1022"/>
      <c r="DXY33" s="1022"/>
      <c r="DXZ33" s="1022"/>
      <c r="DYA33" s="1022"/>
      <c r="DYB33" s="1022"/>
      <c r="DYC33" s="1022"/>
      <c r="DYD33" s="1022"/>
      <c r="DYE33" s="1022"/>
      <c r="DYF33" s="1022"/>
      <c r="DYG33" s="1022"/>
      <c r="DYH33" s="1022"/>
      <c r="DYI33" s="1022"/>
      <c r="DYJ33" s="1022"/>
      <c r="DYK33" s="1022"/>
      <c r="DYL33" s="1022"/>
      <c r="DYM33" s="1022"/>
      <c r="DYN33" s="1022"/>
      <c r="DYO33" s="1022"/>
      <c r="DYP33" s="1022"/>
      <c r="DYQ33" s="1022"/>
      <c r="DYR33" s="1022"/>
      <c r="DYS33" s="1022"/>
      <c r="DYT33" s="1022"/>
      <c r="DYU33" s="1022"/>
      <c r="DYV33" s="1022"/>
      <c r="DYW33" s="1022"/>
      <c r="DYX33" s="1022"/>
      <c r="DYY33" s="1022"/>
      <c r="DYZ33" s="1022"/>
      <c r="DZA33" s="1022"/>
      <c r="DZB33" s="1022"/>
      <c r="DZC33" s="1022"/>
      <c r="DZD33" s="1022"/>
      <c r="DZE33" s="1022"/>
      <c r="DZF33" s="1022"/>
      <c r="DZG33" s="1022"/>
      <c r="DZH33" s="1022"/>
      <c r="DZI33" s="1022"/>
      <c r="DZJ33" s="1022"/>
      <c r="DZK33" s="1022"/>
      <c r="DZL33" s="1022"/>
      <c r="DZM33" s="1022"/>
      <c r="DZN33" s="1022"/>
      <c r="DZO33" s="1022"/>
      <c r="DZP33" s="1022"/>
      <c r="DZQ33" s="1022"/>
      <c r="DZR33" s="1022"/>
      <c r="DZS33" s="1022"/>
      <c r="DZT33" s="1022"/>
      <c r="DZU33" s="1022"/>
      <c r="DZV33" s="1022"/>
      <c r="DZW33" s="1022"/>
      <c r="DZX33" s="1022"/>
      <c r="DZY33" s="1022"/>
      <c r="DZZ33" s="1022"/>
      <c r="EAA33" s="1022"/>
      <c r="EAB33" s="1022"/>
      <c r="EAC33" s="1022"/>
      <c r="EAD33" s="1022"/>
      <c r="EAE33" s="1022"/>
      <c r="EAF33" s="1022"/>
      <c r="EAG33" s="1022"/>
      <c r="EAH33" s="1022"/>
      <c r="EAI33" s="1022"/>
      <c r="EAJ33" s="1022"/>
      <c r="EAK33" s="1022"/>
      <c r="EAL33" s="1022"/>
      <c r="EAM33" s="1022"/>
      <c r="EAN33" s="1022"/>
      <c r="EAO33" s="1022"/>
      <c r="EAP33" s="1022"/>
      <c r="EAQ33" s="1022"/>
      <c r="EAR33" s="1022"/>
      <c r="EAS33" s="1022"/>
      <c r="EAT33" s="1022"/>
      <c r="EAU33" s="1022"/>
      <c r="EAV33" s="1022"/>
      <c r="EAW33" s="1022"/>
      <c r="EAX33" s="1022"/>
      <c r="EAY33" s="1022"/>
      <c r="EAZ33" s="1022"/>
      <c r="EBA33" s="1022"/>
      <c r="EBB33" s="1022"/>
      <c r="EBC33" s="1022"/>
      <c r="EBD33" s="1022"/>
      <c r="EBE33" s="1022"/>
      <c r="EBF33" s="1022"/>
      <c r="EBG33" s="1022"/>
      <c r="EBH33" s="1022"/>
      <c r="EBI33" s="1022"/>
      <c r="EBJ33" s="1022"/>
      <c r="EBK33" s="1022"/>
      <c r="EBL33" s="1022"/>
      <c r="EBM33" s="1022"/>
      <c r="EBN33" s="1022"/>
      <c r="EBO33" s="1022"/>
      <c r="EBP33" s="1022"/>
      <c r="EBQ33" s="1022"/>
      <c r="EBR33" s="1022"/>
      <c r="EBS33" s="1022"/>
      <c r="EBT33" s="1022"/>
      <c r="EBU33" s="1022"/>
      <c r="EBV33" s="1022"/>
      <c r="EBW33" s="1022"/>
      <c r="EBX33" s="1022"/>
      <c r="EBY33" s="1022"/>
      <c r="EBZ33" s="1022"/>
      <c r="ECA33" s="1022"/>
      <c r="ECB33" s="1022"/>
      <c r="ECC33" s="1022"/>
      <c r="ECD33" s="1022"/>
      <c r="ECE33" s="1022"/>
      <c r="ECF33" s="1022"/>
      <c r="ECG33" s="1022"/>
      <c r="ECH33" s="1022"/>
      <c r="ECI33" s="1022"/>
      <c r="ECJ33" s="1022"/>
      <c r="ECK33" s="1022"/>
      <c r="ECL33" s="1022"/>
      <c r="ECM33" s="1022"/>
      <c r="ECN33" s="1022"/>
      <c r="ECO33" s="1022"/>
      <c r="ECP33" s="1022"/>
      <c r="ECQ33" s="1022"/>
      <c r="ECR33" s="1022"/>
      <c r="ECS33" s="1022"/>
      <c r="ECT33" s="1022"/>
      <c r="ECU33" s="1022"/>
      <c r="ECV33" s="1022"/>
      <c r="ECW33" s="1022"/>
      <c r="ECX33" s="1022"/>
      <c r="ECY33" s="1022"/>
      <c r="ECZ33" s="1022"/>
      <c r="EDA33" s="1022"/>
      <c r="EDB33" s="1022"/>
      <c r="EDC33" s="1022"/>
      <c r="EDD33" s="1022"/>
      <c r="EDE33" s="1022"/>
      <c r="EDF33" s="1022"/>
      <c r="EDG33" s="1022"/>
      <c r="EDH33" s="1022"/>
      <c r="EDI33" s="1022"/>
      <c r="EDJ33" s="1022"/>
      <c r="EDK33" s="1022"/>
      <c r="EDL33" s="1022"/>
      <c r="EDM33" s="1022"/>
      <c r="EDN33" s="1022"/>
      <c r="EDO33" s="1022"/>
      <c r="EDP33" s="1022"/>
      <c r="EDQ33" s="1022"/>
      <c r="EDR33" s="1022"/>
      <c r="EDS33" s="1022"/>
      <c r="EDT33" s="1022"/>
      <c r="EDU33" s="1022"/>
      <c r="EDV33" s="1022"/>
      <c r="EDW33" s="1022"/>
      <c r="EDX33" s="1022"/>
      <c r="EDY33" s="1022"/>
      <c r="EDZ33" s="1022"/>
      <c r="EEA33" s="1022"/>
      <c r="EEB33" s="1022"/>
      <c r="EEC33" s="1022"/>
      <c r="EED33" s="1022"/>
      <c r="EEE33" s="1022"/>
      <c r="EEF33" s="1022"/>
      <c r="EEG33" s="1022"/>
      <c r="EEH33" s="1022"/>
      <c r="EEI33" s="1022"/>
      <c r="EEJ33" s="1022"/>
      <c r="EEK33" s="1022"/>
      <c r="EEL33" s="1022"/>
      <c r="EEM33" s="1022"/>
      <c r="EEN33" s="1022"/>
      <c r="EEO33" s="1022"/>
      <c r="EEP33" s="1022"/>
      <c r="EEQ33" s="1022"/>
      <c r="EER33" s="1022"/>
      <c r="EES33" s="1022"/>
      <c r="EET33" s="1022"/>
      <c r="EEU33" s="1022"/>
      <c r="EEV33" s="1022"/>
      <c r="EEW33" s="1022"/>
      <c r="EEX33" s="1022"/>
      <c r="EEY33" s="1022"/>
      <c r="EEZ33" s="1022"/>
      <c r="EFA33" s="1022"/>
      <c r="EFB33" s="1022"/>
      <c r="EFC33" s="1022"/>
      <c r="EFD33" s="1022"/>
      <c r="EFE33" s="1022"/>
      <c r="EFF33" s="1022"/>
      <c r="EFG33" s="1022"/>
      <c r="EFH33" s="1022"/>
      <c r="EFI33" s="1022"/>
      <c r="EFJ33" s="1022"/>
      <c r="EFK33" s="1022"/>
      <c r="EFL33" s="1022"/>
      <c r="EFM33" s="1022"/>
      <c r="EFN33" s="1022"/>
      <c r="EFO33" s="1022"/>
      <c r="EFP33" s="1022"/>
      <c r="EFQ33" s="1022"/>
      <c r="EFR33" s="1022"/>
      <c r="EFS33" s="1022"/>
      <c r="EFT33" s="1022"/>
      <c r="EFU33" s="1022"/>
      <c r="EFV33" s="1022"/>
      <c r="EFW33" s="1022"/>
      <c r="EFX33" s="1022"/>
      <c r="EFY33" s="1022"/>
      <c r="EFZ33" s="1022"/>
      <c r="EGA33" s="1022"/>
      <c r="EGB33" s="1022"/>
      <c r="EGC33" s="1022"/>
      <c r="EGD33" s="1022"/>
      <c r="EGE33" s="1022"/>
      <c r="EGF33" s="1022"/>
      <c r="EGG33" s="1022"/>
      <c r="EGH33" s="1022"/>
      <c r="EGI33" s="1022"/>
      <c r="EGJ33" s="1022"/>
      <c r="EGK33" s="1022"/>
      <c r="EGL33" s="1022"/>
      <c r="EGM33" s="1022"/>
      <c r="EGN33" s="1022"/>
      <c r="EGO33" s="1022"/>
      <c r="EGP33" s="1022"/>
      <c r="EGQ33" s="1022"/>
      <c r="EGR33" s="1022"/>
      <c r="EGS33" s="1022"/>
      <c r="EGT33" s="1022"/>
      <c r="EGU33" s="1022"/>
      <c r="EGV33" s="1022"/>
      <c r="EGW33" s="1022"/>
      <c r="EGX33" s="1022"/>
      <c r="EGY33" s="1022"/>
      <c r="EGZ33" s="1022"/>
      <c r="EHA33" s="1022"/>
      <c r="EHB33" s="1022"/>
      <c r="EHC33" s="1022"/>
      <c r="EHD33" s="1022"/>
      <c r="EHE33" s="1022"/>
      <c r="EHF33" s="1022"/>
      <c r="EHG33" s="1022"/>
      <c r="EHH33" s="1022"/>
      <c r="EHI33" s="1022"/>
      <c r="EHJ33" s="1022"/>
      <c r="EHK33" s="1022"/>
      <c r="EHL33" s="1022"/>
      <c r="EHM33" s="1022"/>
      <c r="EHN33" s="1022"/>
      <c r="EHO33" s="1022"/>
      <c r="EHP33" s="1022"/>
      <c r="EHQ33" s="1022"/>
      <c r="EHR33" s="1022"/>
      <c r="EHS33" s="1022"/>
      <c r="EHT33" s="1022"/>
      <c r="EHU33" s="1022"/>
      <c r="EHV33" s="1022"/>
      <c r="EHW33" s="1022"/>
      <c r="EHX33" s="1022"/>
      <c r="EHY33" s="1022"/>
      <c r="EHZ33" s="1022"/>
      <c r="EIA33" s="1022"/>
      <c r="EIB33" s="1022"/>
      <c r="EIC33" s="1022"/>
      <c r="EID33" s="1022"/>
      <c r="EIE33" s="1022"/>
      <c r="EIF33" s="1022"/>
      <c r="EIG33" s="1022"/>
      <c r="EIH33" s="1022"/>
      <c r="EII33" s="1022"/>
      <c r="EIJ33" s="1022"/>
      <c r="EIK33" s="1022"/>
      <c r="EIL33" s="1022"/>
      <c r="EIM33" s="1022"/>
      <c r="EIN33" s="1022"/>
      <c r="EIO33" s="1022"/>
      <c r="EIP33" s="1022"/>
      <c r="EIQ33" s="1022"/>
      <c r="EIR33" s="1022"/>
      <c r="EIS33" s="1022"/>
      <c r="EIT33" s="1022"/>
      <c r="EIU33" s="1022"/>
      <c r="EIV33" s="1022"/>
      <c r="EIW33" s="1022"/>
      <c r="EIX33" s="1022"/>
      <c r="EIY33" s="1022"/>
      <c r="EIZ33" s="1022"/>
      <c r="EJA33" s="1022"/>
      <c r="EJB33" s="1022"/>
      <c r="EJC33" s="1022"/>
      <c r="EJD33" s="1022"/>
      <c r="EJE33" s="1022"/>
      <c r="EJF33" s="1022"/>
      <c r="EJG33" s="1022"/>
      <c r="EJH33" s="1022"/>
      <c r="EJI33" s="1022"/>
      <c r="EJJ33" s="1022"/>
      <c r="EJK33" s="1022"/>
      <c r="EJL33" s="1022"/>
      <c r="EJM33" s="1022"/>
      <c r="EJN33" s="1022"/>
      <c r="EJO33" s="1022"/>
      <c r="EJP33" s="1022"/>
      <c r="EJQ33" s="1022"/>
      <c r="EJR33" s="1022"/>
      <c r="EJS33" s="1022"/>
      <c r="EJT33" s="1022"/>
      <c r="EJU33" s="1022"/>
      <c r="EJV33" s="1022"/>
      <c r="EJW33" s="1022"/>
      <c r="EJX33" s="1022"/>
      <c r="EJY33" s="1022"/>
      <c r="EJZ33" s="1022"/>
      <c r="EKA33" s="1022"/>
      <c r="EKB33" s="1022"/>
      <c r="EKC33" s="1022"/>
      <c r="EKD33" s="1022"/>
      <c r="EKE33" s="1022"/>
      <c r="EKF33" s="1022"/>
      <c r="EKG33" s="1022"/>
      <c r="EKH33" s="1022"/>
      <c r="EKI33" s="1022"/>
      <c r="EKJ33" s="1022"/>
      <c r="EKK33" s="1022"/>
      <c r="EKL33" s="1022"/>
      <c r="EKM33" s="1022"/>
      <c r="EKN33" s="1022"/>
      <c r="EKO33" s="1022"/>
      <c r="EKP33" s="1022"/>
      <c r="EKQ33" s="1022"/>
      <c r="EKR33" s="1022"/>
      <c r="EKS33" s="1022"/>
      <c r="EKT33" s="1022"/>
      <c r="EKU33" s="1022"/>
      <c r="EKV33" s="1022"/>
      <c r="EKW33" s="1022"/>
      <c r="EKX33" s="1022"/>
      <c r="EKY33" s="1022"/>
      <c r="EKZ33" s="1022"/>
      <c r="ELA33" s="1022"/>
      <c r="ELB33" s="1022"/>
      <c r="ELC33" s="1022"/>
      <c r="ELD33" s="1022"/>
      <c r="ELE33" s="1022"/>
      <c r="ELF33" s="1022"/>
      <c r="ELG33" s="1022"/>
      <c r="ELH33" s="1022"/>
      <c r="ELI33" s="1022"/>
      <c r="ELJ33" s="1022"/>
      <c r="ELK33" s="1022"/>
      <c r="ELL33" s="1022"/>
      <c r="ELM33" s="1022"/>
      <c r="ELN33" s="1022"/>
      <c r="ELO33" s="1022"/>
      <c r="ELP33" s="1022"/>
      <c r="ELQ33" s="1022"/>
      <c r="ELR33" s="1022"/>
      <c r="ELS33" s="1022"/>
      <c r="ELT33" s="1022"/>
      <c r="ELU33" s="1022"/>
      <c r="ELV33" s="1022"/>
      <c r="ELW33" s="1022"/>
      <c r="ELX33" s="1022"/>
      <c r="ELY33" s="1022"/>
      <c r="ELZ33" s="1022"/>
      <c r="EMA33" s="1022"/>
      <c r="EMB33" s="1022"/>
      <c r="EMC33" s="1022"/>
      <c r="EMD33" s="1022"/>
      <c r="EME33" s="1022"/>
      <c r="EMF33" s="1022"/>
      <c r="EMG33" s="1022"/>
      <c r="EMH33" s="1022"/>
      <c r="EMI33" s="1022"/>
      <c r="EMJ33" s="1022"/>
      <c r="EMK33" s="1022"/>
      <c r="EML33" s="1022"/>
      <c r="EMM33" s="1022"/>
      <c r="EMN33" s="1022"/>
      <c r="EMO33" s="1022"/>
      <c r="EMP33" s="1022"/>
      <c r="EMQ33" s="1022"/>
      <c r="EMR33" s="1022"/>
      <c r="EMS33" s="1022"/>
      <c r="EMT33" s="1022"/>
      <c r="EMU33" s="1022"/>
      <c r="EMV33" s="1022"/>
      <c r="EMW33" s="1022"/>
      <c r="EMX33" s="1022"/>
      <c r="EMY33" s="1022"/>
      <c r="EMZ33" s="1022"/>
      <c r="ENA33" s="1022"/>
      <c r="ENB33" s="1022"/>
      <c r="ENC33" s="1022"/>
      <c r="END33" s="1022"/>
      <c r="ENE33" s="1022"/>
      <c r="ENF33" s="1022"/>
      <c r="ENG33" s="1022"/>
      <c r="ENH33" s="1022"/>
      <c r="ENI33" s="1022"/>
      <c r="ENJ33" s="1022"/>
      <c r="ENK33" s="1022"/>
      <c r="ENL33" s="1022"/>
      <c r="ENM33" s="1022"/>
      <c r="ENN33" s="1022"/>
      <c r="ENO33" s="1022"/>
      <c r="ENP33" s="1022"/>
      <c r="ENQ33" s="1022"/>
      <c r="ENR33" s="1022"/>
      <c r="ENS33" s="1022"/>
      <c r="ENT33" s="1022"/>
      <c r="ENU33" s="1022"/>
      <c r="ENV33" s="1022"/>
      <c r="ENW33" s="1022"/>
      <c r="ENX33" s="1022"/>
      <c r="ENY33" s="1022"/>
      <c r="ENZ33" s="1022"/>
      <c r="EOA33" s="1022"/>
      <c r="EOB33" s="1022"/>
      <c r="EOC33" s="1022"/>
      <c r="EOD33" s="1022"/>
      <c r="EOE33" s="1022"/>
      <c r="EOF33" s="1022"/>
      <c r="EOG33" s="1022"/>
      <c r="EOH33" s="1022"/>
      <c r="EOI33" s="1022"/>
      <c r="EOJ33" s="1022"/>
      <c r="EOK33" s="1022"/>
      <c r="EOL33" s="1022"/>
      <c r="EOM33" s="1022"/>
      <c r="EON33" s="1022"/>
      <c r="EOO33" s="1022"/>
      <c r="EOP33" s="1022"/>
      <c r="EOQ33" s="1022"/>
      <c r="EOR33" s="1022"/>
      <c r="EOS33" s="1022"/>
      <c r="EOT33" s="1022"/>
      <c r="EOU33" s="1022"/>
      <c r="EOV33" s="1022"/>
      <c r="EOW33" s="1022"/>
      <c r="EOX33" s="1022"/>
      <c r="EOY33" s="1022"/>
      <c r="EOZ33" s="1022"/>
      <c r="EPA33" s="1022"/>
      <c r="EPB33" s="1022"/>
      <c r="EPC33" s="1022"/>
      <c r="EPD33" s="1022"/>
      <c r="EPE33" s="1022"/>
      <c r="EPF33" s="1022"/>
      <c r="EPG33" s="1022"/>
      <c r="EPH33" s="1022"/>
      <c r="EPI33" s="1022"/>
      <c r="EPJ33" s="1022"/>
      <c r="EPK33" s="1022"/>
      <c r="EPL33" s="1022"/>
      <c r="EPM33" s="1022"/>
      <c r="EPN33" s="1022"/>
      <c r="EPO33" s="1022"/>
      <c r="EPP33" s="1022"/>
      <c r="EPQ33" s="1022"/>
      <c r="EPR33" s="1022"/>
      <c r="EPS33" s="1022"/>
      <c r="EPT33" s="1022"/>
      <c r="EPU33" s="1022"/>
      <c r="EPV33" s="1022"/>
      <c r="EPW33" s="1022"/>
      <c r="EPX33" s="1022"/>
      <c r="EPY33" s="1022"/>
      <c r="EPZ33" s="1022"/>
      <c r="EQA33" s="1022"/>
      <c r="EQB33" s="1022"/>
      <c r="EQC33" s="1022"/>
      <c r="EQD33" s="1022"/>
      <c r="EQE33" s="1022"/>
      <c r="EQF33" s="1022"/>
      <c r="EQG33" s="1022"/>
      <c r="EQH33" s="1022"/>
      <c r="EQI33" s="1022"/>
      <c r="EQJ33" s="1022"/>
      <c r="EQK33" s="1022"/>
      <c r="EQL33" s="1022"/>
      <c r="EQM33" s="1022"/>
      <c r="EQN33" s="1022"/>
      <c r="EQO33" s="1022"/>
      <c r="EQP33" s="1022"/>
      <c r="EQQ33" s="1022"/>
      <c r="EQR33" s="1022"/>
      <c r="EQS33" s="1022"/>
      <c r="EQT33" s="1022"/>
      <c r="EQU33" s="1022"/>
      <c r="EQV33" s="1022"/>
      <c r="EQW33" s="1022"/>
      <c r="EQX33" s="1022"/>
      <c r="EQY33" s="1022"/>
      <c r="EQZ33" s="1022"/>
      <c r="ERA33" s="1022"/>
      <c r="ERB33" s="1022"/>
      <c r="ERC33" s="1022"/>
      <c r="ERD33" s="1022"/>
      <c r="ERE33" s="1022"/>
      <c r="ERF33" s="1022"/>
      <c r="ERG33" s="1022"/>
      <c r="ERH33" s="1022"/>
      <c r="ERI33" s="1022"/>
      <c r="ERJ33" s="1022"/>
      <c r="ERK33" s="1022"/>
      <c r="ERL33" s="1022"/>
      <c r="ERM33" s="1022"/>
      <c r="ERN33" s="1022"/>
      <c r="ERO33" s="1022"/>
      <c r="ERP33" s="1022"/>
      <c r="ERQ33" s="1022"/>
      <c r="ERR33" s="1022"/>
      <c r="ERS33" s="1022"/>
      <c r="ERT33" s="1022"/>
      <c r="ERU33" s="1022"/>
      <c r="ERV33" s="1022"/>
      <c r="ERW33" s="1022"/>
      <c r="ERX33" s="1022"/>
      <c r="ERY33" s="1022"/>
      <c r="ERZ33" s="1022"/>
      <c r="ESA33" s="1022"/>
      <c r="ESB33" s="1022"/>
      <c r="ESC33" s="1022"/>
      <c r="ESD33" s="1022"/>
      <c r="ESE33" s="1022"/>
      <c r="ESF33" s="1022"/>
      <c r="ESG33" s="1022"/>
      <c r="ESH33" s="1022"/>
      <c r="ESI33" s="1022"/>
      <c r="ESJ33" s="1022"/>
      <c r="ESK33" s="1022"/>
      <c r="ESL33" s="1022"/>
      <c r="ESM33" s="1022"/>
      <c r="ESN33" s="1022"/>
      <c r="ESO33" s="1022"/>
      <c r="ESP33" s="1022"/>
      <c r="ESQ33" s="1022"/>
      <c r="ESR33" s="1022"/>
      <c r="ESS33" s="1022"/>
      <c r="EST33" s="1022"/>
      <c r="ESU33" s="1022"/>
      <c r="ESV33" s="1022"/>
      <c r="ESW33" s="1022"/>
      <c r="ESX33" s="1022"/>
      <c r="ESY33" s="1022"/>
      <c r="ESZ33" s="1022"/>
      <c r="ETA33" s="1022"/>
      <c r="ETB33" s="1022"/>
      <c r="ETC33" s="1022"/>
      <c r="ETD33" s="1022"/>
      <c r="ETE33" s="1022"/>
      <c r="ETF33" s="1022"/>
      <c r="ETG33" s="1022"/>
      <c r="ETH33" s="1022"/>
      <c r="ETI33" s="1022"/>
      <c r="ETJ33" s="1022"/>
      <c r="ETK33" s="1022"/>
      <c r="ETL33" s="1022"/>
      <c r="ETM33" s="1022"/>
      <c r="ETN33" s="1022"/>
      <c r="ETO33" s="1022"/>
      <c r="ETP33" s="1022"/>
      <c r="ETQ33" s="1022"/>
      <c r="ETR33" s="1022"/>
      <c r="ETS33" s="1022"/>
      <c r="ETT33" s="1022"/>
      <c r="ETU33" s="1022"/>
      <c r="ETV33" s="1022"/>
      <c r="ETW33" s="1022"/>
      <c r="ETX33" s="1022"/>
      <c r="ETY33" s="1022"/>
      <c r="ETZ33" s="1022"/>
      <c r="EUA33" s="1022"/>
      <c r="EUB33" s="1022"/>
      <c r="EUC33" s="1022"/>
      <c r="EUD33" s="1022"/>
      <c r="EUE33" s="1022"/>
      <c r="EUF33" s="1022"/>
      <c r="EUG33" s="1022"/>
      <c r="EUH33" s="1022"/>
      <c r="EUI33" s="1022"/>
      <c r="EUJ33" s="1022"/>
      <c r="EUK33" s="1022"/>
      <c r="EUL33" s="1022"/>
      <c r="EUM33" s="1022"/>
      <c r="EUN33" s="1022"/>
      <c r="EUO33" s="1022"/>
      <c r="EUP33" s="1022"/>
      <c r="EUQ33" s="1022"/>
      <c r="EUR33" s="1022"/>
      <c r="EUS33" s="1022"/>
      <c r="EUT33" s="1022"/>
      <c r="EUU33" s="1022"/>
      <c r="EUV33" s="1022"/>
      <c r="EUW33" s="1022"/>
      <c r="EUX33" s="1022"/>
      <c r="EUY33" s="1022"/>
      <c r="EUZ33" s="1022"/>
      <c r="EVA33" s="1022"/>
      <c r="EVB33" s="1022"/>
      <c r="EVC33" s="1022"/>
      <c r="EVD33" s="1022"/>
      <c r="EVE33" s="1022"/>
      <c r="EVF33" s="1022"/>
      <c r="EVG33" s="1022"/>
      <c r="EVH33" s="1022"/>
      <c r="EVI33" s="1022"/>
      <c r="EVJ33" s="1022"/>
      <c r="EVK33" s="1022"/>
      <c r="EVL33" s="1022"/>
      <c r="EVM33" s="1022"/>
      <c r="EVN33" s="1022"/>
      <c r="EVO33" s="1022"/>
      <c r="EVP33" s="1022"/>
      <c r="EVQ33" s="1022"/>
      <c r="EVR33" s="1022"/>
      <c r="EVS33" s="1022"/>
      <c r="EVT33" s="1022"/>
      <c r="EVU33" s="1022"/>
      <c r="EVV33" s="1022"/>
      <c r="EVW33" s="1022"/>
      <c r="EVX33" s="1022"/>
      <c r="EVY33" s="1022"/>
      <c r="EVZ33" s="1022"/>
      <c r="EWA33" s="1022"/>
      <c r="EWB33" s="1022"/>
      <c r="EWC33" s="1022"/>
      <c r="EWD33" s="1022"/>
      <c r="EWE33" s="1022"/>
      <c r="EWF33" s="1022"/>
      <c r="EWG33" s="1022"/>
      <c r="EWH33" s="1022"/>
      <c r="EWI33" s="1022"/>
      <c r="EWJ33" s="1022"/>
      <c r="EWK33" s="1022"/>
      <c r="EWL33" s="1022"/>
      <c r="EWM33" s="1022"/>
      <c r="EWN33" s="1022"/>
      <c r="EWO33" s="1022"/>
      <c r="EWP33" s="1022"/>
      <c r="EWQ33" s="1022"/>
      <c r="EWR33" s="1022"/>
      <c r="EWS33" s="1022"/>
      <c r="EWT33" s="1022"/>
      <c r="EWU33" s="1022"/>
      <c r="EWV33" s="1022"/>
      <c r="EWW33" s="1022"/>
      <c r="EWX33" s="1022"/>
      <c r="EWY33" s="1022"/>
      <c r="EWZ33" s="1022"/>
      <c r="EXA33" s="1022"/>
      <c r="EXB33" s="1022"/>
      <c r="EXC33" s="1022"/>
      <c r="EXD33" s="1022"/>
      <c r="EXE33" s="1022"/>
      <c r="EXF33" s="1022"/>
      <c r="EXG33" s="1022"/>
      <c r="EXH33" s="1022"/>
      <c r="EXI33" s="1022"/>
      <c r="EXJ33" s="1022"/>
      <c r="EXK33" s="1022"/>
      <c r="EXL33" s="1022"/>
      <c r="EXM33" s="1022"/>
      <c r="EXN33" s="1022"/>
      <c r="EXO33" s="1022"/>
      <c r="EXP33" s="1022"/>
      <c r="EXQ33" s="1022"/>
      <c r="EXR33" s="1022"/>
      <c r="EXS33" s="1022"/>
      <c r="EXT33" s="1022"/>
      <c r="EXU33" s="1022"/>
      <c r="EXV33" s="1022"/>
      <c r="EXW33" s="1022"/>
      <c r="EXX33" s="1022"/>
      <c r="EXY33" s="1022"/>
      <c r="EXZ33" s="1022"/>
      <c r="EYA33" s="1022"/>
      <c r="EYB33" s="1022"/>
      <c r="EYC33" s="1022"/>
      <c r="EYD33" s="1022"/>
      <c r="EYE33" s="1022"/>
      <c r="EYF33" s="1022"/>
      <c r="EYG33" s="1022"/>
      <c r="EYH33" s="1022"/>
      <c r="EYI33" s="1022"/>
      <c r="EYJ33" s="1022"/>
      <c r="EYK33" s="1022"/>
      <c r="EYL33" s="1022"/>
      <c r="EYM33" s="1022"/>
      <c r="EYN33" s="1022"/>
      <c r="EYO33" s="1022"/>
      <c r="EYP33" s="1022"/>
      <c r="EYQ33" s="1022"/>
      <c r="EYR33" s="1022"/>
      <c r="EYS33" s="1022"/>
      <c r="EYT33" s="1022"/>
      <c r="EYU33" s="1022"/>
      <c r="EYV33" s="1022"/>
      <c r="EYW33" s="1022"/>
      <c r="EYX33" s="1022"/>
      <c r="EYY33" s="1022"/>
      <c r="EYZ33" s="1022"/>
      <c r="EZA33" s="1022"/>
      <c r="EZB33" s="1022"/>
      <c r="EZC33" s="1022"/>
      <c r="EZD33" s="1022"/>
      <c r="EZE33" s="1022"/>
      <c r="EZF33" s="1022"/>
      <c r="EZG33" s="1022"/>
      <c r="EZH33" s="1022"/>
      <c r="EZI33" s="1022"/>
      <c r="EZJ33" s="1022"/>
      <c r="EZK33" s="1022"/>
      <c r="EZL33" s="1022"/>
      <c r="EZM33" s="1022"/>
      <c r="EZN33" s="1022"/>
      <c r="EZO33" s="1022"/>
      <c r="EZP33" s="1022"/>
      <c r="EZQ33" s="1022"/>
      <c r="EZR33" s="1022"/>
      <c r="EZS33" s="1022"/>
      <c r="EZT33" s="1022"/>
      <c r="EZU33" s="1022"/>
      <c r="EZV33" s="1022"/>
      <c r="EZW33" s="1022"/>
      <c r="EZX33" s="1022"/>
      <c r="EZY33" s="1022"/>
      <c r="EZZ33" s="1022"/>
      <c r="FAA33" s="1022"/>
      <c r="FAB33" s="1022"/>
      <c r="FAC33" s="1022"/>
      <c r="FAD33" s="1022"/>
      <c r="FAE33" s="1022"/>
      <c r="FAF33" s="1022"/>
      <c r="FAG33" s="1022"/>
      <c r="FAH33" s="1022"/>
      <c r="FAI33" s="1022"/>
      <c r="FAJ33" s="1022"/>
      <c r="FAK33" s="1022"/>
      <c r="FAL33" s="1022"/>
      <c r="FAM33" s="1022"/>
      <c r="FAN33" s="1022"/>
      <c r="FAO33" s="1022"/>
      <c r="FAP33" s="1022"/>
      <c r="FAQ33" s="1022"/>
      <c r="FAR33" s="1022"/>
      <c r="FAS33" s="1022"/>
      <c r="FAT33" s="1022"/>
      <c r="FAU33" s="1022"/>
      <c r="FAV33" s="1022"/>
      <c r="FAW33" s="1022"/>
      <c r="FAX33" s="1022"/>
      <c r="FAY33" s="1022"/>
      <c r="FAZ33" s="1022"/>
      <c r="FBA33" s="1022"/>
      <c r="FBB33" s="1022"/>
      <c r="FBC33" s="1022"/>
      <c r="FBD33" s="1022"/>
      <c r="FBE33" s="1022"/>
      <c r="FBF33" s="1022"/>
      <c r="FBG33" s="1022"/>
      <c r="FBH33" s="1022"/>
      <c r="FBI33" s="1022"/>
      <c r="FBJ33" s="1022"/>
      <c r="FBK33" s="1022"/>
      <c r="FBL33" s="1022"/>
      <c r="FBM33" s="1022"/>
      <c r="FBN33" s="1022"/>
      <c r="FBO33" s="1022"/>
      <c r="FBP33" s="1022"/>
      <c r="FBQ33" s="1022"/>
      <c r="FBR33" s="1022"/>
      <c r="FBS33" s="1022"/>
      <c r="FBT33" s="1022"/>
      <c r="FBU33" s="1022"/>
      <c r="FBV33" s="1022"/>
      <c r="FBW33" s="1022"/>
      <c r="FBX33" s="1022"/>
      <c r="FBY33" s="1022"/>
      <c r="FBZ33" s="1022"/>
      <c r="FCA33" s="1022"/>
      <c r="FCB33" s="1022"/>
      <c r="FCC33" s="1022"/>
      <c r="FCD33" s="1022"/>
      <c r="FCE33" s="1022"/>
      <c r="FCF33" s="1022"/>
      <c r="FCG33" s="1022"/>
      <c r="FCH33" s="1022"/>
      <c r="FCI33" s="1022"/>
      <c r="FCJ33" s="1022"/>
      <c r="FCK33" s="1022"/>
      <c r="FCL33" s="1022"/>
      <c r="FCM33" s="1022"/>
      <c r="FCN33" s="1022"/>
      <c r="FCO33" s="1022"/>
      <c r="FCP33" s="1022"/>
      <c r="FCQ33" s="1022"/>
      <c r="FCR33" s="1022"/>
      <c r="FCS33" s="1022"/>
      <c r="FCT33" s="1022"/>
      <c r="FCU33" s="1022"/>
      <c r="FCV33" s="1022"/>
      <c r="FCW33" s="1022"/>
      <c r="FCX33" s="1022"/>
      <c r="FCY33" s="1022"/>
      <c r="FCZ33" s="1022"/>
      <c r="FDA33" s="1022"/>
      <c r="FDB33" s="1022"/>
      <c r="FDC33" s="1022"/>
      <c r="FDD33" s="1022"/>
      <c r="FDE33" s="1022"/>
      <c r="FDF33" s="1022"/>
      <c r="FDG33" s="1022"/>
      <c r="FDH33" s="1022"/>
      <c r="FDI33" s="1022"/>
      <c r="FDJ33" s="1022"/>
      <c r="FDK33" s="1022"/>
      <c r="FDL33" s="1022"/>
      <c r="FDM33" s="1022"/>
      <c r="FDN33" s="1022"/>
      <c r="FDO33" s="1022"/>
      <c r="FDP33" s="1022"/>
      <c r="FDQ33" s="1022"/>
      <c r="FDR33" s="1022"/>
      <c r="FDS33" s="1022"/>
      <c r="FDT33" s="1022"/>
      <c r="FDU33" s="1022"/>
      <c r="FDV33" s="1022"/>
      <c r="FDW33" s="1022"/>
      <c r="FDX33" s="1022"/>
      <c r="FDY33" s="1022"/>
      <c r="FDZ33" s="1022"/>
      <c r="FEA33" s="1022"/>
      <c r="FEB33" s="1022"/>
      <c r="FEC33" s="1022"/>
      <c r="FED33" s="1022"/>
      <c r="FEE33" s="1022"/>
      <c r="FEF33" s="1022"/>
      <c r="FEG33" s="1022"/>
      <c r="FEH33" s="1022"/>
      <c r="FEI33" s="1022"/>
      <c r="FEJ33" s="1022"/>
      <c r="FEK33" s="1022"/>
      <c r="FEL33" s="1022"/>
      <c r="FEM33" s="1022"/>
      <c r="FEN33" s="1022"/>
      <c r="FEO33" s="1022"/>
      <c r="FEP33" s="1022"/>
      <c r="FEQ33" s="1022"/>
      <c r="FER33" s="1022"/>
      <c r="FES33" s="1022"/>
      <c r="FET33" s="1022"/>
      <c r="FEU33" s="1022"/>
      <c r="FEV33" s="1022"/>
      <c r="FEW33" s="1022"/>
      <c r="FEX33" s="1022"/>
      <c r="FEY33" s="1022"/>
      <c r="FEZ33" s="1022"/>
      <c r="FFA33" s="1022"/>
      <c r="FFB33" s="1022"/>
      <c r="FFC33" s="1022"/>
      <c r="FFD33" s="1022"/>
      <c r="FFE33" s="1022"/>
      <c r="FFF33" s="1022"/>
      <c r="FFG33" s="1022"/>
      <c r="FFH33" s="1022"/>
      <c r="FFI33" s="1022"/>
      <c r="FFJ33" s="1022"/>
      <c r="FFK33" s="1022"/>
      <c r="FFL33" s="1022"/>
      <c r="FFM33" s="1022"/>
      <c r="FFN33" s="1022"/>
      <c r="FFO33" s="1022"/>
      <c r="FFP33" s="1022"/>
      <c r="FFQ33" s="1022"/>
      <c r="FFR33" s="1022"/>
      <c r="FFS33" s="1022"/>
      <c r="FFT33" s="1022"/>
      <c r="FFU33" s="1022"/>
      <c r="FFV33" s="1022"/>
      <c r="FFW33" s="1022"/>
      <c r="FFX33" s="1022"/>
      <c r="FFY33" s="1022"/>
      <c r="FFZ33" s="1022"/>
      <c r="FGA33" s="1022"/>
      <c r="FGB33" s="1022"/>
      <c r="FGC33" s="1022"/>
      <c r="FGD33" s="1022"/>
      <c r="FGE33" s="1022"/>
      <c r="FGF33" s="1022"/>
      <c r="FGG33" s="1022"/>
      <c r="FGH33" s="1022"/>
      <c r="FGI33" s="1022"/>
      <c r="FGJ33" s="1022"/>
      <c r="FGK33" s="1022"/>
      <c r="FGL33" s="1022"/>
      <c r="FGM33" s="1022"/>
      <c r="FGN33" s="1022"/>
      <c r="FGO33" s="1022"/>
      <c r="FGP33" s="1022"/>
      <c r="FGQ33" s="1022"/>
      <c r="FGR33" s="1022"/>
      <c r="FGS33" s="1022"/>
      <c r="FGT33" s="1022"/>
      <c r="FGU33" s="1022"/>
      <c r="FGV33" s="1022"/>
      <c r="FGW33" s="1022"/>
      <c r="FGX33" s="1022"/>
      <c r="FGY33" s="1022"/>
      <c r="FGZ33" s="1022"/>
      <c r="FHA33" s="1022"/>
      <c r="FHB33" s="1022"/>
      <c r="FHC33" s="1022"/>
      <c r="FHD33" s="1022"/>
      <c r="FHE33" s="1022"/>
      <c r="FHF33" s="1022"/>
      <c r="FHG33" s="1022"/>
      <c r="FHH33" s="1022"/>
      <c r="FHI33" s="1022"/>
      <c r="FHJ33" s="1022"/>
      <c r="FHK33" s="1022"/>
      <c r="FHL33" s="1022"/>
      <c r="FHM33" s="1022"/>
      <c r="FHN33" s="1022"/>
      <c r="FHO33" s="1022"/>
      <c r="FHP33" s="1022"/>
      <c r="FHQ33" s="1022"/>
      <c r="FHR33" s="1022"/>
      <c r="FHS33" s="1022"/>
      <c r="FHT33" s="1022"/>
      <c r="FHU33" s="1022"/>
      <c r="FHV33" s="1022"/>
      <c r="FHW33" s="1022"/>
      <c r="FHX33" s="1022"/>
      <c r="FHY33" s="1022"/>
      <c r="FHZ33" s="1022"/>
      <c r="FIA33" s="1022"/>
      <c r="FIB33" s="1022"/>
      <c r="FIC33" s="1022"/>
      <c r="FID33" s="1022"/>
      <c r="FIE33" s="1022"/>
      <c r="FIF33" s="1022"/>
      <c r="FIG33" s="1022"/>
      <c r="FIH33" s="1022"/>
      <c r="FII33" s="1022"/>
      <c r="FIJ33" s="1022"/>
      <c r="FIK33" s="1022"/>
      <c r="FIL33" s="1022"/>
      <c r="FIM33" s="1022"/>
      <c r="FIN33" s="1022"/>
      <c r="FIO33" s="1022"/>
      <c r="FIP33" s="1022"/>
      <c r="FIQ33" s="1022"/>
      <c r="FIR33" s="1022"/>
      <c r="FIS33" s="1022"/>
      <c r="FIT33" s="1022"/>
      <c r="FIU33" s="1022"/>
      <c r="FIV33" s="1022"/>
      <c r="FIW33" s="1022"/>
      <c r="FIX33" s="1022"/>
      <c r="FIY33" s="1022"/>
      <c r="FIZ33" s="1022"/>
      <c r="FJA33" s="1022"/>
      <c r="FJB33" s="1022"/>
      <c r="FJC33" s="1022"/>
      <c r="FJD33" s="1022"/>
      <c r="FJE33" s="1022"/>
      <c r="FJF33" s="1022"/>
      <c r="FJG33" s="1022"/>
      <c r="FJH33" s="1022"/>
      <c r="FJI33" s="1022"/>
      <c r="FJJ33" s="1022"/>
      <c r="FJK33" s="1022"/>
      <c r="FJL33" s="1022"/>
      <c r="FJM33" s="1022"/>
      <c r="FJN33" s="1022"/>
      <c r="FJO33" s="1022"/>
      <c r="FJP33" s="1022"/>
      <c r="FJQ33" s="1022"/>
      <c r="FJR33" s="1022"/>
      <c r="FJS33" s="1022"/>
      <c r="FJT33" s="1022"/>
      <c r="FJU33" s="1022"/>
      <c r="FJV33" s="1022"/>
      <c r="FJW33" s="1022"/>
      <c r="FJX33" s="1022"/>
      <c r="FJY33" s="1022"/>
      <c r="FJZ33" s="1022"/>
      <c r="FKA33" s="1022"/>
      <c r="FKB33" s="1022"/>
      <c r="FKC33" s="1022"/>
      <c r="FKD33" s="1022"/>
      <c r="FKE33" s="1022"/>
      <c r="FKF33" s="1022"/>
      <c r="FKG33" s="1022"/>
      <c r="FKH33" s="1022"/>
      <c r="FKI33" s="1022"/>
      <c r="FKJ33" s="1022"/>
      <c r="FKK33" s="1022"/>
      <c r="FKL33" s="1022"/>
      <c r="FKM33" s="1022"/>
      <c r="FKN33" s="1022"/>
      <c r="FKO33" s="1022"/>
      <c r="FKP33" s="1022"/>
      <c r="FKQ33" s="1022"/>
      <c r="FKR33" s="1022"/>
      <c r="FKS33" s="1022"/>
      <c r="FKT33" s="1022"/>
      <c r="FKU33" s="1022"/>
      <c r="FKV33" s="1022"/>
      <c r="FKW33" s="1022"/>
      <c r="FKX33" s="1022"/>
      <c r="FKY33" s="1022"/>
      <c r="FKZ33" s="1022"/>
      <c r="FLA33" s="1022"/>
      <c r="FLB33" s="1022"/>
      <c r="FLC33" s="1022"/>
      <c r="FLD33" s="1022"/>
      <c r="FLE33" s="1022"/>
      <c r="FLF33" s="1022"/>
      <c r="FLG33" s="1022"/>
      <c r="FLH33" s="1022"/>
      <c r="FLI33" s="1022"/>
      <c r="FLJ33" s="1022"/>
      <c r="FLK33" s="1022"/>
      <c r="FLL33" s="1022"/>
      <c r="FLM33" s="1022"/>
      <c r="FLN33" s="1022"/>
      <c r="FLO33" s="1022"/>
      <c r="FLP33" s="1022"/>
      <c r="FLQ33" s="1022"/>
      <c r="FLR33" s="1022"/>
      <c r="FLS33" s="1022"/>
      <c r="FLT33" s="1022"/>
      <c r="FLU33" s="1022"/>
      <c r="FLV33" s="1022"/>
      <c r="FLW33" s="1022"/>
      <c r="FLX33" s="1022"/>
      <c r="FLY33" s="1022"/>
      <c r="FLZ33" s="1022"/>
      <c r="FMA33" s="1022"/>
      <c r="FMB33" s="1022"/>
      <c r="FMC33" s="1022"/>
      <c r="FMD33" s="1022"/>
      <c r="FME33" s="1022"/>
      <c r="FMF33" s="1022"/>
      <c r="FMG33" s="1022"/>
      <c r="FMH33" s="1022"/>
      <c r="FMI33" s="1022"/>
      <c r="FMJ33" s="1022"/>
      <c r="FMK33" s="1022"/>
      <c r="FML33" s="1022"/>
      <c r="FMM33" s="1022"/>
      <c r="FMN33" s="1022"/>
      <c r="FMO33" s="1022"/>
      <c r="FMP33" s="1022"/>
      <c r="FMQ33" s="1022"/>
      <c r="FMR33" s="1022"/>
      <c r="FMS33" s="1022"/>
      <c r="FMT33" s="1022"/>
      <c r="FMU33" s="1022"/>
      <c r="FMV33" s="1022"/>
      <c r="FMW33" s="1022"/>
      <c r="FMX33" s="1022"/>
      <c r="FMY33" s="1022"/>
      <c r="FMZ33" s="1022"/>
      <c r="FNA33" s="1022"/>
      <c r="FNB33" s="1022"/>
      <c r="FNC33" s="1022"/>
      <c r="FND33" s="1022"/>
      <c r="FNE33" s="1022"/>
      <c r="FNF33" s="1022"/>
      <c r="FNG33" s="1022"/>
      <c r="FNH33" s="1022"/>
      <c r="FNI33" s="1022"/>
      <c r="FNJ33" s="1022"/>
      <c r="FNK33" s="1022"/>
      <c r="FNL33" s="1022"/>
      <c r="FNM33" s="1022"/>
      <c r="FNN33" s="1022"/>
      <c r="FNO33" s="1022"/>
      <c r="FNP33" s="1022"/>
      <c r="FNQ33" s="1022"/>
      <c r="FNR33" s="1022"/>
      <c r="FNS33" s="1022"/>
      <c r="FNT33" s="1022"/>
      <c r="FNU33" s="1022"/>
      <c r="FNV33" s="1022"/>
      <c r="FNW33" s="1022"/>
      <c r="FNX33" s="1022"/>
      <c r="FNY33" s="1022"/>
      <c r="FNZ33" s="1022"/>
      <c r="FOA33" s="1022"/>
      <c r="FOB33" s="1022"/>
      <c r="FOC33" s="1022"/>
      <c r="FOD33" s="1022"/>
      <c r="FOE33" s="1022"/>
      <c r="FOF33" s="1022"/>
      <c r="FOG33" s="1022"/>
      <c r="FOH33" s="1022"/>
      <c r="FOI33" s="1022"/>
      <c r="FOJ33" s="1022"/>
      <c r="FOK33" s="1022"/>
      <c r="FOL33" s="1022"/>
      <c r="FOM33" s="1022"/>
      <c r="FON33" s="1022"/>
      <c r="FOO33" s="1022"/>
      <c r="FOP33" s="1022"/>
      <c r="FOQ33" s="1022"/>
      <c r="FOR33" s="1022"/>
      <c r="FOS33" s="1022"/>
      <c r="FOT33" s="1022"/>
      <c r="FOU33" s="1022"/>
      <c r="FOV33" s="1022"/>
      <c r="FOW33" s="1022"/>
      <c r="FOX33" s="1022"/>
      <c r="FOY33" s="1022"/>
      <c r="FOZ33" s="1022"/>
      <c r="FPA33" s="1022"/>
      <c r="FPB33" s="1022"/>
      <c r="FPC33" s="1022"/>
      <c r="FPD33" s="1022"/>
      <c r="FPE33" s="1022"/>
      <c r="FPF33" s="1022"/>
      <c r="FPG33" s="1022"/>
      <c r="FPH33" s="1022"/>
      <c r="FPI33" s="1022"/>
      <c r="FPJ33" s="1022"/>
      <c r="FPK33" s="1022"/>
      <c r="FPL33" s="1022"/>
      <c r="FPM33" s="1022"/>
      <c r="FPN33" s="1022"/>
      <c r="FPO33" s="1022"/>
      <c r="FPP33" s="1022"/>
      <c r="FPQ33" s="1022"/>
      <c r="FPR33" s="1022"/>
      <c r="FPS33" s="1022"/>
      <c r="FPT33" s="1022"/>
      <c r="FPU33" s="1022"/>
      <c r="FPV33" s="1022"/>
      <c r="FPW33" s="1022"/>
      <c r="FPX33" s="1022"/>
      <c r="FPY33" s="1022"/>
      <c r="FPZ33" s="1022"/>
      <c r="FQA33" s="1022"/>
      <c r="FQB33" s="1022"/>
      <c r="FQC33" s="1022"/>
      <c r="FQD33" s="1022"/>
      <c r="FQE33" s="1022"/>
      <c r="FQF33" s="1022"/>
      <c r="FQG33" s="1022"/>
      <c r="FQH33" s="1022"/>
      <c r="FQI33" s="1022"/>
      <c r="FQJ33" s="1022"/>
      <c r="FQK33" s="1022"/>
      <c r="FQL33" s="1022"/>
      <c r="FQM33" s="1022"/>
      <c r="FQN33" s="1022"/>
      <c r="FQO33" s="1022"/>
      <c r="FQP33" s="1022"/>
      <c r="FQQ33" s="1022"/>
      <c r="FQR33" s="1022"/>
      <c r="FQS33" s="1022"/>
      <c r="FQT33" s="1022"/>
      <c r="FQU33" s="1022"/>
      <c r="FQV33" s="1022"/>
      <c r="FQW33" s="1022"/>
      <c r="FQX33" s="1022"/>
      <c r="FQY33" s="1022"/>
      <c r="FQZ33" s="1022"/>
      <c r="FRA33" s="1022"/>
      <c r="FRB33" s="1022"/>
      <c r="FRC33" s="1022"/>
      <c r="FRD33" s="1022"/>
      <c r="FRE33" s="1022"/>
      <c r="FRF33" s="1022"/>
      <c r="FRG33" s="1022"/>
      <c r="FRH33" s="1022"/>
      <c r="FRI33" s="1022"/>
      <c r="FRJ33" s="1022"/>
      <c r="FRK33" s="1022"/>
      <c r="FRL33" s="1022"/>
      <c r="FRM33" s="1022"/>
      <c r="FRN33" s="1022"/>
      <c r="FRO33" s="1022"/>
      <c r="FRP33" s="1022"/>
      <c r="FRQ33" s="1022"/>
      <c r="FRR33" s="1022"/>
      <c r="FRS33" s="1022"/>
      <c r="FRT33" s="1022"/>
      <c r="FRU33" s="1022"/>
      <c r="FRV33" s="1022"/>
      <c r="FRW33" s="1022"/>
      <c r="FRX33" s="1022"/>
      <c r="FRY33" s="1022"/>
      <c r="FRZ33" s="1022"/>
      <c r="FSA33" s="1022"/>
      <c r="FSB33" s="1022"/>
      <c r="FSC33" s="1022"/>
      <c r="FSD33" s="1022"/>
      <c r="FSE33" s="1022"/>
      <c r="FSF33" s="1022"/>
      <c r="FSG33" s="1022"/>
      <c r="FSH33" s="1022"/>
      <c r="FSI33" s="1022"/>
      <c r="FSJ33" s="1022"/>
      <c r="FSK33" s="1022"/>
      <c r="FSL33" s="1022"/>
      <c r="FSM33" s="1022"/>
      <c r="FSN33" s="1022"/>
      <c r="FSO33" s="1022"/>
      <c r="FSP33" s="1022"/>
      <c r="FSQ33" s="1022"/>
      <c r="FSR33" s="1022"/>
      <c r="FSS33" s="1022"/>
      <c r="FST33" s="1022"/>
      <c r="FSU33" s="1022"/>
      <c r="FSV33" s="1022"/>
      <c r="FSW33" s="1022"/>
      <c r="FSX33" s="1022"/>
      <c r="FSY33" s="1022"/>
      <c r="FSZ33" s="1022"/>
      <c r="FTA33" s="1022"/>
      <c r="FTB33" s="1022"/>
      <c r="FTC33" s="1022"/>
      <c r="FTD33" s="1022"/>
      <c r="FTE33" s="1022"/>
      <c r="FTF33" s="1022"/>
      <c r="FTG33" s="1022"/>
      <c r="FTH33" s="1022"/>
      <c r="FTI33" s="1022"/>
      <c r="FTJ33" s="1022"/>
      <c r="FTK33" s="1022"/>
      <c r="FTL33" s="1022"/>
      <c r="FTM33" s="1022"/>
      <c r="FTN33" s="1022"/>
      <c r="FTO33" s="1022"/>
      <c r="FTP33" s="1022"/>
      <c r="FTQ33" s="1022"/>
      <c r="FTR33" s="1022"/>
      <c r="FTS33" s="1022"/>
      <c r="FTT33" s="1022"/>
      <c r="FTU33" s="1022"/>
      <c r="FTV33" s="1022"/>
      <c r="FTW33" s="1022"/>
      <c r="FTX33" s="1022"/>
      <c r="FTY33" s="1022"/>
      <c r="FTZ33" s="1022"/>
      <c r="FUA33" s="1022"/>
      <c r="FUB33" s="1022"/>
      <c r="FUC33" s="1022"/>
      <c r="FUD33" s="1022"/>
      <c r="FUE33" s="1022"/>
      <c r="FUF33" s="1022"/>
      <c r="FUG33" s="1022"/>
      <c r="FUH33" s="1022"/>
      <c r="FUI33" s="1022"/>
      <c r="FUJ33" s="1022"/>
      <c r="FUK33" s="1022"/>
      <c r="FUL33" s="1022"/>
      <c r="FUM33" s="1022"/>
      <c r="FUN33" s="1022"/>
      <c r="FUO33" s="1022"/>
      <c r="FUP33" s="1022"/>
      <c r="FUQ33" s="1022"/>
      <c r="FUR33" s="1022"/>
      <c r="FUS33" s="1022"/>
      <c r="FUT33" s="1022"/>
      <c r="FUU33" s="1022"/>
      <c r="FUV33" s="1022"/>
      <c r="FUW33" s="1022"/>
      <c r="FUX33" s="1022"/>
      <c r="FUY33" s="1022"/>
      <c r="FUZ33" s="1022"/>
      <c r="FVA33" s="1022"/>
      <c r="FVB33" s="1022"/>
      <c r="FVC33" s="1022"/>
      <c r="FVD33" s="1022"/>
      <c r="FVE33" s="1022"/>
      <c r="FVF33" s="1022"/>
      <c r="FVG33" s="1022"/>
      <c r="FVH33" s="1022"/>
      <c r="FVI33" s="1022"/>
      <c r="FVJ33" s="1022"/>
      <c r="FVK33" s="1022"/>
      <c r="FVL33" s="1022"/>
      <c r="FVM33" s="1022"/>
      <c r="FVN33" s="1022"/>
      <c r="FVO33" s="1022"/>
      <c r="FVP33" s="1022"/>
      <c r="FVQ33" s="1022"/>
      <c r="FVR33" s="1022"/>
      <c r="FVS33" s="1022"/>
      <c r="FVT33" s="1022"/>
      <c r="FVU33" s="1022"/>
      <c r="FVV33" s="1022"/>
      <c r="FVW33" s="1022"/>
      <c r="FVX33" s="1022"/>
      <c r="FVY33" s="1022"/>
      <c r="FVZ33" s="1022"/>
      <c r="FWA33" s="1022"/>
      <c r="FWB33" s="1022"/>
      <c r="FWC33" s="1022"/>
      <c r="FWD33" s="1022"/>
      <c r="FWE33" s="1022"/>
      <c r="FWF33" s="1022"/>
      <c r="FWG33" s="1022"/>
      <c r="FWH33" s="1022"/>
      <c r="FWI33" s="1022"/>
      <c r="FWJ33" s="1022"/>
      <c r="FWK33" s="1022"/>
      <c r="FWL33" s="1022"/>
      <c r="FWM33" s="1022"/>
      <c r="FWN33" s="1022"/>
      <c r="FWO33" s="1022"/>
      <c r="FWP33" s="1022"/>
      <c r="FWQ33" s="1022"/>
      <c r="FWR33" s="1022"/>
      <c r="FWS33" s="1022"/>
      <c r="FWT33" s="1022"/>
      <c r="FWU33" s="1022"/>
      <c r="FWV33" s="1022"/>
      <c r="FWW33" s="1022"/>
      <c r="FWX33" s="1022"/>
      <c r="FWY33" s="1022"/>
      <c r="FWZ33" s="1022"/>
      <c r="FXA33" s="1022"/>
      <c r="FXB33" s="1022"/>
      <c r="FXC33" s="1022"/>
      <c r="FXD33" s="1022"/>
      <c r="FXE33" s="1022"/>
      <c r="FXF33" s="1022"/>
      <c r="FXG33" s="1022"/>
      <c r="FXH33" s="1022"/>
      <c r="FXI33" s="1022"/>
      <c r="FXJ33" s="1022"/>
      <c r="FXK33" s="1022"/>
      <c r="FXL33" s="1022"/>
      <c r="FXM33" s="1022"/>
      <c r="FXN33" s="1022"/>
      <c r="FXO33" s="1022"/>
      <c r="FXP33" s="1022"/>
      <c r="FXQ33" s="1022"/>
      <c r="FXR33" s="1022"/>
      <c r="FXS33" s="1022"/>
      <c r="FXT33" s="1022"/>
      <c r="FXU33" s="1022"/>
      <c r="FXV33" s="1022"/>
      <c r="FXW33" s="1022"/>
      <c r="FXX33" s="1022"/>
      <c r="FXY33" s="1022"/>
      <c r="FXZ33" s="1022"/>
      <c r="FYA33" s="1022"/>
      <c r="FYB33" s="1022"/>
      <c r="FYC33" s="1022"/>
      <c r="FYD33" s="1022"/>
      <c r="FYE33" s="1022"/>
      <c r="FYF33" s="1022"/>
      <c r="FYG33" s="1022"/>
      <c r="FYH33" s="1022"/>
      <c r="FYI33" s="1022"/>
      <c r="FYJ33" s="1022"/>
      <c r="FYK33" s="1022"/>
      <c r="FYL33" s="1022"/>
      <c r="FYM33" s="1022"/>
      <c r="FYN33" s="1022"/>
      <c r="FYO33" s="1022"/>
      <c r="FYP33" s="1022"/>
      <c r="FYQ33" s="1022"/>
      <c r="FYR33" s="1022"/>
      <c r="FYS33" s="1022"/>
      <c r="FYT33" s="1022"/>
      <c r="FYU33" s="1022"/>
      <c r="FYV33" s="1022"/>
      <c r="FYW33" s="1022"/>
      <c r="FYX33" s="1022"/>
      <c r="FYY33" s="1022"/>
      <c r="FYZ33" s="1022"/>
      <c r="FZA33" s="1022"/>
      <c r="FZB33" s="1022"/>
      <c r="FZC33" s="1022"/>
      <c r="FZD33" s="1022"/>
      <c r="FZE33" s="1022"/>
      <c r="FZF33" s="1022"/>
      <c r="FZG33" s="1022"/>
      <c r="FZH33" s="1022"/>
      <c r="FZI33" s="1022"/>
      <c r="FZJ33" s="1022"/>
      <c r="FZK33" s="1022"/>
      <c r="FZL33" s="1022"/>
      <c r="FZM33" s="1022"/>
      <c r="FZN33" s="1022"/>
      <c r="FZO33" s="1022"/>
      <c r="FZP33" s="1022"/>
      <c r="FZQ33" s="1022"/>
      <c r="FZR33" s="1022"/>
      <c r="FZS33" s="1022"/>
      <c r="FZT33" s="1022"/>
      <c r="FZU33" s="1022"/>
      <c r="FZV33" s="1022"/>
      <c r="FZW33" s="1022"/>
      <c r="FZX33" s="1022"/>
      <c r="FZY33" s="1022"/>
      <c r="FZZ33" s="1022"/>
      <c r="GAA33" s="1022"/>
      <c r="GAB33" s="1022"/>
      <c r="GAC33" s="1022"/>
      <c r="GAD33" s="1022"/>
      <c r="GAE33" s="1022"/>
      <c r="GAF33" s="1022"/>
      <c r="GAG33" s="1022"/>
      <c r="GAH33" s="1022"/>
      <c r="GAI33" s="1022"/>
      <c r="GAJ33" s="1022"/>
      <c r="GAK33" s="1022"/>
      <c r="GAL33" s="1022"/>
      <c r="GAM33" s="1022"/>
      <c r="GAN33" s="1022"/>
      <c r="GAO33" s="1022"/>
      <c r="GAP33" s="1022"/>
      <c r="GAQ33" s="1022"/>
      <c r="GAR33" s="1022"/>
      <c r="GAS33" s="1022"/>
      <c r="GAT33" s="1022"/>
      <c r="GAU33" s="1022"/>
      <c r="GAV33" s="1022"/>
      <c r="GAW33" s="1022"/>
      <c r="GAX33" s="1022"/>
      <c r="GAY33" s="1022"/>
      <c r="GAZ33" s="1022"/>
      <c r="GBA33" s="1022"/>
      <c r="GBB33" s="1022"/>
      <c r="GBC33" s="1022"/>
      <c r="GBD33" s="1022"/>
      <c r="GBE33" s="1022"/>
      <c r="GBF33" s="1022"/>
      <c r="GBG33" s="1022"/>
      <c r="GBH33" s="1022"/>
      <c r="GBI33" s="1022"/>
      <c r="GBJ33" s="1022"/>
      <c r="GBK33" s="1022"/>
      <c r="GBL33" s="1022"/>
      <c r="GBM33" s="1022"/>
      <c r="GBN33" s="1022"/>
      <c r="GBO33" s="1022"/>
      <c r="GBP33" s="1022"/>
      <c r="GBQ33" s="1022"/>
      <c r="GBR33" s="1022"/>
      <c r="GBS33" s="1022"/>
      <c r="GBT33" s="1022"/>
      <c r="GBU33" s="1022"/>
      <c r="GBV33" s="1022"/>
      <c r="GBW33" s="1022"/>
      <c r="GBX33" s="1022"/>
      <c r="GBY33" s="1022"/>
      <c r="GBZ33" s="1022"/>
      <c r="GCA33" s="1022"/>
      <c r="GCB33" s="1022"/>
      <c r="GCC33" s="1022"/>
      <c r="GCD33" s="1022"/>
      <c r="GCE33" s="1022"/>
      <c r="GCF33" s="1022"/>
      <c r="GCG33" s="1022"/>
      <c r="GCH33" s="1022"/>
      <c r="GCI33" s="1022"/>
      <c r="GCJ33" s="1022"/>
      <c r="GCK33" s="1022"/>
      <c r="GCL33" s="1022"/>
      <c r="GCM33" s="1022"/>
      <c r="GCN33" s="1022"/>
      <c r="GCO33" s="1022"/>
      <c r="GCP33" s="1022"/>
      <c r="GCQ33" s="1022"/>
      <c r="GCR33" s="1022"/>
      <c r="GCS33" s="1022"/>
      <c r="GCT33" s="1022"/>
      <c r="GCU33" s="1022"/>
      <c r="GCV33" s="1022"/>
      <c r="GCW33" s="1022"/>
      <c r="GCX33" s="1022"/>
      <c r="GCY33" s="1022"/>
      <c r="GCZ33" s="1022"/>
      <c r="GDA33" s="1022"/>
      <c r="GDB33" s="1022"/>
      <c r="GDC33" s="1022"/>
      <c r="GDD33" s="1022"/>
      <c r="GDE33" s="1022"/>
      <c r="GDF33" s="1022"/>
      <c r="GDG33" s="1022"/>
      <c r="GDH33" s="1022"/>
      <c r="GDI33" s="1022"/>
      <c r="GDJ33" s="1022"/>
      <c r="GDK33" s="1022"/>
      <c r="GDL33" s="1022"/>
      <c r="GDM33" s="1022"/>
      <c r="GDN33" s="1022"/>
      <c r="GDO33" s="1022"/>
      <c r="GDP33" s="1022"/>
      <c r="GDQ33" s="1022"/>
      <c r="GDR33" s="1022"/>
      <c r="GDS33" s="1022"/>
      <c r="GDT33" s="1022"/>
      <c r="GDU33" s="1022"/>
      <c r="GDV33" s="1022"/>
      <c r="GDW33" s="1022"/>
      <c r="GDX33" s="1022"/>
      <c r="GDY33" s="1022"/>
      <c r="GDZ33" s="1022"/>
      <c r="GEA33" s="1022"/>
      <c r="GEB33" s="1022"/>
      <c r="GEC33" s="1022"/>
      <c r="GED33" s="1022"/>
      <c r="GEE33" s="1022"/>
      <c r="GEF33" s="1022"/>
      <c r="GEG33" s="1022"/>
      <c r="GEH33" s="1022"/>
      <c r="GEI33" s="1022"/>
      <c r="GEJ33" s="1022"/>
      <c r="GEK33" s="1022"/>
      <c r="GEL33" s="1022"/>
      <c r="GEM33" s="1022"/>
      <c r="GEN33" s="1022"/>
      <c r="GEO33" s="1022"/>
      <c r="GEP33" s="1022"/>
      <c r="GEQ33" s="1022"/>
      <c r="GER33" s="1022"/>
      <c r="GES33" s="1022"/>
      <c r="GET33" s="1022"/>
      <c r="GEU33" s="1022"/>
      <c r="GEV33" s="1022"/>
      <c r="GEW33" s="1022"/>
      <c r="GEX33" s="1022"/>
      <c r="GEY33" s="1022"/>
      <c r="GEZ33" s="1022"/>
      <c r="GFA33" s="1022"/>
      <c r="GFB33" s="1022"/>
      <c r="GFC33" s="1022"/>
      <c r="GFD33" s="1022"/>
      <c r="GFE33" s="1022"/>
      <c r="GFF33" s="1022"/>
      <c r="GFG33" s="1022"/>
      <c r="GFH33" s="1022"/>
      <c r="GFI33" s="1022"/>
      <c r="GFJ33" s="1022"/>
      <c r="GFK33" s="1022"/>
      <c r="GFL33" s="1022"/>
      <c r="GFM33" s="1022"/>
      <c r="GFN33" s="1022"/>
      <c r="GFO33" s="1022"/>
      <c r="GFP33" s="1022"/>
      <c r="GFQ33" s="1022"/>
      <c r="GFR33" s="1022"/>
      <c r="GFS33" s="1022"/>
      <c r="GFT33" s="1022"/>
      <c r="GFU33" s="1022"/>
      <c r="GFV33" s="1022"/>
      <c r="GFW33" s="1022"/>
      <c r="GFX33" s="1022"/>
      <c r="GFY33" s="1022"/>
      <c r="GFZ33" s="1022"/>
      <c r="GGA33" s="1022"/>
      <c r="GGB33" s="1022"/>
      <c r="GGC33" s="1022"/>
      <c r="GGD33" s="1022"/>
      <c r="GGE33" s="1022"/>
      <c r="GGF33" s="1022"/>
      <c r="GGG33" s="1022"/>
      <c r="GGH33" s="1022"/>
      <c r="GGI33" s="1022"/>
      <c r="GGJ33" s="1022"/>
      <c r="GGK33" s="1022"/>
      <c r="GGL33" s="1022"/>
      <c r="GGM33" s="1022"/>
      <c r="GGN33" s="1022"/>
      <c r="GGO33" s="1022"/>
      <c r="GGP33" s="1022"/>
      <c r="GGQ33" s="1022"/>
      <c r="GGR33" s="1022"/>
      <c r="GGS33" s="1022"/>
      <c r="GGT33" s="1022"/>
      <c r="GGU33" s="1022"/>
      <c r="GGV33" s="1022"/>
      <c r="GGW33" s="1022"/>
      <c r="GGX33" s="1022"/>
      <c r="GGY33" s="1022"/>
      <c r="GGZ33" s="1022"/>
      <c r="GHA33" s="1022"/>
      <c r="GHB33" s="1022"/>
      <c r="GHC33" s="1022"/>
      <c r="GHD33" s="1022"/>
      <c r="GHE33" s="1022"/>
      <c r="GHF33" s="1022"/>
      <c r="GHG33" s="1022"/>
      <c r="GHH33" s="1022"/>
      <c r="GHI33" s="1022"/>
      <c r="GHJ33" s="1022"/>
      <c r="GHK33" s="1022"/>
      <c r="GHL33" s="1022"/>
      <c r="GHM33" s="1022"/>
      <c r="GHN33" s="1022"/>
      <c r="GHO33" s="1022"/>
      <c r="GHP33" s="1022"/>
      <c r="GHQ33" s="1022"/>
      <c r="GHR33" s="1022"/>
      <c r="GHS33" s="1022"/>
      <c r="GHT33" s="1022"/>
      <c r="GHU33" s="1022"/>
      <c r="GHV33" s="1022"/>
      <c r="GHW33" s="1022"/>
      <c r="GHX33" s="1022"/>
      <c r="GHY33" s="1022"/>
      <c r="GHZ33" s="1022"/>
      <c r="GIA33" s="1022"/>
      <c r="GIB33" s="1022"/>
      <c r="GIC33" s="1022"/>
      <c r="GID33" s="1022"/>
      <c r="GIE33" s="1022"/>
      <c r="GIF33" s="1022"/>
      <c r="GIG33" s="1022"/>
      <c r="GIH33" s="1022"/>
      <c r="GII33" s="1022"/>
      <c r="GIJ33" s="1022"/>
      <c r="GIK33" s="1022"/>
      <c r="GIL33" s="1022"/>
      <c r="GIM33" s="1022"/>
      <c r="GIN33" s="1022"/>
      <c r="GIO33" s="1022"/>
      <c r="GIP33" s="1022"/>
      <c r="GIQ33" s="1022"/>
      <c r="GIR33" s="1022"/>
      <c r="GIS33" s="1022"/>
      <c r="GIT33" s="1022"/>
      <c r="GIU33" s="1022"/>
      <c r="GIV33" s="1022"/>
      <c r="GIW33" s="1022"/>
      <c r="GIX33" s="1022"/>
      <c r="GIY33" s="1022"/>
      <c r="GIZ33" s="1022"/>
      <c r="GJA33" s="1022"/>
      <c r="GJB33" s="1022"/>
      <c r="GJC33" s="1022"/>
      <c r="GJD33" s="1022"/>
      <c r="GJE33" s="1022"/>
      <c r="GJF33" s="1022"/>
      <c r="GJG33" s="1022"/>
      <c r="GJH33" s="1022"/>
      <c r="GJI33" s="1022"/>
      <c r="GJJ33" s="1022"/>
      <c r="GJK33" s="1022"/>
      <c r="GJL33" s="1022"/>
      <c r="GJM33" s="1022"/>
      <c r="GJN33" s="1022"/>
      <c r="GJO33" s="1022"/>
      <c r="GJP33" s="1022"/>
      <c r="GJQ33" s="1022"/>
      <c r="GJR33" s="1022"/>
      <c r="GJS33" s="1022"/>
      <c r="GJT33" s="1022"/>
      <c r="GJU33" s="1022"/>
      <c r="GJV33" s="1022"/>
      <c r="GJW33" s="1022"/>
      <c r="GJX33" s="1022"/>
      <c r="GJY33" s="1022"/>
      <c r="GJZ33" s="1022"/>
      <c r="GKA33" s="1022"/>
      <c r="GKB33" s="1022"/>
      <c r="GKC33" s="1022"/>
      <c r="GKD33" s="1022"/>
      <c r="GKE33" s="1022"/>
      <c r="GKF33" s="1022"/>
      <c r="GKG33" s="1022"/>
      <c r="GKH33" s="1022"/>
      <c r="GKI33" s="1022"/>
      <c r="GKJ33" s="1022"/>
      <c r="GKK33" s="1022"/>
      <c r="GKL33" s="1022"/>
      <c r="GKM33" s="1022"/>
      <c r="GKN33" s="1022"/>
      <c r="GKO33" s="1022"/>
      <c r="GKP33" s="1022"/>
      <c r="GKQ33" s="1022"/>
      <c r="GKR33" s="1022"/>
      <c r="GKS33" s="1022"/>
      <c r="GKT33" s="1022"/>
      <c r="GKU33" s="1022"/>
      <c r="GKV33" s="1022"/>
      <c r="GKW33" s="1022"/>
      <c r="GKX33" s="1022"/>
      <c r="GKY33" s="1022"/>
      <c r="GKZ33" s="1022"/>
      <c r="GLA33" s="1022"/>
      <c r="GLB33" s="1022"/>
      <c r="GLC33" s="1022"/>
      <c r="GLD33" s="1022"/>
      <c r="GLE33" s="1022"/>
      <c r="GLF33" s="1022"/>
      <c r="GLG33" s="1022"/>
      <c r="GLH33" s="1022"/>
      <c r="GLI33" s="1022"/>
      <c r="GLJ33" s="1022"/>
      <c r="GLK33" s="1022"/>
      <c r="GLL33" s="1022"/>
      <c r="GLM33" s="1022"/>
      <c r="GLN33" s="1022"/>
      <c r="GLO33" s="1022"/>
      <c r="GLP33" s="1022"/>
      <c r="GLQ33" s="1022"/>
      <c r="GLR33" s="1022"/>
      <c r="GLS33" s="1022"/>
      <c r="GLT33" s="1022"/>
      <c r="GLU33" s="1022"/>
      <c r="GLV33" s="1022"/>
      <c r="GLW33" s="1022"/>
      <c r="GLX33" s="1022"/>
      <c r="GLY33" s="1022"/>
      <c r="GLZ33" s="1022"/>
      <c r="GMA33" s="1022"/>
      <c r="GMB33" s="1022"/>
      <c r="GMC33" s="1022"/>
      <c r="GMD33" s="1022"/>
      <c r="GME33" s="1022"/>
      <c r="GMF33" s="1022"/>
      <c r="GMG33" s="1022"/>
      <c r="GMH33" s="1022"/>
      <c r="GMI33" s="1022"/>
      <c r="GMJ33" s="1022"/>
      <c r="GMK33" s="1022"/>
      <c r="GML33" s="1022"/>
      <c r="GMM33" s="1022"/>
      <c r="GMN33" s="1022"/>
      <c r="GMO33" s="1022"/>
      <c r="GMP33" s="1022"/>
      <c r="GMQ33" s="1022"/>
      <c r="GMR33" s="1022"/>
      <c r="GMS33" s="1022"/>
      <c r="GMT33" s="1022"/>
      <c r="GMU33" s="1022"/>
      <c r="GMV33" s="1022"/>
      <c r="GMW33" s="1022"/>
      <c r="GMX33" s="1022"/>
      <c r="GMY33" s="1022"/>
      <c r="GMZ33" s="1022"/>
      <c r="GNA33" s="1022"/>
      <c r="GNB33" s="1022"/>
      <c r="GNC33" s="1022"/>
      <c r="GND33" s="1022"/>
      <c r="GNE33" s="1022"/>
      <c r="GNF33" s="1022"/>
      <c r="GNG33" s="1022"/>
      <c r="GNH33" s="1022"/>
      <c r="GNI33" s="1022"/>
      <c r="GNJ33" s="1022"/>
      <c r="GNK33" s="1022"/>
      <c r="GNL33" s="1022"/>
      <c r="GNM33" s="1022"/>
      <c r="GNN33" s="1022"/>
      <c r="GNO33" s="1022"/>
      <c r="GNP33" s="1022"/>
      <c r="GNQ33" s="1022"/>
      <c r="GNR33" s="1022"/>
      <c r="GNS33" s="1022"/>
      <c r="GNT33" s="1022"/>
      <c r="GNU33" s="1022"/>
      <c r="GNV33" s="1022"/>
      <c r="GNW33" s="1022"/>
      <c r="GNX33" s="1022"/>
      <c r="GNY33" s="1022"/>
      <c r="GNZ33" s="1022"/>
      <c r="GOA33" s="1022"/>
      <c r="GOB33" s="1022"/>
      <c r="GOC33" s="1022"/>
      <c r="GOD33" s="1022"/>
      <c r="GOE33" s="1022"/>
      <c r="GOF33" s="1022"/>
      <c r="GOG33" s="1022"/>
      <c r="GOH33" s="1022"/>
      <c r="GOI33" s="1022"/>
      <c r="GOJ33" s="1022"/>
      <c r="GOK33" s="1022"/>
      <c r="GOL33" s="1022"/>
      <c r="GOM33" s="1022"/>
      <c r="GON33" s="1022"/>
      <c r="GOO33" s="1022"/>
      <c r="GOP33" s="1022"/>
      <c r="GOQ33" s="1022"/>
      <c r="GOR33" s="1022"/>
      <c r="GOS33" s="1022"/>
      <c r="GOT33" s="1022"/>
      <c r="GOU33" s="1022"/>
      <c r="GOV33" s="1022"/>
      <c r="GOW33" s="1022"/>
      <c r="GOX33" s="1022"/>
      <c r="GOY33" s="1022"/>
      <c r="GOZ33" s="1022"/>
      <c r="GPA33" s="1022"/>
      <c r="GPB33" s="1022"/>
      <c r="GPC33" s="1022"/>
      <c r="GPD33" s="1022"/>
      <c r="GPE33" s="1022"/>
      <c r="GPF33" s="1022"/>
      <c r="GPG33" s="1022"/>
      <c r="GPH33" s="1022"/>
      <c r="GPI33" s="1022"/>
      <c r="GPJ33" s="1022"/>
      <c r="GPK33" s="1022"/>
      <c r="GPL33" s="1022"/>
      <c r="GPM33" s="1022"/>
      <c r="GPN33" s="1022"/>
      <c r="GPO33" s="1022"/>
      <c r="GPP33" s="1022"/>
      <c r="GPQ33" s="1022"/>
      <c r="GPR33" s="1022"/>
      <c r="GPS33" s="1022"/>
      <c r="GPT33" s="1022"/>
      <c r="GPU33" s="1022"/>
      <c r="GPV33" s="1022"/>
      <c r="GPW33" s="1022"/>
      <c r="GPX33" s="1022"/>
      <c r="GPY33" s="1022"/>
      <c r="GPZ33" s="1022"/>
      <c r="GQA33" s="1022"/>
      <c r="GQB33" s="1022"/>
      <c r="GQC33" s="1022"/>
      <c r="GQD33" s="1022"/>
      <c r="GQE33" s="1022"/>
      <c r="GQF33" s="1022"/>
      <c r="GQG33" s="1022"/>
      <c r="GQH33" s="1022"/>
      <c r="GQI33" s="1022"/>
      <c r="GQJ33" s="1022"/>
      <c r="GQK33" s="1022"/>
      <c r="GQL33" s="1022"/>
      <c r="GQM33" s="1022"/>
      <c r="GQN33" s="1022"/>
      <c r="GQO33" s="1022"/>
      <c r="GQP33" s="1022"/>
      <c r="GQQ33" s="1022"/>
      <c r="GQR33" s="1022"/>
      <c r="GQS33" s="1022"/>
      <c r="GQT33" s="1022"/>
      <c r="GQU33" s="1022"/>
      <c r="GQV33" s="1022"/>
      <c r="GQW33" s="1022"/>
      <c r="GQX33" s="1022"/>
      <c r="GQY33" s="1022"/>
      <c r="GQZ33" s="1022"/>
      <c r="GRA33" s="1022"/>
      <c r="GRB33" s="1022"/>
      <c r="GRC33" s="1022"/>
      <c r="GRD33" s="1022"/>
      <c r="GRE33" s="1022"/>
      <c r="GRF33" s="1022"/>
      <c r="GRG33" s="1022"/>
      <c r="GRH33" s="1022"/>
      <c r="GRI33" s="1022"/>
      <c r="GRJ33" s="1022"/>
      <c r="GRK33" s="1022"/>
      <c r="GRL33" s="1022"/>
      <c r="GRM33" s="1022"/>
      <c r="GRN33" s="1022"/>
      <c r="GRO33" s="1022"/>
      <c r="GRP33" s="1022"/>
      <c r="GRQ33" s="1022"/>
      <c r="GRR33" s="1022"/>
      <c r="GRS33" s="1022"/>
      <c r="GRT33" s="1022"/>
      <c r="GRU33" s="1022"/>
      <c r="GRV33" s="1022"/>
      <c r="GRW33" s="1022"/>
      <c r="GRX33" s="1022"/>
      <c r="GRY33" s="1022"/>
      <c r="GRZ33" s="1022"/>
      <c r="GSA33" s="1022"/>
      <c r="GSB33" s="1022"/>
      <c r="GSC33" s="1022"/>
      <c r="GSD33" s="1022"/>
      <c r="GSE33" s="1022"/>
      <c r="GSF33" s="1022"/>
      <c r="GSG33" s="1022"/>
      <c r="GSH33" s="1022"/>
      <c r="GSI33" s="1022"/>
      <c r="GSJ33" s="1022"/>
      <c r="GSK33" s="1022"/>
      <c r="GSL33" s="1022"/>
      <c r="GSM33" s="1022"/>
      <c r="GSN33" s="1022"/>
      <c r="GSO33" s="1022"/>
      <c r="GSP33" s="1022"/>
      <c r="GSQ33" s="1022"/>
      <c r="GSR33" s="1022"/>
      <c r="GSS33" s="1022"/>
      <c r="GST33" s="1022"/>
      <c r="GSU33" s="1022"/>
      <c r="GSV33" s="1022"/>
      <c r="GSW33" s="1022"/>
      <c r="GSX33" s="1022"/>
      <c r="GSY33" s="1022"/>
      <c r="GSZ33" s="1022"/>
      <c r="GTA33" s="1022"/>
      <c r="GTB33" s="1022"/>
      <c r="GTC33" s="1022"/>
      <c r="GTD33" s="1022"/>
      <c r="GTE33" s="1022"/>
      <c r="GTF33" s="1022"/>
      <c r="GTG33" s="1022"/>
      <c r="GTH33" s="1022"/>
      <c r="GTI33" s="1022"/>
      <c r="GTJ33" s="1022"/>
      <c r="GTK33" s="1022"/>
      <c r="GTL33" s="1022"/>
      <c r="GTM33" s="1022"/>
      <c r="GTN33" s="1022"/>
      <c r="GTO33" s="1022"/>
      <c r="GTP33" s="1022"/>
      <c r="GTQ33" s="1022"/>
      <c r="GTR33" s="1022"/>
      <c r="GTS33" s="1022"/>
      <c r="GTT33" s="1022"/>
      <c r="GTU33" s="1022"/>
      <c r="GTV33" s="1022"/>
      <c r="GTW33" s="1022"/>
      <c r="GTX33" s="1022"/>
      <c r="GTY33" s="1022"/>
      <c r="GTZ33" s="1022"/>
      <c r="GUA33" s="1022"/>
      <c r="GUB33" s="1022"/>
      <c r="GUC33" s="1022"/>
      <c r="GUD33" s="1022"/>
      <c r="GUE33" s="1022"/>
      <c r="GUF33" s="1022"/>
      <c r="GUG33" s="1022"/>
      <c r="GUH33" s="1022"/>
      <c r="GUI33" s="1022"/>
      <c r="GUJ33" s="1022"/>
      <c r="GUK33" s="1022"/>
      <c r="GUL33" s="1022"/>
      <c r="GUM33" s="1022"/>
      <c r="GUN33" s="1022"/>
      <c r="GUO33" s="1022"/>
      <c r="GUP33" s="1022"/>
      <c r="GUQ33" s="1022"/>
      <c r="GUR33" s="1022"/>
      <c r="GUS33" s="1022"/>
      <c r="GUT33" s="1022"/>
      <c r="GUU33" s="1022"/>
      <c r="GUV33" s="1022"/>
      <c r="GUW33" s="1022"/>
      <c r="GUX33" s="1022"/>
      <c r="GUY33" s="1022"/>
      <c r="GUZ33" s="1022"/>
      <c r="GVA33" s="1022"/>
      <c r="GVB33" s="1022"/>
      <c r="GVC33" s="1022"/>
      <c r="GVD33" s="1022"/>
      <c r="GVE33" s="1022"/>
      <c r="GVF33" s="1022"/>
      <c r="GVG33" s="1022"/>
      <c r="GVH33" s="1022"/>
      <c r="GVI33" s="1022"/>
      <c r="GVJ33" s="1022"/>
      <c r="GVK33" s="1022"/>
      <c r="GVL33" s="1022"/>
      <c r="GVM33" s="1022"/>
      <c r="GVN33" s="1022"/>
      <c r="GVO33" s="1022"/>
      <c r="GVP33" s="1022"/>
      <c r="GVQ33" s="1022"/>
      <c r="GVR33" s="1022"/>
      <c r="GVS33" s="1022"/>
      <c r="GVT33" s="1022"/>
      <c r="GVU33" s="1022"/>
      <c r="GVV33" s="1022"/>
      <c r="GVW33" s="1022"/>
      <c r="GVX33" s="1022"/>
      <c r="GVY33" s="1022"/>
      <c r="GVZ33" s="1022"/>
      <c r="GWA33" s="1022"/>
      <c r="GWB33" s="1022"/>
      <c r="GWC33" s="1022"/>
      <c r="GWD33" s="1022"/>
      <c r="GWE33" s="1022"/>
      <c r="GWF33" s="1022"/>
      <c r="GWG33" s="1022"/>
      <c r="GWH33" s="1022"/>
      <c r="GWI33" s="1022"/>
      <c r="GWJ33" s="1022"/>
      <c r="GWK33" s="1022"/>
      <c r="GWL33" s="1022"/>
      <c r="GWM33" s="1022"/>
      <c r="GWN33" s="1022"/>
      <c r="GWO33" s="1022"/>
      <c r="GWP33" s="1022"/>
      <c r="GWQ33" s="1022"/>
      <c r="GWR33" s="1022"/>
      <c r="GWS33" s="1022"/>
      <c r="GWT33" s="1022"/>
      <c r="GWU33" s="1022"/>
      <c r="GWV33" s="1022"/>
      <c r="GWW33" s="1022"/>
      <c r="GWX33" s="1022"/>
      <c r="GWY33" s="1022"/>
      <c r="GWZ33" s="1022"/>
      <c r="GXA33" s="1022"/>
      <c r="GXB33" s="1022"/>
      <c r="GXC33" s="1022"/>
      <c r="GXD33" s="1022"/>
      <c r="GXE33" s="1022"/>
      <c r="GXF33" s="1022"/>
      <c r="GXG33" s="1022"/>
      <c r="GXH33" s="1022"/>
      <c r="GXI33" s="1022"/>
      <c r="GXJ33" s="1022"/>
      <c r="GXK33" s="1022"/>
      <c r="GXL33" s="1022"/>
      <c r="GXM33" s="1022"/>
      <c r="GXN33" s="1022"/>
      <c r="GXO33" s="1022"/>
      <c r="GXP33" s="1022"/>
      <c r="GXQ33" s="1022"/>
      <c r="GXR33" s="1022"/>
      <c r="GXS33" s="1022"/>
      <c r="GXT33" s="1022"/>
      <c r="GXU33" s="1022"/>
      <c r="GXV33" s="1022"/>
      <c r="GXW33" s="1022"/>
      <c r="GXX33" s="1022"/>
      <c r="GXY33" s="1022"/>
      <c r="GXZ33" s="1022"/>
      <c r="GYA33" s="1022"/>
      <c r="GYB33" s="1022"/>
      <c r="GYC33" s="1022"/>
      <c r="GYD33" s="1022"/>
      <c r="GYE33" s="1022"/>
      <c r="GYF33" s="1022"/>
      <c r="GYG33" s="1022"/>
      <c r="GYH33" s="1022"/>
      <c r="GYI33" s="1022"/>
      <c r="GYJ33" s="1022"/>
      <c r="GYK33" s="1022"/>
      <c r="GYL33" s="1022"/>
      <c r="GYM33" s="1022"/>
      <c r="GYN33" s="1022"/>
      <c r="GYO33" s="1022"/>
      <c r="GYP33" s="1022"/>
      <c r="GYQ33" s="1022"/>
      <c r="GYR33" s="1022"/>
      <c r="GYS33" s="1022"/>
      <c r="GYT33" s="1022"/>
      <c r="GYU33" s="1022"/>
      <c r="GYV33" s="1022"/>
      <c r="GYW33" s="1022"/>
      <c r="GYX33" s="1022"/>
      <c r="GYY33" s="1022"/>
      <c r="GYZ33" s="1022"/>
      <c r="GZA33" s="1022"/>
      <c r="GZB33" s="1022"/>
      <c r="GZC33" s="1022"/>
      <c r="GZD33" s="1022"/>
      <c r="GZE33" s="1022"/>
      <c r="GZF33" s="1022"/>
      <c r="GZG33" s="1022"/>
      <c r="GZH33" s="1022"/>
      <c r="GZI33" s="1022"/>
      <c r="GZJ33" s="1022"/>
      <c r="GZK33" s="1022"/>
      <c r="GZL33" s="1022"/>
      <c r="GZM33" s="1022"/>
      <c r="GZN33" s="1022"/>
      <c r="GZO33" s="1022"/>
      <c r="GZP33" s="1022"/>
      <c r="GZQ33" s="1022"/>
      <c r="GZR33" s="1022"/>
      <c r="GZS33" s="1022"/>
      <c r="GZT33" s="1022"/>
      <c r="GZU33" s="1022"/>
      <c r="GZV33" s="1022"/>
      <c r="GZW33" s="1022"/>
      <c r="GZX33" s="1022"/>
      <c r="GZY33" s="1022"/>
      <c r="GZZ33" s="1022"/>
      <c r="HAA33" s="1022"/>
      <c r="HAB33" s="1022"/>
      <c r="HAC33" s="1022"/>
      <c r="HAD33" s="1022"/>
      <c r="HAE33" s="1022"/>
      <c r="HAF33" s="1022"/>
      <c r="HAG33" s="1022"/>
      <c r="HAH33" s="1022"/>
      <c r="HAI33" s="1022"/>
      <c r="HAJ33" s="1022"/>
      <c r="HAK33" s="1022"/>
      <c r="HAL33" s="1022"/>
      <c r="HAM33" s="1022"/>
      <c r="HAN33" s="1022"/>
      <c r="HAO33" s="1022"/>
      <c r="HAP33" s="1022"/>
      <c r="HAQ33" s="1022"/>
      <c r="HAR33" s="1022"/>
      <c r="HAS33" s="1022"/>
      <c r="HAT33" s="1022"/>
      <c r="HAU33" s="1022"/>
      <c r="HAV33" s="1022"/>
      <c r="HAW33" s="1022"/>
      <c r="HAX33" s="1022"/>
      <c r="HAY33" s="1022"/>
      <c r="HAZ33" s="1022"/>
      <c r="HBA33" s="1022"/>
      <c r="HBB33" s="1022"/>
      <c r="HBC33" s="1022"/>
      <c r="HBD33" s="1022"/>
      <c r="HBE33" s="1022"/>
      <c r="HBF33" s="1022"/>
      <c r="HBG33" s="1022"/>
      <c r="HBH33" s="1022"/>
      <c r="HBI33" s="1022"/>
      <c r="HBJ33" s="1022"/>
      <c r="HBK33" s="1022"/>
      <c r="HBL33" s="1022"/>
      <c r="HBM33" s="1022"/>
      <c r="HBN33" s="1022"/>
      <c r="HBO33" s="1022"/>
      <c r="HBP33" s="1022"/>
      <c r="HBQ33" s="1022"/>
      <c r="HBR33" s="1022"/>
      <c r="HBS33" s="1022"/>
      <c r="HBT33" s="1022"/>
      <c r="HBU33" s="1022"/>
      <c r="HBV33" s="1022"/>
      <c r="HBW33" s="1022"/>
      <c r="HBX33" s="1022"/>
      <c r="HBY33" s="1022"/>
      <c r="HBZ33" s="1022"/>
      <c r="HCA33" s="1022"/>
      <c r="HCB33" s="1022"/>
      <c r="HCC33" s="1022"/>
      <c r="HCD33" s="1022"/>
      <c r="HCE33" s="1022"/>
      <c r="HCF33" s="1022"/>
      <c r="HCG33" s="1022"/>
      <c r="HCH33" s="1022"/>
      <c r="HCI33" s="1022"/>
      <c r="HCJ33" s="1022"/>
      <c r="HCK33" s="1022"/>
      <c r="HCL33" s="1022"/>
      <c r="HCM33" s="1022"/>
      <c r="HCN33" s="1022"/>
      <c r="HCO33" s="1022"/>
      <c r="HCP33" s="1022"/>
      <c r="HCQ33" s="1022"/>
      <c r="HCR33" s="1022"/>
      <c r="HCS33" s="1022"/>
      <c r="HCT33" s="1022"/>
      <c r="HCU33" s="1022"/>
      <c r="HCV33" s="1022"/>
      <c r="HCW33" s="1022"/>
      <c r="HCX33" s="1022"/>
      <c r="HCY33" s="1022"/>
      <c r="HCZ33" s="1022"/>
      <c r="HDA33" s="1022"/>
      <c r="HDB33" s="1022"/>
      <c r="HDC33" s="1022"/>
      <c r="HDD33" s="1022"/>
      <c r="HDE33" s="1022"/>
      <c r="HDF33" s="1022"/>
      <c r="HDG33" s="1022"/>
      <c r="HDH33" s="1022"/>
      <c r="HDI33" s="1022"/>
      <c r="HDJ33" s="1022"/>
      <c r="HDK33" s="1022"/>
      <c r="HDL33" s="1022"/>
      <c r="HDM33" s="1022"/>
      <c r="HDN33" s="1022"/>
      <c r="HDO33" s="1022"/>
      <c r="HDP33" s="1022"/>
      <c r="HDQ33" s="1022"/>
      <c r="HDR33" s="1022"/>
      <c r="HDS33" s="1022"/>
      <c r="HDT33" s="1022"/>
      <c r="HDU33" s="1022"/>
      <c r="HDV33" s="1022"/>
      <c r="HDW33" s="1022"/>
      <c r="HDX33" s="1022"/>
      <c r="HDY33" s="1022"/>
      <c r="HDZ33" s="1022"/>
      <c r="HEA33" s="1022"/>
      <c r="HEB33" s="1022"/>
      <c r="HEC33" s="1022"/>
      <c r="HED33" s="1022"/>
      <c r="HEE33" s="1022"/>
      <c r="HEF33" s="1022"/>
      <c r="HEG33" s="1022"/>
      <c r="HEH33" s="1022"/>
      <c r="HEI33" s="1022"/>
      <c r="HEJ33" s="1022"/>
      <c r="HEK33" s="1022"/>
      <c r="HEL33" s="1022"/>
      <c r="HEM33" s="1022"/>
      <c r="HEN33" s="1022"/>
      <c r="HEO33" s="1022"/>
      <c r="HEP33" s="1022"/>
      <c r="HEQ33" s="1022"/>
      <c r="HER33" s="1022"/>
      <c r="HES33" s="1022"/>
      <c r="HET33" s="1022"/>
      <c r="HEU33" s="1022"/>
      <c r="HEV33" s="1022"/>
      <c r="HEW33" s="1022"/>
      <c r="HEX33" s="1022"/>
      <c r="HEY33" s="1022"/>
      <c r="HEZ33" s="1022"/>
      <c r="HFA33" s="1022"/>
      <c r="HFB33" s="1022"/>
      <c r="HFC33" s="1022"/>
      <c r="HFD33" s="1022"/>
      <c r="HFE33" s="1022"/>
      <c r="HFF33" s="1022"/>
      <c r="HFG33" s="1022"/>
      <c r="HFH33" s="1022"/>
      <c r="HFI33" s="1022"/>
      <c r="HFJ33" s="1022"/>
      <c r="HFK33" s="1022"/>
      <c r="HFL33" s="1022"/>
      <c r="HFM33" s="1022"/>
      <c r="HFN33" s="1022"/>
      <c r="HFO33" s="1022"/>
      <c r="HFP33" s="1022"/>
      <c r="HFQ33" s="1022"/>
      <c r="HFR33" s="1022"/>
      <c r="HFS33" s="1022"/>
      <c r="HFT33" s="1022"/>
      <c r="HFU33" s="1022"/>
      <c r="HFV33" s="1022"/>
      <c r="HFW33" s="1022"/>
      <c r="HFX33" s="1022"/>
      <c r="HFY33" s="1022"/>
      <c r="HFZ33" s="1022"/>
      <c r="HGA33" s="1022"/>
      <c r="HGB33" s="1022"/>
      <c r="HGC33" s="1022"/>
      <c r="HGD33" s="1022"/>
      <c r="HGE33" s="1022"/>
      <c r="HGF33" s="1022"/>
      <c r="HGG33" s="1022"/>
      <c r="HGH33" s="1022"/>
      <c r="HGI33" s="1022"/>
      <c r="HGJ33" s="1022"/>
      <c r="HGK33" s="1022"/>
      <c r="HGL33" s="1022"/>
      <c r="HGM33" s="1022"/>
      <c r="HGN33" s="1022"/>
      <c r="HGO33" s="1022"/>
      <c r="HGP33" s="1022"/>
      <c r="HGQ33" s="1022"/>
      <c r="HGR33" s="1022"/>
      <c r="HGS33" s="1022"/>
      <c r="HGT33" s="1022"/>
      <c r="HGU33" s="1022"/>
      <c r="HGV33" s="1022"/>
      <c r="HGW33" s="1022"/>
      <c r="HGX33" s="1022"/>
      <c r="HGY33" s="1022"/>
      <c r="HGZ33" s="1022"/>
      <c r="HHA33" s="1022"/>
      <c r="HHB33" s="1022"/>
      <c r="HHC33" s="1022"/>
      <c r="HHD33" s="1022"/>
      <c r="HHE33" s="1022"/>
      <c r="HHF33" s="1022"/>
      <c r="HHG33" s="1022"/>
      <c r="HHH33" s="1022"/>
      <c r="HHI33" s="1022"/>
      <c r="HHJ33" s="1022"/>
      <c r="HHK33" s="1022"/>
      <c r="HHL33" s="1022"/>
      <c r="HHM33" s="1022"/>
      <c r="HHN33" s="1022"/>
      <c r="HHO33" s="1022"/>
      <c r="HHP33" s="1022"/>
      <c r="HHQ33" s="1022"/>
      <c r="HHR33" s="1022"/>
      <c r="HHS33" s="1022"/>
      <c r="HHT33" s="1022"/>
      <c r="HHU33" s="1022"/>
      <c r="HHV33" s="1022"/>
      <c r="HHW33" s="1022"/>
      <c r="HHX33" s="1022"/>
      <c r="HHY33" s="1022"/>
      <c r="HHZ33" s="1022"/>
      <c r="HIA33" s="1022"/>
      <c r="HIB33" s="1022"/>
      <c r="HIC33" s="1022"/>
      <c r="HID33" s="1022"/>
      <c r="HIE33" s="1022"/>
      <c r="HIF33" s="1022"/>
      <c r="HIG33" s="1022"/>
      <c r="HIH33" s="1022"/>
      <c r="HII33" s="1022"/>
      <c r="HIJ33" s="1022"/>
      <c r="HIK33" s="1022"/>
      <c r="HIL33" s="1022"/>
      <c r="HIM33" s="1022"/>
      <c r="HIN33" s="1022"/>
      <c r="HIO33" s="1022"/>
      <c r="HIP33" s="1022"/>
      <c r="HIQ33" s="1022"/>
      <c r="HIR33" s="1022"/>
      <c r="HIS33" s="1022"/>
      <c r="HIT33" s="1022"/>
      <c r="HIU33" s="1022"/>
      <c r="HIV33" s="1022"/>
      <c r="HIW33" s="1022"/>
      <c r="HIX33" s="1022"/>
      <c r="HIY33" s="1022"/>
      <c r="HIZ33" s="1022"/>
      <c r="HJA33" s="1022"/>
      <c r="HJB33" s="1022"/>
      <c r="HJC33" s="1022"/>
      <c r="HJD33" s="1022"/>
      <c r="HJE33" s="1022"/>
      <c r="HJF33" s="1022"/>
      <c r="HJG33" s="1022"/>
      <c r="HJH33" s="1022"/>
      <c r="HJI33" s="1022"/>
      <c r="HJJ33" s="1022"/>
      <c r="HJK33" s="1022"/>
      <c r="HJL33" s="1022"/>
      <c r="HJM33" s="1022"/>
      <c r="HJN33" s="1022"/>
      <c r="HJO33" s="1022"/>
      <c r="HJP33" s="1022"/>
      <c r="HJQ33" s="1022"/>
      <c r="HJR33" s="1022"/>
      <c r="HJS33" s="1022"/>
      <c r="HJT33" s="1022"/>
      <c r="HJU33" s="1022"/>
      <c r="HJV33" s="1022"/>
      <c r="HJW33" s="1022"/>
      <c r="HJX33" s="1022"/>
      <c r="HJY33" s="1022"/>
      <c r="HJZ33" s="1022"/>
      <c r="HKA33" s="1022"/>
      <c r="HKB33" s="1022"/>
      <c r="HKC33" s="1022"/>
      <c r="HKD33" s="1022"/>
      <c r="HKE33" s="1022"/>
      <c r="HKF33" s="1022"/>
      <c r="HKG33" s="1022"/>
      <c r="HKH33" s="1022"/>
      <c r="HKI33" s="1022"/>
      <c r="HKJ33" s="1022"/>
      <c r="HKK33" s="1022"/>
      <c r="HKL33" s="1022"/>
      <c r="HKM33" s="1022"/>
      <c r="HKN33" s="1022"/>
      <c r="HKO33" s="1022"/>
      <c r="HKP33" s="1022"/>
      <c r="HKQ33" s="1022"/>
      <c r="HKR33" s="1022"/>
      <c r="HKS33" s="1022"/>
      <c r="HKT33" s="1022"/>
      <c r="HKU33" s="1022"/>
      <c r="HKV33" s="1022"/>
      <c r="HKW33" s="1022"/>
      <c r="HKX33" s="1022"/>
      <c r="HKY33" s="1022"/>
      <c r="HKZ33" s="1022"/>
      <c r="HLA33" s="1022"/>
      <c r="HLB33" s="1022"/>
      <c r="HLC33" s="1022"/>
      <c r="HLD33" s="1022"/>
      <c r="HLE33" s="1022"/>
      <c r="HLF33" s="1022"/>
      <c r="HLG33" s="1022"/>
      <c r="HLH33" s="1022"/>
      <c r="HLI33" s="1022"/>
      <c r="HLJ33" s="1022"/>
      <c r="HLK33" s="1022"/>
      <c r="HLL33" s="1022"/>
      <c r="HLM33" s="1022"/>
      <c r="HLN33" s="1022"/>
      <c r="HLO33" s="1022"/>
      <c r="HLP33" s="1022"/>
      <c r="HLQ33" s="1022"/>
      <c r="HLR33" s="1022"/>
      <c r="HLS33" s="1022"/>
      <c r="HLT33" s="1022"/>
      <c r="HLU33" s="1022"/>
      <c r="HLV33" s="1022"/>
      <c r="HLW33" s="1022"/>
      <c r="HLX33" s="1022"/>
      <c r="HLY33" s="1022"/>
      <c r="HLZ33" s="1022"/>
      <c r="HMA33" s="1022"/>
      <c r="HMB33" s="1022"/>
      <c r="HMC33" s="1022"/>
      <c r="HMD33" s="1022"/>
      <c r="HME33" s="1022"/>
      <c r="HMF33" s="1022"/>
      <c r="HMG33" s="1022"/>
      <c r="HMH33" s="1022"/>
      <c r="HMI33" s="1022"/>
      <c r="HMJ33" s="1022"/>
      <c r="HMK33" s="1022"/>
      <c r="HML33" s="1022"/>
      <c r="HMM33" s="1022"/>
      <c r="HMN33" s="1022"/>
      <c r="HMO33" s="1022"/>
      <c r="HMP33" s="1022"/>
      <c r="HMQ33" s="1022"/>
      <c r="HMR33" s="1022"/>
      <c r="HMS33" s="1022"/>
      <c r="HMT33" s="1022"/>
      <c r="HMU33" s="1022"/>
      <c r="HMV33" s="1022"/>
      <c r="HMW33" s="1022"/>
      <c r="HMX33" s="1022"/>
      <c r="HMY33" s="1022"/>
      <c r="HMZ33" s="1022"/>
      <c r="HNA33" s="1022"/>
      <c r="HNB33" s="1022"/>
      <c r="HNC33" s="1022"/>
      <c r="HND33" s="1022"/>
      <c r="HNE33" s="1022"/>
      <c r="HNF33" s="1022"/>
      <c r="HNG33" s="1022"/>
      <c r="HNH33" s="1022"/>
      <c r="HNI33" s="1022"/>
      <c r="HNJ33" s="1022"/>
      <c r="HNK33" s="1022"/>
      <c r="HNL33" s="1022"/>
      <c r="HNM33" s="1022"/>
      <c r="HNN33" s="1022"/>
      <c r="HNO33" s="1022"/>
      <c r="HNP33" s="1022"/>
      <c r="HNQ33" s="1022"/>
      <c r="HNR33" s="1022"/>
      <c r="HNS33" s="1022"/>
      <c r="HNT33" s="1022"/>
      <c r="HNU33" s="1022"/>
      <c r="HNV33" s="1022"/>
      <c r="HNW33" s="1022"/>
      <c r="HNX33" s="1022"/>
      <c r="HNY33" s="1022"/>
      <c r="HNZ33" s="1022"/>
      <c r="HOA33" s="1022"/>
      <c r="HOB33" s="1022"/>
      <c r="HOC33" s="1022"/>
      <c r="HOD33" s="1022"/>
      <c r="HOE33" s="1022"/>
      <c r="HOF33" s="1022"/>
      <c r="HOG33" s="1022"/>
      <c r="HOH33" s="1022"/>
      <c r="HOI33" s="1022"/>
      <c r="HOJ33" s="1022"/>
      <c r="HOK33" s="1022"/>
      <c r="HOL33" s="1022"/>
      <c r="HOM33" s="1022"/>
      <c r="HON33" s="1022"/>
      <c r="HOO33" s="1022"/>
      <c r="HOP33" s="1022"/>
      <c r="HOQ33" s="1022"/>
      <c r="HOR33" s="1022"/>
      <c r="HOS33" s="1022"/>
      <c r="HOT33" s="1022"/>
      <c r="HOU33" s="1022"/>
      <c r="HOV33" s="1022"/>
      <c r="HOW33" s="1022"/>
      <c r="HOX33" s="1022"/>
      <c r="HOY33" s="1022"/>
      <c r="HOZ33" s="1022"/>
      <c r="HPA33" s="1022"/>
      <c r="HPB33" s="1022"/>
      <c r="HPC33" s="1022"/>
      <c r="HPD33" s="1022"/>
      <c r="HPE33" s="1022"/>
      <c r="HPF33" s="1022"/>
      <c r="HPG33" s="1022"/>
      <c r="HPH33" s="1022"/>
      <c r="HPI33" s="1022"/>
      <c r="HPJ33" s="1022"/>
      <c r="HPK33" s="1022"/>
      <c r="HPL33" s="1022"/>
      <c r="HPM33" s="1022"/>
      <c r="HPN33" s="1022"/>
      <c r="HPO33" s="1022"/>
      <c r="HPP33" s="1022"/>
      <c r="HPQ33" s="1022"/>
      <c r="HPR33" s="1022"/>
      <c r="HPS33" s="1022"/>
      <c r="HPT33" s="1022"/>
      <c r="HPU33" s="1022"/>
      <c r="HPV33" s="1022"/>
      <c r="HPW33" s="1022"/>
      <c r="HPX33" s="1022"/>
      <c r="HPY33" s="1022"/>
      <c r="HPZ33" s="1022"/>
      <c r="HQA33" s="1022"/>
      <c r="HQB33" s="1022"/>
      <c r="HQC33" s="1022"/>
      <c r="HQD33" s="1022"/>
      <c r="HQE33" s="1022"/>
      <c r="HQF33" s="1022"/>
      <c r="HQG33" s="1022"/>
      <c r="HQH33" s="1022"/>
      <c r="HQI33" s="1022"/>
      <c r="HQJ33" s="1022"/>
      <c r="HQK33" s="1022"/>
      <c r="HQL33" s="1022"/>
      <c r="HQM33" s="1022"/>
      <c r="HQN33" s="1022"/>
      <c r="HQO33" s="1022"/>
      <c r="HQP33" s="1022"/>
      <c r="HQQ33" s="1022"/>
      <c r="HQR33" s="1022"/>
      <c r="HQS33" s="1022"/>
      <c r="HQT33" s="1022"/>
      <c r="HQU33" s="1022"/>
      <c r="HQV33" s="1022"/>
      <c r="HQW33" s="1022"/>
      <c r="HQX33" s="1022"/>
      <c r="HQY33" s="1022"/>
      <c r="HQZ33" s="1022"/>
      <c r="HRA33" s="1022"/>
      <c r="HRB33" s="1022"/>
      <c r="HRC33" s="1022"/>
      <c r="HRD33" s="1022"/>
      <c r="HRE33" s="1022"/>
      <c r="HRF33" s="1022"/>
      <c r="HRG33" s="1022"/>
      <c r="HRH33" s="1022"/>
      <c r="HRI33" s="1022"/>
      <c r="HRJ33" s="1022"/>
      <c r="HRK33" s="1022"/>
      <c r="HRL33" s="1022"/>
      <c r="HRM33" s="1022"/>
      <c r="HRN33" s="1022"/>
      <c r="HRO33" s="1022"/>
      <c r="HRP33" s="1022"/>
      <c r="HRQ33" s="1022"/>
      <c r="HRR33" s="1022"/>
      <c r="HRS33" s="1022"/>
      <c r="HRT33" s="1022"/>
      <c r="HRU33" s="1022"/>
      <c r="HRV33" s="1022"/>
      <c r="HRW33" s="1022"/>
      <c r="HRX33" s="1022"/>
      <c r="HRY33" s="1022"/>
      <c r="HRZ33" s="1022"/>
      <c r="HSA33" s="1022"/>
      <c r="HSB33" s="1022"/>
      <c r="HSC33" s="1022"/>
      <c r="HSD33" s="1022"/>
      <c r="HSE33" s="1022"/>
      <c r="HSF33" s="1022"/>
      <c r="HSG33" s="1022"/>
      <c r="HSH33" s="1022"/>
      <c r="HSI33" s="1022"/>
      <c r="HSJ33" s="1022"/>
      <c r="HSK33" s="1022"/>
      <c r="HSL33" s="1022"/>
      <c r="HSM33" s="1022"/>
      <c r="HSN33" s="1022"/>
      <c r="HSO33" s="1022"/>
      <c r="HSP33" s="1022"/>
      <c r="HSQ33" s="1022"/>
      <c r="HSR33" s="1022"/>
      <c r="HSS33" s="1022"/>
      <c r="HST33" s="1022"/>
      <c r="HSU33" s="1022"/>
      <c r="HSV33" s="1022"/>
      <c r="HSW33" s="1022"/>
      <c r="HSX33" s="1022"/>
      <c r="HSY33" s="1022"/>
      <c r="HSZ33" s="1022"/>
      <c r="HTA33" s="1022"/>
      <c r="HTB33" s="1022"/>
      <c r="HTC33" s="1022"/>
      <c r="HTD33" s="1022"/>
      <c r="HTE33" s="1022"/>
      <c r="HTF33" s="1022"/>
      <c r="HTG33" s="1022"/>
      <c r="HTH33" s="1022"/>
      <c r="HTI33" s="1022"/>
      <c r="HTJ33" s="1022"/>
      <c r="HTK33" s="1022"/>
      <c r="HTL33" s="1022"/>
      <c r="HTM33" s="1022"/>
      <c r="HTN33" s="1022"/>
      <c r="HTO33" s="1022"/>
      <c r="HTP33" s="1022"/>
      <c r="HTQ33" s="1022"/>
      <c r="HTR33" s="1022"/>
      <c r="HTS33" s="1022"/>
      <c r="HTT33" s="1022"/>
      <c r="HTU33" s="1022"/>
      <c r="HTV33" s="1022"/>
      <c r="HTW33" s="1022"/>
      <c r="HTX33" s="1022"/>
      <c r="HTY33" s="1022"/>
      <c r="HTZ33" s="1022"/>
      <c r="HUA33" s="1022"/>
      <c r="HUB33" s="1022"/>
      <c r="HUC33" s="1022"/>
      <c r="HUD33" s="1022"/>
      <c r="HUE33" s="1022"/>
      <c r="HUF33" s="1022"/>
      <c r="HUG33" s="1022"/>
      <c r="HUH33" s="1022"/>
      <c r="HUI33" s="1022"/>
      <c r="HUJ33" s="1022"/>
      <c r="HUK33" s="1022"/>
      <c r="HUL33" s="1022"/>
      <c r="HUM33" s="1022"/>
      <c r="HUN33" s="1022"/>
      <c r="HUO33" s="1022"/>
      <c r="HUP33" s="1022"/>
      <c r="HUQ33" s="1022"/>
      <c r="HUR33" s="1022"/>
      <c r="HUS33" s="1022"/>
      <c r="HUT33" s="1022"/>
      <c r="HUU33" s="1022"/>
      <c r="HUV33" s="1022"/>
      <c r="HUW33" s="1022"/>
      <c r="HUX33" s="1022"/>
      <c r="HUY33" s="1022"/>
      <c r="HUZ33" s="1022"/>
      <c r="HVA33" s="1022"/>
      <c r="HVB33" s="1022"/>
      <c r="HVC33" s="1022"/>
      <c r="HVD33" s="1022"/>
      <c r="HVE33" s="1022"/>
      <c r="HVF33" s="1022"/>
      <c r="HVG33" s="1022"/>
      <c r="HVH33" s="1022"/>
      <c r="HVI33" s="1022"/>
      <c r="HVJ33" s="1022"/>
      <c r="HVK33" s="1022"/>
      <c r="HVL33" s="1022"/>
      <c r="HVM33" s="1022"/>
      <c r="HVN33" s="1022"/>
      <c r="HVO33" s="1022"/>
      <c r="HVP33" s="1022"/>
      <c r="HVQ33" s="1022"/>
      <c r="HVR33" s="1022"/>
      <c r="HVS33" s="1022"/>
      <c r="HVT33" s="1022"/>
      <c r="HVU33" s="1022"/>
      <c r="HVV33" s="1022"/>
      <c r="HVW33" s="1022"/>
      <c r="HVX33" s="1022"/>
      <c r="HVY33" s="1022"/>
      <c r="HVZ33" s="1022"/>
      <c r="HWA33" s="1022"/>
      <c r="HWB33" s="1022"/>
      <c r="HWC33" s="1022"/>
      <c r="HWD33" s="1022"/>
      <c r="HWE33" s="1022"/>
      <c r="HWF33" s="1022"/>
      <c r="HWG33" s="1022"/>
      <c r="HWH33" s="1022"/>
      <c r="HWI33" s="1022"/>
      <c r="HWJ33" s="1022"/>
      <c r="HWK33" s="1022"/>
      <c r="HWL33" s="1022"/>
      <c r="HWM33" s="1022"/>
      <c r="HWN33" s="1022"/>
      <c r="HWO33" s="1022"/>
      <c r="HWP33" s="1022"/>
      <c r="HWQ33" s="1022"/>
      <c r="HWR33" s="1022"/>
      <c r="HWS33" s="1022"/>
      <c r="HWT33" s="1022"/>
      <c r="HWU33" s="1022"/>
      <c r="HWV33" s="1022"/>
      <c r="HWW33" s="1022"/>
      <c r="HWX33" s="1022"/>
      <c r="HWY33" s="1022"/>
      <c r="HWZ33" s="1022"/>
      <c r="HXA33" s="1022"/>
      <c r="HXB33" s="1022"/>
      <c r="HXC33" s="1022"/>
      <c r="HXD33" s="1022"/>
      <c r="HXE33" s="1022"/>
      <c r="HXF33" s="1022"/>
      <c r="HXG33" s="1022"/>
      <c r="HXH33" s="1022"/>
      <c r="HXI33" s="1022"/>
      <c r="HXJ33" s="1022"/>
      <c r="HXK33" s="1022"/>
      <c r="HXL33" s="1022"/>
      <c r="HXM33" s="1022"/>
      <c r="HXN33" s="1022"/>
      <c r="HXO33" s="1022"/>
      <c r="HXP33" s="1022"/>
      <c r="HXQ33" s="1022"/>
      <c r="HXR33" s="1022"/>
      <c r="HXS33" s="1022"/>
      <c r="HXT33" s="1022"/>
      <c r="HXU33" s="1022"/>
      <c r="HXV33" s="1022"/>
      <c r="HXW33" s="1022"/>
      <c r="HXX33" s="1022"/>
      <c r="HXY33" s="1022"/>
      <c r="HXZ33" s="1022"/>
      <c r="HYA33" s="1022"/>
      <c r="HYB33" s="1022"/>
      <c r="HYC33" s="1022"/>
      <c r="HYD33" s="1022"/>
      <c r="HYE33" s="1022"/>
      <c r="HYF33" s="1022"/>
      <c r="HYG33" s="1022"/>
      <c r="HYH33" s="1022"/>
      <c r="HYI33" s="1022"/>
      <c r="HYJ33" s="1022"/>
      <c r="HYK33" s="1022"/>
      <c r="HYL33" s="1022"/>
      <c r="HYM33" s="1022"/>
      <c r="HYN33" s="1022"/>
      <c r="HYO33" s="1022"/>
      <c r="HYP33" s="1022"/>
      <c r="HYQ33" s="1022"/>
      <c r="HYR33" s="1022"/>
      <c r="HYS33" s="1022"/>
      <c r="HYT33" s="1022"/>
      <c r="HYU33" s="1022"/>
      <c r="HYV33" s="1022"/>
      <c r="HYW33" s="1022"/>
      <c r="HYX33" s="1022"/>
      <c r="HYY33" s="1022"/>
      <c r="HYZ33" s="1022"/>
      <c r="HZA33" s="1022"/>
      <c r="HZB33" s="1022"/>
      <c r="HZC33" s="1022"/>
      <c r="HZD33" s="1022"/>
      <c r="HZE33" s="1022"/>
      <c r="HZF33" s="1022"/>
      <c r="HZG33" s="1022"/>
      <c r="HZH33" s="1022"/>
      <c r="HZI33" s="1022"/>
      <c r="HZJ33" s="1022"/>
      <c r="HZK33" s="1022"/>
      <c r="HZL33" s="1022"/>
      <c r="HZM33" s="1022"/>
      <c r="HZN33" s="1022"/>
      <c r="HZO33" s="1022"/>
      <c r="HZP33" s="1022"/>
      <c r="HZQ33" s="1022"/>
      <c r="HZR33" s="1022"/>
      <c r="HZS33" s="1022"/>
      <c r="HZT33" s="1022"/>
      <c r="HZU33" s="1022"/>
      <c r="HZV33" s="1022"/>
      <c r="HZW33" s="1022"/>
      <c r="HZX33" s="1022"/>
      <c r="HZY33" s="1022"/>
      <c r="HZZ33" s="1022"/>
      <c r="IAA33" s="1022"/>
      <c r="IAB33" s="1022"/>
      <c r="IAC33" s="1022"/>
      <c r="IAD33" s="1022"/>
      <c r="IAE33" s="1022"/>
      <c r="IAF33" s="1022"/>
      <c r="IAG33" s="1022"/>
      <c r="IAH33" s="1022"/>
      <c r="IAI33" s="1022"/>
      <c r="IAJ33" s="1022"/>
      <c r="IAK33" s="1022"/>
      <c r="IAL33" s="1022"/>
      <c r="IAM33" s="1022"/>
      <c r="IAN33" s="1022"/>
      <c r="IAO33" s="1022"/>
      <c r="IAP33" s="1022"/>
      <c r="IAQ33" s="1022"/>
      <c r="IAR33" s="1022"/>
      <c r="IAS33" s="1022"/>
      <c r="IAT33" s="1022"/>
      <c r="IAU33" s="1022"/>
      <c r="IAV33" s="1022"/>
      <c r="IAW33" s="1022"/>
      <c r="IAX33" s="1022"/>
      <c r="IAY33" s="1022"/>
      <c r="IAZ33" s="1022"/>
      <c r="IBA33" s="1022"/>
      <c r="IBB33" s="1022"/>
      <c r="IBC33" s="1022"/>
      <c r="IBD33" s="1022"/>
      <c r="IBE33" s="1022"/>
      <c r="IBF33" s="1022"/>
      <c r="IBG33" s="1022"/>
      <c r="IBH33" s="1022"/>
      <c r="IBI33" s="1022"/>
      <c r="IBJ33" s="1022"/>
      <c r="IBK33" s="1022"/>
      <c r="IBL33" s="1022"/>
      <c r="IBM33" s="1022"/>
      <c r="IBN33" s="1022"/>
      <c r="IBO33" s="1022"/>
      <c r="IBP33" s="1022"/>
      <c r="IBQ33" s="1022"/>
      <c r="IBR33" s="1022"/>
      <c r="IBS33" s="1022"/>
      <c r="IBT33" s="1022"/>
      <c r="IBU33" s="1022"/>
      <c r="IBV33" s="1022"/>
      <c r="IBW33" s="1022"/>
      <c r="IBX33" s="1022"/>
      <c r="IBY33" s="1022"/>
      <c r="IBZ33" s="1022"/>
      <c r="ICA33" s="1022"/>
      <c r="ICB33" s="1022"/>
      <c r="ICC33" s="1022"/>
      <c r="ICD33" s="1022"/>
      <c r="ICE33" s="1022"/>
      <c r="ICF33" s="1022"/>
      <c r="ICG33" s="1022"/>
      <c r="ICH33" s="1022"/>
      <c r="ICI33" s="1022"/>
      <c r="ICJ33" s="1022"/>
      <c r="ICK33" s="1022"/>
      <c r="ICL33" s="1022"/>
      <c r="ICM33" s="1022"/>
      <c r="ICN33" s="1022"/>
      <c r="ICO33" s="1022"/>
      <c r="ICP33" s="1022"/>
      <c r="ICQ33" s="1022"/>
      <c r="ICR33" s="1022"/>
      <c r="ICS33" s="1022"/>
      <c r="ICT33" s="1022"/>
      <c r="ICU33" s="1022"/>
      <c r="ICV33" s="1022"/>
      <c r="ICW33" s="1022"/>
      <c r="ICX33" s="1022"/>
      <c r="ICY33" s="1022"/>
      <c r="ICZ33" s="1022"/>
      <c r="IDA33" s="1022"/>
      <c r="IDB33" s="1022"/>
      <c r="IDC33" s="1022"/>
      <c r="IDD33" s="1022"/>
      <c r="IDE33" s="1022"/>
      <c r="IDF33" s="1022"/>
      <c r="IDG33" s="1022"/>
      <c r="IDH33" s="1022"/>
      <c r="IDI33" s="1022"/>
      <c r="IDJ33" s="1022"/>
      <c r="IDK33" s="1022"/>
      <c r="IDL33" s="1022"/>
      <c r="IDM33" s="1022"/>
      <c r="IDN33" s="1022"/>
      <c r="IDO33" s="1022"/>
      <c r="IDP33" s="1022"/>
      <c r="IDQ33" s="1022"/>
      <c r="IDR33" s="1022"/>
      <c r="IDS33" s="1022"/>
      <c r="IDT33" s="1022"/>
      <c r="IDU33" s="1022"/>
      <c r="IDV33" s="1022"/>
      <c r="IDW33" s="1022"/>
      <c r="IDX33" s="1022"/>
      <c r="IDY33" s="1022"/>
      <c r="IDZ33" s="1022"/>
      <c r="IEA33" s="1022"/>
      <c r="IEB33" s="1022"/>
      <c r="IEC33" s="1022"/>
      <c r="IED33" s="1022"/>
      <c r="IEE33" s="1022"/>
      <c r="IEF33" s="1022"/>
      <c r="IEG33" s="1022"/>
      <c r="IEH33" s="1022"/>
      <c r="IEI33" s="1022"/>
      <c r="IEJ33" s="1022"/>
      <c r="IEK33" s="1022"/>
      <c r="IEL33" s="1022"/>
      <c r="IEM33" s="1022"/>
      <c r="IEN33" s="1022"/>
      <c r="IEO33" s="1022"/>
      <c r="IEP33" s="1022"/>
      <c r="IEQ33" s="1022"/>
      <c r="IER33" s="1022"/>
      <c r="IES33" s="1022"/>
      <c r="IET33" s="1022"/>
      <c r="IEU33" s="1022"/>
      <c r="IEV33" s="1022"/>
      <c r="IEW33" s="1022"/>
      <c r="IEX33" s="1022"/>
      <c r="IEY33" s="1022"/>
      <c r="IEZ33" s="1022"/>
      <c r="IFA33" s="1022"/>
      <c r="IFB33" s="1022"/>
      <c r="IFC33" s="1022"/>
      <c r="IFD33" s="1022"/>
      <c r="IFE33" s="1022"/>
      <c r="IFF33" s="1022"/>
      <c r="IFG33" s="1022"/>
      <c r="IFH33" s="1022"/>
      <c r="IFI33" s="1022"/>
      <c r="IFJ33" s="1022"/>
      <c r="IFK33" s="1022"/>
      <c r="IFL33" s="1022"/>
      <c r="IFM33" s="1022"/>
      <c r="IFN33" s="1022"/>
      <c r="IFO33" s="1022"/>
      <c r="IFP33" s="1022"/>
      <c r="IFQ33" s="1022"/>
      <c r="IFR33" s="1022"/>
      <c r="IFS33" s="1022"/>
      <c r="IFT33" s="1022"/>
      <c r="IFU33" s="1022"/>
      <c r="IFV33" s="1022"/>
      <c r="IFW33" s="1022"/>
      <c r="IFX33" s="1022"/>
      <c r="IFY33" s="1022"/>
      <c r="IFZ33" s="1022"/>
      <c r="IGA33" s="1022"/>
      <c r="IGB33" s="1022"/>
      <c r="IGC33" s="1022"/>
      <c r="IGD33" s="1022"/>
      <c r="IGE33" s="1022"/>
      <c r="IGF33" s="1022"/>
      <c r="IGG33" s="1022"/>
      <c r="IGH33" s="1022"/>
      <c r="IGI33" s="1022"/>
      <c r="IGJ33" s="1022"/>
      <c r="IGK33" s="1022"/>
      <c r="IGL33" s="1022"/>
      <c r="IGM33" s="1022"/>
      <c r="IGN33" s="1022"/>
      <c r="IGO33" s="1022"/>
      <c r="IGP33" s="1022"/>
      <c r="IGQ33" s="1022"/>
      <c r="IGR33" s="1022"/>
      <c r="IGS33" s="1022"/>
      <c r="IGT33" s="1022"/>
      <c r="IGU33" s="1022"/>
      <c r="IGV33" s="1022"/>
      <c r="IGW33" s="1022"/>
      <c r="IGX33" s="1022"/>
      <c r="IGY33" s="1022"/>
      <c r="IGZ33" s="1022"/>
      <c r="IHA33" s="1022"/>
      <c r="IHB33" s="1022"/>
      <c r="IHC33" s="1022"/>
      <c r="IHD33" s="1022"/>
      <c r="IHE33" s="1022"/>
      <c r="IHF33" s="1022"/>
      <c r="IHG33" s="1022"/>
      <c r="IHH33" s="1022"/>
      <c r="IHI33" s="1022"/>
      <c r="IHJ33" s="1022"/>
      <c r="IHK33" s="1022"/>
      <c r="IHL33" s="1022"/>
      <c r="IHM33" s="1022"/>
      <c r="IHN33" s="1022"/>
      <c r="IHO33" s="1022"/>
      <c r="IHP33" s="1022"/>
      <c r="IHQ33" s="1022"/>
      <c r="IHR33" s="1022"/>
      <c r="IHS33" s="1022"/>
      <c r="IHT33" s="1022"/>
      <c r="IHU33" s="1022"/>
      <c r="IHV33" s="1022"/>
      <c r="IHW33" s="1022"/>
      <c r="IHX33" s="1022"/>
      <c r="IHY33" s="1022"/>
      <c r="IHZ33" s="1022"/>
      <c r="IIA33" s="1022"/>
      <c r="IIB33" s="1022"/>
      <c r="IIC33" s="1022"/>
      <c r="IID33" s="1022"/>
      <c r="IIE33" s="1022"/>
      <c r="IIF33" s="1022"/>
      <c r="IIG33" s="1022"/>
      <c r="IIH33" s="1022"/>
      <c r="III33" s="1022"/>
      <c r="IIJ33" s="1022"/>
      <c r="IIK33" s="1022"/>
      <c r="IIL33" s="1022"/>
      <c r="IIM33" s="1022"/>
      <c r="IIN33" s="1022"/>
      <c r="IIO33" s="1022"/>
      <c r="IIP33" s="1022"/>
      <c r="IIQ33" s="1022"/>
      <c r="IIR33" s="1022"/>
      <c r="IIS33" s="1022"/>
      <c r="IIT33" s="1022"/>
      <c r="IIU33" s="1022"/>
      <c r="IIV33" s="1022"/>
      <c r="IIW33" s="1022"/>
      <c r="IIX33" s="1022"/>
      <c r="IIY33" s="1022"/>
      <c r="IIZ33" s="1022"/>
      <c r="IJA33" s="1022"/>
      <c r="IJB33" s="1022"/>
      <c r="IJC33" s="1022"/>
      <c r="IJD33" s="1022"/>
      <c r="IJE33" s="1022"/>
      <c r="IJF33" s="1022"/>
      <c r="IJG33" s="1022"/>
      <c r="IJH33" s="1022"/>
      <c r="IJI33" s="1022"/>
      <c r="IJJ33" s="1022"/>
      <c r="IJK33" s="1022"/>
      <c r="IJL33" s="1022"/>
      <c r="IJM33" s="1022"/>
      <c r="IJN33" s="1022"/>
      <c r="IJO33" s="1022"/>
      <c r="IJP33" s="1022"/>
      <c r="IJQ33" s="1022"/>
      <c r="IJR33" s="1022"/>
      <c r="IJS33" s="1022"/>
      <c r="IJT33" s="1022"/>
      <c r="IJU33" s="1022"/>
      <c r="IJV33" s="1022"/>
      <c r="IJW33" s="1022"/>
      <c r="IJX33" s="1022"/>
      <c r="IJY33" s="1022"/>
      <c r="IJZ33" s="1022"/>
      <c r="IKA33" s="1022"/>
      <c r="IKB33" s="1022"/>
      <c r="IKC33" s="1022"/>
      <c r="IKD33" s="1022"/>
      <c r="IKE33" s="1022"/>
      <c r="IKF33" s="1022"/>
      <c r="IKG33" s="1022"/>
      <c r="IKH33" s="1022"/>
      <c r="IKI33" s="1022"/>
      <c r="IKJ33" s="1022"/>
      <c r="IKK33" s="1022"/>
      <c r="IKL33" s="1022"/>
      <c r="IKM33" s="1022"/>
      <c r="IKN33" s="1022"/>
      <c r="IKO33" s="1022"/>
      <c r="IKP33" s="1022"/>
      <c r="IKQ33" s="1022"/>
      <c r="IKR33" s="1022"/>
      <c r="IKS33" s="1022"/>
      <c r="IKT33" s="1022"/>
      <c r="IKU33" s="1022"/>
      <c r="IKV33" s="1022"/>
      <c r="IKW33" s="1022"/>
      <c r="IKX33" s="1022"/>
      <c r="IKY33" s="1022"/>
      <c r="IKZ33" s="1022"/>
      <c r="ILA33" s="1022"/>
      <c r="ILB33" s="1022"/>
      <c r="ILC33" s="1022"/>
      <c r="ILD33" s="1022"/>
      <c r="ILE33" s="1022"/>
      <c r="ILF33" s="1022"/>
      <c r="ILG33" s="1022"/>
      <c r="ILH33" s="1022"/>
      <c r="ILI33" s="1022"/>
      <c r="ILJ33" s="1022"/>
      <c r="ILK33" s="1022"/>
      <c r="ILL33" s="1022"/>
      <c r="ILM33" s="1022"/>
      <c r="ILN33" s="1022"/>
      <c r="ILO33" s="1022"/>
      <c r="ILP33" s="1022"/>
      <c r="ILQ33" s="1022"/>
      <c r="ILR33" s="1022"/>
      <c r="ILS33" s="1022"/>
      <c r="ILT33" s="1022"/>
      <c r="ILU33" s="1022"/>
      <c r="ILV33" s="1022"/>
      <c r="ILW33" s="1022"/>
      <c r="ILX33" s="1022"/>
      <c r="ILY33" s="1022"/>
      <c r="ILZ33" s="1022"/>
      <c r="IMA33" s="1022"/>
      <c r="IMB33" s="1022"/>
      <c r="IMC33" s="1022"/>
      <c r="IMD33" s="1022"/>
      <c r="IME33" s="1022"/>
      <c r="IMF33" s="1022"/>
      <c r="IMG33" s="1022"/>
      <c r="IMH33" s="1022"/>
      <c r="IMI33" s="1022"/>
      <c r="IMJ33" s="1022"/>
      <c r="IMK33" s="1022"/>
      <c r="IML33" s="1022"/>
      <c r="IMM33" s="1022"/>
      <c r="IMN33" s="1022"/>
      <c r="IMO33" s="1022"/>
      <c r="IMP33" s="1022"/>
      <c r="IMQ33" s="1022"/>
      <c r="IMR33" s="1022"/>
      <c r="IMS33" s="1022"/>
      <c r="IMT33" s="1022"/>
      <c r="IMU33" s="1022"/>
      <c r="IMV33" s="1022"/>
      <c r="IMW33" s="1022"/>
      <c r="IMX33" s="1022"/>
      <c r="IMY33" s="1022"/>
      <c r="IMZ33" s="1022"/>
      <c r="INA33" s="1022"/>
      <c r="INB33" s="1022"/>
      <c r="INC33" s="1022"/>
      <c r="IND33" s="1022"/>
      <c r="INE33" s="1022"/>
      <c r="INF33" s="1022"/>
      <c r="ING33" s="1022"/>
      <c r="INH33" s="1022"/>
      <c r="INI33" s="1022"/>
      <c r="INJ33" s="1022"/>
      <c r="INK33" s="1022"/>
      <c r="INL33" s="1022"/>
      <c r="INM33" s="1022"/>
      <c r="INN33" s="1022"/>
      <c r="INO33" s="1022"/>
      <c r="INP33" s="1022"/>
      <c r="INQ33" s="1022"/>
      <c r="INR33" s="1022"/>
      <c r="INS33" s="1022"/>
      <c r="INT33" s="1022"/>
      <c r="INU33" s="1022"/>
      <c r="INV33" s="1022"/>
      <c r="INW33" s="1022"/>
      <c r="INX33" s="1022"/>
      <c r="INY33" s="1022"/>
      <c r="INZ33" s="1022"/>
      <c r="IOA33" s="1022"/>
      <c r="IOB33" s="1022"/>
      <c r="IOC33" s="1022"/>
      <c r="IOD33" s="1022"/>
      <c r="IOE33" s="1022"/>
      <c r="IOF33" s="1022"/>
      <c r="IOG33" s="1022"/>
      <c r="IOH33" s="1022"/>
      <c r="IOI33" s="1022"/>
      <c r="IOJ33" s="1022"/>
      <c r="IOK33" s="1022"/>
      <c r="IOL33" s="1022"/>
      <c r="IOM33" s="1022"/>
      <c r="ION33" s="1022"/>
      <c r="IOO33" s="1022"/>
      <c r="IOP33" s="1022"/>
      <c r="IOQ33" s="1022"/>
      <c r="IOR33" s="1022"/>
      <c r="IOS33" s="1022"/>
      <c r="IOT33" s="1022"/>
      <c r="IOU33" s="1022"/>
      <c r="IOV33" s="1022"/>
      <c r="IOW33" s="1022"/>
      <c r="IOX33" s="1022"/>
      <c r="IOY33" s="1022"/>
      <c r="IOZ33" s="1022"/>
      <c r="IPA33" s="1022"/>
      <c r="IPB33" s="1022"/>
      <c r="IPC33" s="1022"/>
      <c r="IPD33" s="1022"/>
      <c r="IPE33" s="1022"/>
      <c r="IPF33" s="1022"/>
      <c r="IPG33" s="1022"/>
      <c r="IPH33" s="1022"/>
      <c r="IPI33" s="1022"/>
      <c r="IPJ33" s="1022"/>
      <c r="IPK33" s="1022"/>
      <c r="IPL33" s="1022"/>
      <c r="IPM33" s="1022"/>
      <c r="IPN33" s="1022"/>
      <c r="IPO33" s="1022"/>
      <c r="IPP33" s="1022"/>
      <c r="IPQ33" s="1022"/>
      <c r="IPR33" s="1022"/>
      <c r="IPS33" s="1022"/>
      <c r="IPT33" s="1022"/>
      <c r="IPU33" s="1022"/>
      <c r="IPV33" s="1022"/>
      <c r="IPW33" s="1022"/>
      <c r="IPX33" s="1022"/>
      <c r="IPY33" s="1022"/>
      <c r="IPZ33" s="1022"/>
      <c r="IQA33" s="1022"/>
      <c r="IQB33" s="1022"/>
      <c r="IQC33" s="1022"/>
      <c r="IQD33" s="1022"/>
      <c r="IQE33" s="1022"/>
      <c r="IQF33" s="1022"/>
      <c r="IQG33" s="1022"/>
      <c r="IQH33" s="1022"/>
      <c r="IQI33" s="1022"/>
      <c r="IQJ33" s="1022"/>
      <c r="IQK33" s="1022"/>
      <c r="IQL33" s="1022"/>
      <c r="IQM33" s="1022"/>
      <c r="IQN33" s="1022"/>
      <c r="IQO33" s="1022"/>
      <c r="IQP33" s="1022"/>
      <c r="IQQ33" s="1022"/>
      <c r="IQR33" s="1022"/>
      <c r="IQS33" s="1022"/>
      <c r="IQT33" s="1022"/>
      <c r="IQU33" s="1022"/>
      <c r="IQV33" s="1022"/>
      <c r="IQW33" s="1022"/>
      <c r="IQX33" s="1022"/>
      <c r="IQY33" s="1022"/>
      <c r="IQZ33" s="1022"/>
      <c r="IRA33" s="1022"/>
      <c r="IRB33" s="1022"/>
      <c r="IRC33" s="1022"/>
      <c r="IRD33" s="1022"/>
      <c r="IRE33" s="1022"/>
      <c r="IRF33" s="1022"/>
      <c r="IRG33" s="1022"/>
      <c r="IRH33" s="1022"/>
      <c r="IRI33" s="1022"/>
      <c r="IRJ33" s="1022"/>
      <c r="IRK33" s="1022"/>
      <c r="IRL33" s="1022"/>
      <c r="IRM33" s="1022"/>
      <c r="IRN33" s="1022"/>
      <c r="IRO33" s="1022"/>
      <c r="IRP33" s="1022"/>
      <c r="IRQ33" s="1022"/>
      <c r="IRR33" s="1022"/>
      <c r="IRS33" s="1022"/>
      <c r="IRT33" s="1022"/>
      <c r="IRU33" s="1022"/>
      <c r="IRV33" s="1022"/>
      <c r="IRW33" s="1022"/>
      <c r="IRX33" s="1022"/>
      <c r="IRY33" s="1022"/>
      <c r="IRZ33" s="1022"/>
      <c r="ISA33" s="1022"/>
      <c r="ISB33" s="1022"/>
      <c r="ISC33" s="1022"/>
      <c r="ISD33" s="1022"/>
      <c r="ISE33" s="1022"/>
      <c r="ISF33" s="1022"/>
      <c r="ISG33" s="1022"/>
      <c r="ISH33" s="1022"/>
      <c r="ISI33" s="1022"/>
      <c r="ISJ33" s="1022"/>
      <c r="ISK33" s="1022"/>
      <c r="ISL33" s="1022"/>
      <c r="ISM33" s="1022"/>
      <c r="ISN33" s="1022"/>
      <c r="ISO33" s="1022"/>
      <c r="ISP33" s="1022"/>
      <c r="ISQ33" s="1022"/>
      <c r="ISR33" s="1022"/>
      <c r="ISS33" s="1022"/>
      <c r="IST33" s="1022"/>
      <c r="ISU33" s="1022"/>
      <c r="ISV33" s="1022"/>
      <c r="ISW33" s="1022"/>
      <c r="ISX33" s="1022"/>
      <c r="ISY33" s="1022"/>
      <c r="ISZ33" s="1022"/>
      <c r="ITA33" s="1022"/>
      <c r="ITB33" s="1022"/>
      <c r="ITC33" s="1022"/>
      <c r="ITD33" s="1022"/>
      <c r="ITE33" s="1022"/>
      <c r="ITF33" s="1022"/>
      <c r="ITG33" s="1022"/>
      <c r="ITH33" s="1022"/>
      <c r="ITI33" s="1022"/>
      <c r="ITJ33" s="1022"/>
      <c r="ITK33" s="1022"/>
      <c r="ITL33" s="1022"/>
      <c r="ITM33" s="1022"/>
      <c r="ITN33" s="1022"/>
      <c r="ITO33" s="1022"/>
      <c r="ITP33" s="1022"/>
      <c r="ITQ33" s="1022"/>
      <c r="ITR33" s="1022"/>
      <c r="ITS33" s="1022"/>
      <c r="ITT33" s="1022"/>
      <c r="ITU33" s="1022"/>
      <c r="ITV33" s="1022"/>
      <c r="ITW33" s="1022"/>
      <c r="ITX33" s="1022"/>
      <c r="ITY33" s="1022"/>
      <c r="ITZ33" s="1022"/>
      <c r="IUA33" s="1022"/>
      <c r="IUB33" s="1022"/>
      <c r="IUC33" s="1022"/>
      <c r="IUD33" s="1022"/>
      <c r="IUE33" s="1022"/>
      <c r="IUF33" s="1022"/>
      <c r="IUG33" s="1022"/>
      <c r="IUH33" s="1022"/>
      <c r="IUI33" s="1022"/>
      <c r="IUJ33" s="1022"/>
      <c r="IUK33" s="1022"/>
      <c r="IUL33" s="1022"/>
      <c r="IUM33" s="1022"/>
      <c r="IUN33" s="1022"/>
      <c r="IUO33" s="1022"/>
      <c r="IUP33" s="1022"/>
      <c r="IUQ33" s="1022"/>
      <c r="IUR33" s="1022"/>
      <c r="IUS33" s="1022"/>
      <c r="IUT33" s="1022"/>
      <c r="IUU33" s="1022"/>
      <c r="IUV33" s="1022"/>
      <c r="IUW33" s="1022"/>
      <c r="IUX33" s="1022"/>
      <c r="IUY33" s="1022"/>
      <c r="IUZ33" s="1022"/>
      <c r="IVA33" s="1022"/>
      <c r="IVB33" s="1022"/>
      <c r="IVC33" s="1022"/>
      <c r="IVD33" s="1022"/>
      <c r="IVE33" s="1022"/>
      <c r="IVF33" s="1022"/>
      <c r="IVG33" s="1022"/>
      <c r="IVH33" s="1022"/>
      <c r="IVI33" s="1022"/>
      <c r="IVJ33" s="1022"/>
      <c r="IVK33" s="1022"/>
      <c r="IVL33" s="1022"/>
      <c r="IVM33" s="1022"/>
      <c r="IVN33" s="1022"/>
      <c r="IVO33" s="1022"/>
      <c r="IVP33" s="1022"/>
      <c r="IVQ33" s="1022"/>
      <c r="IVR33" s="1022"/>
      <c r="IVS33" s="1022"/>
      <c r="IVT33" s="1022"/>
      <c r="IVU33" s="1022"/>
      <c r="IVV33" s="1022"/>
      <c r="IVW33" s="1022"/>
      <c r="IVX33" s="1022"/>
      <c r="IVY33" s="1022"/>
      <c r="IVZ33" s="1022"/>
      <c r="IWA33" s="1022"/>
      <c r="IWB33" s="1022"/>
      <c r="IWC33" s="1022"/>
      <c r="IWD33" s="1022"/>
      <c r="IWE33" s="1022"/>
      <c r="IWF33" s="1022"/>
      <c r="IWG33" s="1022"/>
      <c r="IWH33" s="1022"/>
      <c r="IWI33" s="1022"/>
      <c r="IWJ33" s="1022"/>
      <c r="IWK33" s="1022"/>
      <c r="IWL33" s="1022"/>
      <c r="IWM33" s="1022"/>
      <c r="IWN33" s="1022"/>
      <c r="IWO33" s="1022"/>
      <c r="IWP33" s="1022"/>
      <c r="IWQ33" s="1022"/>
      <c r="IWR33" s="1022"/>
      <c r="IWS33" s="1022"/>
      <c r="IWT33" s="1022"/>
      <c r="IWU33" s="1022"/>
      <c r="IWV33" s="1022"/>
      <c r="IWW33" s="1022"/>
      <c r="IWX33" s="1022"/>
      <c r="IWY33" s="1022"/>
      <c r="IWZ33" s="1022"/>
      <c r="IXA33" s="1022"/>
      <c r="IXB33" s="1022"/>
      <c r="IXC33" s="1022"/>
      <c r="IXD33" s="1022"/>
      <c r="IXE33" s="1022"/>
      <c r="IXF33" s="1022"/>
      <c r="IXG33" s="1022"/>
      <c r="IXH33" s="1022"/>
      <c r="IXI33" s="1022"/>
      <c r="IXJ33" s="1022"/>
      <c r="IXK33" s="1022"/>
      <c r="IXL33" s="1022"/>
      <c r="IXM33" s="1022"/>
      <c r="IXN33" s="1022"/>
      <c r="IXO33" s="1022"/>
      <c r="IXP33" s="1022"/>
      <c r="IXQ33" s="1022"/>
      <c r="IXR33" s="1022"/>
      <c r="IXS33" s="1022"/>
      <c r="IXT33" s="1022"/>
      <c r="IXU33" s="1022"/>
      <c r="IXV33" s="1022"/>
      <c r="IXW33" s="1022"/>
      <c r="IXX33" s="1022"/>
      <c r="IXY33" s="1022"/>
      <c r="IXZ33" s="1022"/>
      <c r="IYA33" s="1022"/>
      <c r="IYB33" s="1022"/>
      <c r="IYC33" s="1022"/>
      <c r="IYD33" s="1022"/>
      <c r="IYE33" s="1022"/>
      <c r="IYF33" s="1022"/>
      <c r="IYG33" s="1022"/>
      <c r="IYH33" s="1022"/>
      <c r="IYI33" s="1022"/>
      <c r="IYJ33" s="1022"/>
      <c r="IYK33" s="1022"/>
      <c r="IYL33" s="1022"/>
      <c r="IYM33" s="1022"/>
      <c r="IYN33" s="1022"/>
      <c r="IYO33" s="1022"/>
      <c r="IYP33" s="1022"/>
      <c r="IYQ33" s="1022"/>
      <c r="IYR33" s="1022"/>
      <c r="IYS33" s="1022"/>
      <c r="IYT33" s="1022"/>
      <c r="IYU33" s="1022"/>
      <c r="IYV33" s="1022"/>
      <c r="IYW33" s="1022"/>
      <c r="IYX33" s="1022"/>
      <c r="IYY33" s="1022"/>
      <c r="IYZ33" s="1022"/>
      <c r="IZA33" s="1022"/>
      <c r="IZB33" s="1022"/>
      <c r="IZC33" s="1022"/>
      <c r="IZD33" s="1022"/>
      <c r="IZE33" s="1022"/>
      <c r="IZF33" s="1022"/>
      <c r="IZG33" s="1022"/>
      <c r="IZH33" s="1022"/>
      <c r="IZI33" s="1022"/>
      <c r="IZJ33" s="1022"/>
      <c r="IZK33" s="1022"/>
      <c r="IZL33" s="1022"/>
      <c r="IZM33" s="1022"/>
      <c r="IZN33" s="1022"/>
      <c r="IZO33" s="1022"/>
      <c r="IZP33" s="1022"/>
      <c r="IZQ33" s="1022"/>
      <c r="IZR33" s="1022"/>
      <c r="IZS33" s="1022"/>
      <c r="IZT33" s="1022"/>
      <c r="IZU33" s="1022"/>
      <c r="IZV33" s="1022"/>
      <c r="IZW33" s="1022"/>
      <c r="IZX33" s="1022"/>
      <c r="IZY33" s="1022"/>
      <c r="IZZ33" s="1022"/>
      <c r="JAA33" s="1022"/>
      <c r="JAB33" s="1022"/>
      <c r="JAC33" s="1022"/>
      <c r="JAD33" s="1022"/>
      <c r="JAE33" s="1022"/>
      <c r="JAF33" s="1022"/>
      <c r="JAG33" s="1022"/>
      <c r="JAH33" s="1022"/>
      <c r="JAI33" s="1022"/>
      <c r="JAJ33" s="1022"/>
      <c r="JAK33" s="1022"/>
      <c r="JAL33" s="1022"/>
      <c r="JAM33" s="1022"/>
      <c r="JAN33" s="1022"/>
      <c r="JAO33" s="1022"/>
      <c r="JAP33" s="1022"/>
      <c r="JAQ33" s="1022"/>
      <c r="JAR33" s="1022"/>
      <c r="JAS33" s="1022"/>
      <c r="JAT33" s="1022"/>
      <c r="JAU33" s="1022"/>
      <c r="JAV33" s="1022"/>
      <c r="JAW33" s="1022"/>
      <c r="JAX33" s="1022"/>
      <c r="JAY33" s="1022"/>
      <c r="JAZ33" s="1022"/>
      <c r="JBA33" s="1022"/>
      <c r="JBB33" s="1022"/>
      <c r="JBC33" s="1022"/>
      <c r="JBD33" s="1022"/>
      <c r="JBE33" s="1022"/>
      <c r="JBF33" s="1022"/>
      <c r="JBG33" s="1022"/>
      <c r="JBH33" s="1022"/>
      <c r="JBI33" s="1022"/>
      <c r="JBJ33" s="1022"/>
      <c r="JBK33" s="1022"/>
      <c r="JBL33" s="1022"/>
      <c r="JBM33" s="1022"/>
      <c r="JBN33" s="1022"/>
      <c r="JBO33" s="1022"/>
      <c r="JBP33" s="1022"/>
      <c r="JBQ33" s="1022"/>
      <c r="JBR33" s="1022"/>
      <c r="JBS33" s="1022"/>
      <c r="JBT33" s="1022"/>
      <c r="JBU33" s="1022"/>
      <c r="JBV33" s="1022"/>
      <c r="JBW33" s="1022"/>
      <c r="JBX33" s="1022"/>
      <c r="JBY33" s="1022"/>
      <c r="JBZ33" s="1022"/>
      <c r="JCA33" s="1022"/>
      <c r="JCB33" s="1022"/>
      <c r="JCC33" s="1022"/>
      <c r="JCD33" s="1022"/>
      <c r="JCE33" s="1022"/>
      <c r="JCF33" s="1022"/>
      <c r="JCG33" s="1022"/>
      <c r="JCH33" s="1022"/>
      <c r="JCI33" s="1022"/>
      <c r="JCJ33" s="1022"/>
      <c r="JCK33" s="1022"/>
      <c r="JCL33" s="1022"/>
      <c r="JCM33" s="1022"/>
      <c r="JCN33" s="1022"/>
      <c r="JCO33" s="1022"/>
      <c r="JCP33" s="1022"/>
      <c r="JCQ33" s="1022"/>
      <c r="JCR33" s="1022"/>
      <c r="JCS33" s="1022"/>
      <c r="JCT33" s="1022"/>
      <c r="JCU33" s="1022"/>
      <c r="JCV33" s="1022"/>
      <c r="JCW33" s="1022"/>
      <c r="JCX33" s="1022"/>
      <c r="JCY33" s="1022"/>
      <c r="JCZ33" s="1022"/>
      <c r="JDA33" s="1022"/>
      <c r="JDB33" s="1022"/>
      <c r="JDC33" s="1022"/>
      <c r="JDD33" s="1022"/>
      <c r="JDE33" s="1022"/>
      <c r="JDF33" s="1022"/>
      <c r="JDG33" s="1022"/>
      <c r="JDH33" s="1022"/>
      <c r="JDI33" s="1022"/>
      <c r="JDJ33" s="1022"/>
      <c r="JDK33" s="1022"/>
      <c r="JDL33" s="1022"/>
      <c r="JDM33" s="1022"/>
      <c r="JDN33" s="1022"/>
      <c r="JDO33" s="1022"/>
      <c r="JDP33" s="1022"/>
      <c r="JDQ33" s="1022"/>
      <c r="JDR33" s="1022"/>
      <c r="JDS33" s="1022"/>
      <c r="JDT33" s="1022"/>
      <c r="JDU33" s="1022"/>
      <c r="JDV33" s="1022"/>
      <c r="JDW33" s="1022"/>
      <c r="JDX33" s="1022"/>
      <c r="JDY33" s="1022"/>
      <c r="JDZ33" s="1022"/>
      <c r="JEA33" s="1022"/>
      <c r="JEB33" s="1022"/>
      <c r="JEC33" s="1022"/>
      <c r="JED33" s="1022"/>
      <c r="JEE33" s="1022"/>
      <c r="JEF33" s="1022"/>
      <c r="JEG33" s="1022"/>
      <c r="JEH33" s="1022"/>
      <c r="JEI33" s="1022"/>
      <c r="JEJ33" s="1022"/>
      <c r="JEK33" s="1022"/>
      <c r="JEL33" s="1022"/>
      <c r="JEM33" s="1022"/>
      <c r="JEN33" s="1022"/>
      <c r="JEO33" s="1022"/>
      <c r="JEP33" s="1022"/>
      <c r="JEQ33" s="1022"/>
      <c r="JER33" s="1022"/>
      <c r="JES33" s="1022"/>
      <c r="JET33" s="1022"/>
      <c r="JEU33" s="1022"/>
      <c r="JEV33" s="1022"/>
      <c r="JEW33" s="1022"/>
      <c r="JEX33" s="1022"/>
      <c r="JEY33" s="1022"/>
      <c r="JEZ33" s="1022"/>
      <c r="JFA33" s="1022"/>
      <c r="JFB33" s="1022"/>
      <c r="JFC33" s="1022"/>
      <c r="JFD33" s="1022"/>
      <c r="JFE33" s="1022"/>
      <c r="JFF33" s="1022"/>
      <c r="JFG33" s="1022"/>
      <c r="JFH33" s="1022"/>
      <c r="JFI33" s="1022"/>
      <c r="JFJ33" s="1022"/>
      <c r="JFK33" s="1022"/>
      <c r="JFL33" s="1022"/>
      <c r="JFM33" s="1022"/>
      <c r="JFN33" s="1022"/>
      <c r="JFO33" s="1022"/>
      <c r="JFP33" s="1022"/>
      <c r="JFQ33" s="1022"/>
      <c r="JFR33" s="1022"/>
      <c r="JFS33" s="1022"/>
      <c r="JFT33" s="1022"/>
      <c r="JFU33" s="1022"/>
      <c r="JFV33" s="1022"/>
      <c r="JFW33" s="1022"/>
      <c r="JFX33" s="1022"/>
      <c r="JFY33" s="1022"/>
      <c r="JFZ33" s="1022"/>
      <c r="JGA33" s="1022"/>
      <c r="JGB33" s="1022"/>
      <c r="JGC33" s="1022"/>
      <c r="JGD33" s="1022"/>
      <c r="JGE33" s="1022"/>
      <c r="JGF33" s="1022"/>
      <c r="JGG33" s="1022"/>
      <c r="JGH33" s="1022"/>
      <c r="JGI33" s="1022"/>
      <c r="JGJ33" s="1022"/>
      <c r="JGK33" s="1022"/>
      <c r="JGL33" s="1022"/>
      <c r="JGM33" s="1022"/>
      <c r="JGN33" s="1022"/>
      <c r="JGO33" s="1022"/>
      <c r="JGP33" s="1022"/>
      <c r="JGQ33" s="1022"/>
      <c r="JGR33" s="1022"/>
      <c r="JGS33" s="1022"/>
      <c r="JGT33" s="1022"/>
      <c r="JGU33" s="1022"/>
      <c r="JGV33" s="1022"/>
      <c r="JGW33" s="1022"/>
      <c r="JGX33" s="1022"/>
      <c r="JGY33" s="1022"/>
      <c r="JGZ33" s="1022"/>
      <c r="JHA33" s="1022"/>
      <c r="JHB33" s="1022"/>
      <c r="JHC33" s="1022"/>
      <c r="JHD33" s="1022"/>
      <c r="JHE33" s="1022"/>
      <c r="JHF33" s="1022"/>
      <c r="JHG33" s="1022"/>
      <c r="JHH33" s="1022"/>
      <c r="JHI33" s="1022"/>
      <c r="JHJ33" s="1022"/>
      <c r="JHK33" s="1022"/>
      <c r="JHL33" s="1022"/>
      <c r="JHM33" s="1022"/>
      <c r="JHN33" s="1022"/>
      <c r="JHO33" s="1022"/>
      <c r="JHP33" s="1022"/>
      <c r="JHQ33" s="1022"/>
      <c r="JHR33" s="1022"/>
      <c r="JHS33" s="1022"/>
      <c r="JHT33" s="1022"/>
      <c r="JHU33" s="1022"/>
      <c r="JHV33" s="1022"/>
      <c r="JHW33" s="1022"/>
      <c r="JHX33" s="1022"/>
      <c r="JHY33" s="1022"/>
      <c r="JHZ33" s="1022"/>
      <c r="JIA33" s="1022"/>
      <c r="JIB33" s="1022"/>
      <c r="JIC33" s="1022"/>
      <c r="JID33" s="1022"/>
      <c r="JIE33" s="1022"/>
      <c r="JIF33" s="1022"/>
      <c r="JIG33" s="1022"/>
      <c r="JIH33" s="1022"/>
      <c r="JII33" s="1022"/>
      <c r="JIJ33" s="1022"/>
      <c r="JIK33" s="1022"/>
      <c r="JIL33" s="1022"/>
      <c r="JIM33" s="1022"/>
      <c r="JIN33" s="1022"/>
      <c r="JIO33" s="1022"/>
      <c r="JIP33" s="1022"/>
      <c r="JIQ33" s="1022"/>
      <c r="JIR33" s="1022"/>
      <c r="JIS33" s="1022"/>
      <c r="JIT33" s="1022"/>
      <c r="JIU33" s="1022"/>
      <c r="JIV33" s="1022"/>
      <c r="JIW33" s="1022"/>
      <c r="JIX33" s="1022"/>
      <c r="JIY33" s="1022"/>
      <c r="JIZ33" s="1022"/>
      <c r="JJA33" s="1022"/>
      <c r="JJB33" s="1022"/>
      <c r="JJC33" s="1022"/>
      <c r="JJD33" s="1022"/>
      <c r="JJE33" s="1022"/>
      <c r="JJF33" s="1022"/>
      <c r="JJG33" s="1022"/>
      <c r="JJH33" s="1022"/>
      <c r="JJI33" s="1022"/>
      <c r="JJJ33" s="1022"/>
      <c r="JJK33" s="1022"/>
      <c r="JJL33" s="1022"/>
      <c r="JJM33" s="1022"/>
      <c r="JJN33" s="1022"/>
      <c r="JJO33" s="1022"/>
      <c r="JJP33" s="1022"/>
      <c r="JJQ33" s="1022"/>
      <c r="JJR33" s="1022"/>
      <c r="JJS33" s="1022"/>
      <c r="JJT33" s="1022"/>
      <c r="JJU33" s="1022"/>
      <c r="JJV33" s="1022"/>
      <c r="JJW33" s="1022"/>
      <c r="JJX33" s="1022"/>
      <c r="JJY33" s="1022"/>
      <c r="JJZ33" s="1022"/>
      <c r="JKA33" s="1022"/>
      <c r="JKB33" s="1022"/>
      <c r="JKC33" s="1022"/>
      <c r="JKD33" s="1022"/>
      <c r="JKE33" s="1022"/>
      <c r="JKF33" s="1022"/>
      <c r="JKG33" s="1022"/>
      <c r="JKH33" s="1022"/>
      <c r="JKI33" s="1022"/>
      <c r="JKJ33" s="1022"/>
      <c r="JKK33" s="1022"/>
      <c r="JKL33" s="1022"/>
      <c r="JKM33" s="1022"/>
      <c r="JKN33" s="1022"/>
      <c r="JKO33" s="1022"/>
      <c r="JKP33" s="1022"/>
      <c r="JKQ33" s="1022"/>
      <c r="JKR33" s="1022"/>
      <c r="JKS33" s="1022"/>
      <c r="JKT33" s="1022"/>
      <c r="JKU33" s="1022"/>
      <c r="JKV33" s="1022"/>
      <c r="JKW33" s="1022"/>
      <c r="JKX33" s="1022"/>
      <c r="JKY33" s="1022"/>
      <c r="JKZ33" s="1022"/>
      <c r="JLA33" s="1022"/>
      <c r="JLB33" s="1022"/>
      <c r="JLC33" s="1022"/>
      <c r="JLD33" s="1022"/>
      <c r="JLE33" s="1022"/>
      <c r="JLF33" s="1022"/>
      <c r="JLG33" s="1022"/>
      <c r="JLH33" s="1022"/>
      <c r="JLI33" s="1022"/>
      <c r="JLJ33" s="1022"/>
      <c r="JLK33" s="1022"/>
      <c r="JLL33" s="1022"/>
      <c r="JLM33" s="1022"/>
      <c r="JLN33" s="1022"/>
      <c r="JLO33" s="1022"/>
      <c r="JLP33" s="1022"/>
      <c r="JLQ33" s="1022"/>
      <c r="JLR33" s="1022"/>
      <c r="JLS33" s="1022"/>
      <c r="JLT33" s="1022"/>
      <c r="JLU33" s="1022"/>
      <c r="JLV33" s="1022"/>
      <c r="JLW33" s="1022"/>
      <c r="JLX33" s="1022"/>
      <c r="JLY33" s="1022"/>
      <c r="JLZ33" s="1022"/>
      <c r="JMA33" s="1022"/>
      <c r="JMB33" s="1022"/>
      <c r="JMC33" s="1022"/>
      <c r="JMD33" s="1022"/>
      <c r="JME33" s="1022"/>
      <c r="JMF33" s="1022"/>
      <c r="JMG33" s="1022"/>
      <c r="JMH33" s="1022"/>
      <c r="JMI33" s="1022"/>
      <c r="JMJ33" s="1022"/>
      <c r="JMK33" s="1022"/>
      <c r="JML33" s="1022"/>
      <c r="JMM33" s="1022"/>
      <c r="JMN33" s="1022"/>
      <c r="JMO33" s="1022"/>
      <c r="JMP33" s="1022"/>
      <c r="JMQ33" s="1022"/>
      <c r="JMR33" s="1022"/>
      <c r="JMS33" s="1022"/>
      <c r="JMT33" s="1022"/>
      <c r="JMU33" s="1022"/>
      <c r="JMV33" s="1022"/>
      <c r="JMW33" s="1022"/>
      <c r="JMX33" s="1022"/>
      <c r="JMY33" s="1022"/>
      <c r="JMZ33" s="1022"/>
      <c r="JNA33" s="1022"/>
      <c r="JNB33" s="1022"/>
      <c r="JNC33" s="1022"/>
      <c r="JND33" s="1022"/>
      <c r="JNE33" s="1022"/>
      <c r="JNF33" s="1022"/>
      <c r="JNG33" s="1022"/>
      <c r="JNH33" s="1022"/>
      <c r="JNI33" s="1022"/>
      <c r="JNJ33" s="1022"/>
      <c r="JNK33" s="1022"/>
      <c r="JNL33" s="1022"/>
      <c r="JNM33" s="1022"/>
      <c r="JNN33" s="1022"/>
      <c r="JNO33" s="1022"/>
      <c r="JNP33" s="1022"/>
      <c r="JNQ33" s="1022"/>
      <c r="JNR33" s="1022"/>
      <c r="JNS33" s="1022"/>
      <c r="JNT33" s="1022"/>
      <c r="JNU33" s="1022"/>
      <c r="JNV33" s="1022"/>
      <c r="JNW33" s="1022"/>
      <c r="JNX33" s="1022"/>
      <c r="JNY33" s="1022"/>
      <c r="JNZ33" s="1022"/>
      <c r="JOA33" s="1022"/>
      <c r="JOB33" s="1022"/>
      <c r="JOC33" s="1022"/>
      <c r="JOD33" s="1022"/>
      <c r="JOE33" s="1022"/>
      <c r="JOF33" s="1022"/>
      <c r="JOG33" s="1022"/>
      <c r="JOH33" s="1022"/>
      <c r="JOI33" s="1022"/>
      <c r="JOJ33" s="1022"/>
      <c r="JOK33" s="1022"/>
      <c r="JOL33" s="1022"/>
      <c r="JOM33" s="1022"/>
      <c r="JON33" s="1022"/>
      <c r="JOO33" s="1022"/>
      <c r="JOP33" s="1022"/>
      <c r="JOQ33" s="1022"/>
      <c r="JOR33" s="1022"/>
      <c r="JOS33" s="1022"/>
      <c r="JOT33" s="1022"/>
      <c r="JOU33" s="1022"/>
      <c r="JOV33" s="1022"/>
      <c r="JOW33" s="1022"/>
      <c r="JOX33" s="1022"/>
      <c r="JOY33" s="1022"/>
      <c r="JOZ33" s="1022"/>
      <c r="JPA33" s="1022"/>
      <c r="JPB33" s="1022"/>
      <c r="JPC33" s="1022"/>
      <c r="JPD33" s="1022"/>
      <c r="JPE33" s="1022"/>
      <c r="JPF33" s="1022"/>
      <c r="JPG33" s="1022"/>
      <c r="JPH33" s="1022"/>
      <c r="JPI33" s="1022"/>
      <c r="JPJ33" s="1022"/>
      <c r="JPK33" s="1022"/>
      <c r="JPL33" s="1022"/>
      <c r="JPM33" s="1022"/>
      <c r="JPN33" s="1022"/>
      <c r="JPO33" s="1022"/>
      <c r="JPP33" s="1022"/>
      <c r="JPQ33" s="1022"/>
      <c r="JPR33" s="1022"/>
      <c r="JPS33" s="1022"/>
      <c r="JPT33" s="1022"/>
      <c r="JPU33" s="1022"/>
      <c r="JPV33" s="1022"/>
      <c r="JPW33" s="1022"/>
      <c r="JPX33" s="1022"/>
      <c r="JPY33" s="1022"/>
      <c r="JPZ33" s="1022"/>
      <c r="JQA33" s="1022"/>
      <c r="JQB33" s="1022"/>
      <c r="JQC33" s="1022"/>
      <c r="JQD33" s="1022"/>
      <c r="JQE33" s="1022"/>
      <c r="JQF33" s="1022"/>
      <c r="JQG33" s="1022"/>
      <c r="JQH33" s="1022"/>
      <c r="JQI33" s="1022"/>
      <c r="JQJ33" s="1022"/>
      <c r="JQK33" s="1022"/>
      <c r="JQL33" s="1022"/>
      <c r="JQM33" s="1022"/>
      <c r="JQN33" s="1022"/>
      <c r="JQO33" s="1022"/>
      <c r="JQP33" s="1022"/>
      <c r="JQQ33" s="1022"/>
      <c r="JQR33" s="1022"/>
      <c r="JQS33" s="1022"/>
      <c r="JQT33" s="1022"/>
      <c r="JQU33" s="1022"/>
      <c r="JQV33" s="1022"/>
      <c r="JQW33" s="1022"/>
      <c r="JQX33" s="1022"/>
      <c r="JQY33" s="1022"/>
      <c r="JQZ33" s="1022"/>
      <c r="JRA33" s="1022"/>
      <c r="JRB33" s="1022"/>
      <c r="JRC33" s="1022"/>
      <c r="JRD33" s="1022"/>
      <c r="JRE33" s="1022"/>
      <c r="JRF33" s="1022"/>
      <c r="JRG33" s="1022"/>
      <c r="JRH33" s="1022"/>
      <c r="JRI33" s="1022"/>
      <c r="JRJ33" s="1022"/>
      <c r="JRK33" s="1022"/>
      <c r="JRL33" s="1022"/>
      <c r="JRM33" s="1022"/>
      <c r="JRN33" s="1022"/>
      <c r="JRO33" s="1022"/>
      <c r="JRP33" s="1022"/>
      <c r="JRQ33" s="1022"/>
      <c r="JRR33" s="1022"/>
      <c r="JRS33" s="1022"/>
      <c r="JRT33" s="1022"/>
      <c r="JRU33" s="1022"/>
      <c r="JRV33" s="1022"/>
      <c r="JRW33" s="1022"/>
      <c r="JRX33" s="1022"/>
      <c r="JRY33" s="1022"/>
      <c r="JRZ33" s="1022"/>
      <c r="JSA33" s="1022"/>
      <c r="JSB33" s="1022"/>
      <c r="JSC33" s="1022"/>
      <c r="JSD33" s="1022"/>
      <c r="JSE33" s="1022"/>
      <c r="JSF33" s="1022"/>
      <c r="JSG33" s="1022"/>
      <c r="JSH33" s="1022"/>
      <c r="JSI33" s="1022"/>
      <c r="JSJ33" s="1022"/>
      <c r="JSK33" s="1022"/>
      <c r="JSL33" s="1022"/>
      <c r="JSM33" s="1022"/>
      <c r="JSN33" s="1022"/>
      <c r="JSO33" s="1022"/>
      <c r="JSP33" s="1022"/>
      <c r="JSQ33" s="1022"/>
      <c r="JSR33" s="1022"/>
      <c r="JSS33" s="1022"/>
      <c r="JST33" s="1022"/>
      <c r="JSU33" s="1022"/>
      <c r="JSV33" s="1022"/>
      <c r="JSW33" s="1022"/>
      <c r="JSX33" s="1022"/>
      <c r="JSY33" s="1022"/>
      <c r="JSZ33" s="1022"/>
      <c r="JTA33" s="1022"/>
      <c r="JTB33" s="1022"/>
      <c r="JTC33" s="1022"/>
      <c r="JTD33" s="1022"/>
      <c r="JTE33" s="1022"/>
      <c r="JTF33" s="1022"/>
      <c r="JTG33" s="1022"/>
      <c r="JTH33" s="1022"/>
      <c r="JTI33" s="1022"/>
      <c r="JTJ33" s="1022"/>
      <c r="JTK33" s="1022"/>
      <c r="JTL33" s="1022"/>
      <c r="JTM33" s="1022"/>
      <c r="JTN33" s="1022"/>
      <c r="JTO33" s="1022"/>
      <c r="JTP33" s="1022"/>
      <c r="JTQ33" s="1022"/>
      <c r="JTR33" s="1022"/>
      <c r="JTS33" s="1022"/>
      <c r="JTT33" s="1022"/>
      <c r="JTU33" s="1022"/>
      <c r="JTV33" s="1022"/>
      <c r="JTW33" s="1022"/>
      <c r="JTX33" s="1022"/>
      <c r="JTY33" s="1022"/>
      <c r="JTZ33" s="1022"/>
      <c r="JUA33" s="1022"/>
      <c r="JUB33" s="1022"/>
      <c r="JUC33" s="1022"/>
      <c r="JUD33" s="1022"/>
      <c r="JUE33" s="1022"/>
      <c r="JUF33" s="1022"/>
      <c r="JUG33" s="1022"/>
      <c r="JUH33" s="1022"/>
      <c r="JUI33" s="1022"/>
      <c r="JUJ33" s="1022"/>
      <c r="JUK33" s="1022"/>
      <c r="JUL33" s="1022"/>
      <c r="JUM33" s="1022"/>
      <c r="JUN33" s="1022"/>
      <c r="JUO33" s="1022"/>
      <c r="JUP33" s="1022"/>
      <c r="JUQ33" s="1022"/>
      <c r="JUR33" s="1022"/>
      <c r="JUS33" s="1022"/>
      <c r="JUT33" s="1022"/>
      <c r="JUU33" s="1022"/>
      <c r="JUV33" s="1022"/>
      <c r="JUW33" s="1022"/>
      <c r="JUX33" s="1022"/>
      <c r="JUY33" s="1022"/>
      <c r="JUZ33" s="1022"/>
      <c r="JVA33" s="1022"/>
      <c r="JVB33" s="1022"/>
      <c r="JVC33" s="1022"/>
      <c r="JVD33" s="1022"/>
      <c r="JVE33" s="1022"/>
      <c r="JVF33" s="1022"/>
      <c r="JVG33" s="1022"/>
      <c r="JVH33" s="1022"/>
      <c r="JVI33" s="1022"/>
      <c r="JVJ33" s="1022"/>
      <c r="JVK33" s="1022"/>
      <c r="JVL33" s="1022"/>
      <c r="JVM33" s="1022"/>
      <c r="JVN33" s="1022"/>
      <c r="JVO33" s="1022"/>
      <c r="JVP33" s="1022"/>
      <c r="JVQ33" s="1022"/>
      <c r="JVR33" s="1022"/>
      <c r="JVS33" s="1022"/>
      <c r="JVT33" s="1022"/>
      <c r="JVU33" s="1022"/>
      <c r="JVV33" s="1022"/>
      <c r="JVW33" s="1022"/>
      <c r="JVX33" s="1022"/>
      <c r="JVY33" s="1022"/>
      <c r="JVZ33" s="1022"/>
      <c r="JWA33" s="1022"/>
      <c r="JWB33" s="1022"/>
      <c r="JWC33" s="1022"/>
      <c r="JWD33" s="1022"/>
      <c r="JWE33" s="1022"/>
      <c r="JWF33" s="1022"/>
      <c r="JWG33" s="1022"/>
      <c r="JWH33" s="1022"/>
      <c r="JWI33" s="1022"/>
      <c r="JWJ33" s="1022"/>
      <c r="JWK33" s="1022"/>
      <c r="JWL33" s="1022"/>
      <c r="JWM33" s="1022"/>
      <c r="JWN33" s="1022"/>
      <c r="JWO33" s="1022"/>
      <c r="JWP33" s="1022"/>
      <c r="JWQ33" s="1022"/>
      <c r="JWR33" s="1022"/>
      <c r="JWS33" s="1022"/>
      <c r="JWT33" s="1022"/>
      <c r="JWU33" s="1022"/>
      <c r="JWV33" s="1022"/>
      <c r="JWW33" s="1022"/>
      <c r="JWX33" s="1022"/>
      <c r="JWY33" s="1022"/>
      <c r="JWZ33" s="1022"/>
      <c r="JXA33" s="1022"/>
      <c r="JXB33" s="1022"/>
      <c r="JXC33" s="1022"/>
      <c r="JXD33" s="1022"/>
      <c r="JXE33" s="1022"/>
      <c r="JXF33" s="1022"/>
      <c r="JXG33" s="1022"/>
      <c r="JXH33" s="1022"/>
      <c r="JXI33" s="1022"/>
      <c r="JXJ33" s="1022"/>
      <c r="JXK33" s="1022"/>
      <c r="JXL33" s="1022"/>
      <c r="JXM33" s="1022"/>
      <c r="JXN33" s="1022"/>
      <c r="JXO33" s="1022"/>
      <c r="JXP33" s="1022"/>
      <c r="JXQ33" s="1022"/>
      <c r="JXR33" s="1022"/>
      <c r="JXS33" s="1022"/>
      <c r="JXT33" s="1022"/>
      <c r="JXU33" s="1022"/>
      <c r="JXV33" s="1022"/>
      <c r="JXW33" s="1022"/>
      <c r="JXX33" s="1022"/>
      <c r="JXY33" s="1022"/>
      <c r="JXZ33" s="1022"/>
      <c r="JYA33" s="1022"/>
      <c r="JYB33" s="1022"/>
      <c r="JYC33" s="1022"/>
      <c r="JYD33" s="1022"/>
      <c r="JYE33" s="1022"/>
      <c r="JYF33" s="1022"/>
      <c r="JYG33" s="1022"/>
      <c r="JYH33" s="1022"/>
      <c r="JYI33" s="1022"/>
      <c r="JYJ33" s="1022"/>
      <c r="JYK33" s="1022"/>
      <c r="JYL33" s="1022"/>
      <c r="JYM33" s="1022"/>
      <c r="JYN33" s="1022"/>
      <c r="JYO33" s="1022"/>
      <c r="JYP33" s="1022"/>
      <c r="JYQ33" s="1022"/>
      <c r="JYR33" s="1022"/>
      <c r="JYS33" s="1022"/>
      <c r="JYT33" s="1022"/>
      <c r="JYU33" s="1022"/>
      <c r="JYV33" s="1022"/>
      <c r="JYW33" s="1022"/>
      <c r="JYX33" s="1022"/>
      <c r="JYY33" s="1022"/>
      <c r="JYZ33" s="1022"/>
      <c r="JZA33" s="1022"/>
      <c r="JZB33" s="1022"/>
      <c r="JZC33" s="1022"/>
      <c r="JZD33" s="1022"/>
      <c r="JZE33" s="1022"/>
      <c r="JZF33" s="1022"/>
      <c r="JZG33" s="1022"/>
      <c r="JZH33" s="1022"/>
      <c r="JZI33" s="1022"/>
      <c r="JZJ33" s="1022"/>
      <c r="JZK33" s="1022"/>
      <c r="JZL33" s="1022"/>
      <c r="JZM33" s="1022"/>
      <c r="JZN33" s="1022"/>
      <c r="JZO33" s="1022"/>
      <c r="JZP33" s="1022"/>
      <c r="JZQ33" s="1022"/>
      <c r="JZR33" s="1022"/>
      <c r="JZS33" s="1022"/>
      <c r="JZT33" s="1022"/>
      <c r="JZU33" s="1022"/>
      <c r="JZV33" s="1022"/>
      <c r="JZW33" s="1022"/>
      <c r="JZX33" s="1022"/>
      <c r="JZY33" s="1022"/>
      <c r="JZZ33" s="1022"/>
      <c r="KAA33" s="1022"/>
      <c r="KAB33" s="1022"/>
      <c r="KAC33" s="1022"/>
      <c r="KAD33" s="1022"/>
      <c r="KAE33" s="1022"/>
      <c r="KAF33" s="1022"/>
      <c r="KAG33" s="1022"/>
      <c r="KAH33" s="1022"/>
      <c r="KAI33" s="1022"/>
      <c r="KAJ33" s="1022"/>
      <c r="KAK33" s="1022"/>
      <c r="KAL33" s="1022"/>
      <c r="KAM33" s="1022"/>
      <c r="KAN33" s="1022"/>
      <c r="KAO33" s="1022"/>
      <c r="KAP33" s="1022"/>
      <c r="KAQ33" s="1022"/>
      <c r="KAR33" s="1022"/>
      <c r="KAS33" s="1022"/>
      <c r="KAT33" s="1022"/>
      <c r="KAU33" s="1022"/>
      <c r="KAV33" s="1022"/>
      <c r="KAW33" s="1022"/>
      <c r="KAX33" s="1022"/>
      <c r="KAY33" s="1022"/>
      <c r="KAZ33" s="1022"/>
      <c r="KBA33" s="1022"/>
      <c r="KBB33" s="1022"/>
      <c r="KBC33" s="1022"/>
      <c r="KBD33" s="1022"/>
      <c r="KBE33" s="1022"/>
      <c r="KBF33" s="1022"/>
      <c r="KBG33" s="1022"/>
      <c r="KBH33" s="1022"/>
      <c r="KBI33" s="1022"/>
      <c r="KBJ33" s="1022"/>
      <c r="KBK33" s="1022"/>
      <c r="KBL33" s="1022"/>
      <c r="KBM33" s="1022"/>
      <c r="KBN33" s="1022"/>
      <c r="KBO33" s="1022"/>
      <c r="KBP33" s="1022"/>
      <c r="KBQ33" s="1022"/>
      <c r="KBR33" s="1022"/>
      <c r="KBS33" s="1022"/>
      <c r="KBT33" s="1022"/>
      <c r="KBU33" s="1022"/>
      <c r="KBV33" s="1022"/>
      <c r="KBW33" s="1022"/>
      <c r="KBX33" s="1022"/>
      <c r="KBY33" s="1022"/>
      <c r="KBZ33" s="1022"/>
      <c r="KCA33" s="1022"/>
      <c r="KCB33" s="1022"/>
      <c r="KCC33" s="1022"/>
      <c r="KCD33" s="1022"/>
      <c r="KCE33" s="1022"/>
      <c r="KCF33" s="1022"/>
      <c r="KCG33" s="1022"/>
      <c r="KCH33" s="1022"/>
      <c r="KCI33" s="1022"/>
      <c r="KCJ33" s="1022"/>
      <c r="KCK33" s="1022"/>
      <c r="KCL33" s="1022"/>
      <c r="KCM33" s="1022"/>
      <c r="KCN33" s="1022"/>
      <c r="KCO33" s="1022"/>
      <c r="KCP33" s="1022"/>
      <c r="KCQ33" s="1022"/>
      <c r="KCR33" s="1022"/>
      <c r="KCS33" s="1022"/>
      <c r="KCT33" s="1022"/>
      <c r="KCU33" s="1022"/>
      <c r="KCV33" s="1022"/>
      <c r="KCW33" s="1022"/>
      <c r="KCX33" s="1022"/>
      <c r="KCY33" s="1022"/>
      <c r="KCZ33" s="1022"/>
      <c r="KDA33" s="1022"/>
      <c r="KDB33" s="1022"/>
      <c r="KDC33" s="1022"/>
      <c r="KDD33" s="1022"/>
      <c r="KDE33" s="1022"/>
      <c r="KDF33" s="1022"/>
      <c r="KDG33" s="1022"/>
      <c r="KDH33" s="1022"/>
      <c r="KDI33" s="1022"/>
      <c r="KDJ33" s="1022"/>
      <c r="KDK33" s="1022"/>
      <c r="KDL33" s="1022"/>
      <c r="KDM33" s="1022"/>
      <c r="KDN33" s="1022"/>
      <c r="KDO33" s="1022"/>
      <c r="KDP33" s="1022"/>
      <c r="KDQ33" s="1022"/>
      <c r="KDR33" s="1022"/>
      <c r="KDS33" s="1022"/>
      <c r="KDT33" s="1022"/>
      <c r="KDU33" s="1022"/>
      <c r="KDV33" s="1022"/>
      <c r="KDW33" s="1022"/>
      <c r="KDX33" s="1022"/>
      <c r="KDY33" s="1022"/>
      <c r="KDZ33" s="1022"/>
      <c r="KEA33" s="1022"/>
      <c r="KEB33" s="1022"/>
      <c r="KEC33" s="1022"/>
      <c r="KED33" s="1022"/>
      <c r="KEE33" s="1022"/>
      <c r="KEF33" s="1022"/>
      <c r="KEG33" s="1022"/>
      <c r="KEH33" s="1022"/>
      <c r="KEI33" s="1022"/>
      <c r="KEJ33" s="1022"/>
      <c r="KEK33" s="1022"/>
      <c r="KEL33" s="1022"/>
      <c r="KEM33" s="1022"/>
      <c r="KEN33" s="1022"/>
      <c r="KEO33" s="1022"/>
      <c r="KEP33" s="1022"/>
      <c r="KEQ33" s="1022"/>
      <c r="KER33" s="1022"/>
      <c r="KES33" s="1022"/>
      <c r="KET33" s="1022"/>
      <c r="KEU33" s="1022"/>
      <c r="KEV33" s="1022"/>
      <c r="KEW33" s="1022"/>
      <c r="KEX33" s="1022"/>
      <c r="KEY33" s="1022"/>
      <c r="KEZ33" s="1022"/>
      <c r="KFA33" s="1022"/>
      <c r="KFB33" s="1022"/>
      <c r="KFC33" s="1022"/>
      <c r="KFD33" s="1022"/>
      <c r="KFE33" s="1022"/>
      <c r="KFF33" s="1022"/>
      <c r="KFG33" s="1022"/>
      <c r="KFH33" s="1022"/>
      <c r="KFI33" s="1022"/>
      <c r="KFJ33" s="1022"/>
      <c r="KFK33" s="1022"/>
      <c r="KFL33" s="1022"/>
      <c r="KFM33" s="1022"/>
      <c r="KFN33" s="1022"/>
      <c r="KFO33" s="1022"/>
      <c r="KFP33" s="1022"/>
      <c r="KFQ33" s="1022"/>
      <c r="KFR33" s="1022"/>
      <c r="KFS33" s="1022"/>
      <c r="KFT33" s="1022"/>
      <c r="KFU33" s="1022"/>
      <c r="KFV33" s="1022"/>
      <c r="KFW33" s="1022"/>
      <c r="KFX33" s="1022"/>
      <c r="KFY33" s="1022"/>
      <c r="KFZ33" s="1022"/>
      <c r="KGA33" s="1022"/>
      <c r="KGB33" s="1022"/>
      <c r="KGC33" s="1022"/>
      <c r="KGD33" s="1022"/>
      <c r="KGE33" s="1022"/>
      <c r="KGF33" s="1022"/>
      <c r="KGG33" s="1022"/>
      <c r="KGH33" s="1022"/>
      <c r="KGI33" s="1022"/>
      <c r="KGJ33" s="1022"/>
      <c r="KGK33" s="1022"/>
      <c r="KGL33" s="1022"/>
      <c r="KGM33" s="1022"/>
      <c r="KGN33" s="1022"/>
      <c r="KGO33" s="1022"/>
      <c r="KGP33" s="1022"/>
      <c r="KGQ33" s="1022"/>
      <c r="KGR33" s="1022"/>
      <c r="KGS33" s="1022"/>
      <c r="KGT33" s="1022"/>
      <c r="KGU33" s="1022"/>
      <c r="KGV33" s="1022"/>
      <c r="KGW33" s="1022"/>
      <c r="KGX33" s="1022"/>
      <c r="KGY33" s="1022"/>
      <c r="KGZ33" s="1022"/>
      <c r="KHA33" s="1022"/>
      <c r="KHB33" s="1022"/>
      <c r="KHC33" s="1022"/>
      <c r="KHD33" s="1022"/>
      <c r="KHE33" s="1022"/>
      <c r="KHF33" s="1022"/>
      <c r="KHG33" s="1022"/>
      <c r="KHH33" s="1022"/>
      <c r="KHI33" s="1022"/>
      <c r="KHJ33" s="1022"/>
      <c r="KHK33" s="1022"/>
      <c r="KHL33" s="1022"/>
      <c r="KHM33" s="1022"/>
      <c r="KHN33" s="1022"/>
      <c r="KHO33" s="1022"/>
      <c r="KHP33" s="1022"/>
      <c r="KHQ33" s="1022"/>
      <c r="KHR33" s="1022"/>
      <c r="KHS33" s="1022"/>
      <c r="KHT33" s="1022"/>
      <c r="KHU33" s="1022"/>
      <c r="KHV33" s="1022"/>
      <c r="KHW33" s="1022"/>
      <c r="KHX33" s="1022"/>
      <c r="KHY33" s="1022"/>
      <c r="KHZ33" s="1022"/>
      <c r="KIA33" s="1022"/>
      <c r="KIB33" s="1022"/>
      <c r="KIC33" s="1022"/>
      <c r="KID33" s="1022"/>
      <c r="KIE33" s="1022"/>
      <c r="KIF33" s="1022"/>
      <c r="KIG33" s="1022"/>
      <c r="KIH33" s="1022"/>
      <c r="KII33" s="1022"/>
      <c r="KIJ33" s="1022"/>
      <c r="KIK33" s="1022"/>
      <c r="KIL33" s="1022"/>
      <c r="KIM33" s="1022"/>
      <c r="KIN33" s="1022"/>
      <c r="KIO33" s="1022"/>
      <c r="KIP33" s="1022"/>
      <c r="KIQ33" s="1022"/>
      <c r="KIR33" s="1022"/>
      <c r="KIS33" s="1022"/>
      <c r="KIT33" s="1022"/>
      <c r="KIU33" s="1022"/>
      <c r="KIV33" s="1022"/>
      <c r="KIW33" s="1022"/>
      <c r="KIX33" s="1022"/>
      <c r="KIY33" s="1022"/>
      <c r="KIZ33" s="1022"/>
      <c r="KJA33" s="1022"/>
      <c r="KJB33" s="1022"/>
      <c r="KJC33" s="1022"/>
      <c r="KJD33" s="1022"/>
      <c r="KJE33" s="1022"/>
      <c r="KJF33" s="1022"/>
      <c r="KJG33" s="1022"/>
      <c r="KJH33" s="1022"/>
      <c r="KJI33" s="1022"/>
      <c r="KJJ33" s="1022"/>
      <c r="KJK33" s="1022"/>
      <c r="KJL33" s="1022"/>
      <c r="KJM33" s="1022"/>
      <c r="KJN33" s="1022"/>
      <c r="KJO33" s="1022"/>
      <c r="KJP33" s="1022"/>
      <c r="KJQ33" s="1022"/>
      <c r="KJR33" s="1022"/>
      <c r="KJS33" s="1022"/>
      <c r="KJT33" s="1022"/>
      <c r="KJU33" s="1022"/>
      <c r="KJV33" s="1022"/>
      <c r="KJW33" s="1022"/>
      <c r="KJX33" s="1022"/>
      <c r="KJY33" s="1022"/>
      <c r="KJZ33" s="1022"/>
      <c r="KKA33" s="1022"/>
      <c r="KKB33" s="1022"/>
      <c r="KKC33" s="1022"/>
      <c r="KKD33" s="1022"/>
      <c r="KKE33" s="1022"/>
      <c r="KKF33" s="1022"/>
      <c r="KKG33" s="1022"/>
      <c r="KKH33" s="1022"/>
      <c r="KKI33" s="1022"/>
      <c r="KKJ33" s="1022"/>
      <c r="KKK33" s="1022"/>
      <c r="KKL33" s="1022"/>
      <c r="KKM33" s="1022"/>
      <c r="KKN33" s="1022"/>
      <c r="KKO33" s="1022"/>
      <c r="KKP33" s="1022"/>
      <c r="KKQ33" s="1022"/>
      <c r="KKR33" s="1022"/>
      <c r="KKS33" s="1022"/>
      <c r="KKT33" s="1022"/>
      <c r="KKU33" s="1022"/>
      <c r="KKV33" s="1022"/>
      <c r="KKW33" s="1022"/>
      <c r="KKX33" s="1022"/>
      <c r="KKY33" s="1022"/>
      <c r="KKZ33" s="1022"/>
      <c r="KLA33" s="1022"/>
      <c r="KLB33" s="1022"/>
      <c r="KLC33" s="1022"/>
      <c r="KLD33" s="1022"/>
      <c r="KLE33" s="1022"/>
      <c r="KLF33" s="1022"/>
      <c r="KLG33" s="1022"/>
      <c r="KLH33" s="1022"/>
      <c r="KLI33" s="1022"/>
      <c r="KLJ33" s="1022"/>
      <c r="KLK33" s="1022"/>
      <c r="KLL33" s="1022"/>
      <c r="KLM33" s="1022"/>
      <c r="KLN33" s="1022"/>
      <c r="KLO33" s="1022"/>
      <c r="KLP33" s="1022"/>
      <c r="KLQ33" s="1022"/>
      <c r="KLR33" s="1022"/>
      <c r="KLS33" s="1022"/>
      <c r="KLT33" s="1022"/>
      <c r="KLU33" s="1022"/>
      <c r="KLV33" s="1022"/>
      <c r="KLW33" s="1022"/>
      <c r="KLX33" s="1022"/>
      <c r="KLY33" s="1022"/>
      <c r="KLZ33" s="1022"/>
      <c r="KMA33" s="1022"/>
      <c r="KMB33" s="1022"/>
      <c r="KMC33" s="1022"/>
      <c r="KMD33" s="1022"/>
      <c r="KME33" s="1022"/>
      <c r="KMF33" s="1022"/>
      <c r="KMG33" s="1022"/>
      <c r="KMH33" s="1022"/>
      <c r="KMI33" s="1022"/>
      <c r="KMJ33" s="1022"/>
      <c r="KMK33" s="1022"/>
      <c r="KML33" s="1022"/>
      <c r="KMM33" s="1022"/>
      <c r="KMN33" s="1022"/>
      <c r="KMO33" s="1022"/>
      <c r="KMP33" s="1022"/>
      <c r="KMQ33" s="1022"/>
      <c r="KMR33" s="1022"/>
      <c r="KMS33" s="1022"/>
      <c r="KMT33" s="1022"/>
      <c r="KMU33" s="1022"/>
      <c r="KMV33" s="1022"/>
      <c r="KMW33" s="1022"/>
      <c r="KMX33" s="1022"/>
      <c r="KMY33" s="1022"/>
      <c r="KMZ33" s="1022"/>
      <c r="KNA33" s="1022"/>
      <c r="KNB33" s="1022"/>
      <c r="KNC33" s="1022"/>
      <c r="KND33" s="1022"/>
      <c r="KNE33" s="1022"/>
      <c r="KNF33" s="1022"/>
      <c r="KNG33" s="1022"/>
      <c r="KNH33" s="1022"/>
      <c r="KNI33" s="1022"/>
      <c r="KNJ33" s="1022"/>
      <c r="KNK33" s="1022"/>
      <c r="KNL33" s="1022"/>
      <c r="KNM33" s="1022"/>
      <c r="KNN33" s="1022"/>
      <c r="KNO33" s="1022"/>
      <c r="KNP33" s="1022"/>
      <c r="KNQ33" s="1022"/>
      <c r="KNR33" s="1022"/>
      <c r="KNS33" s="1022"/>
      <c r="KNT33" s="1022"/>
      <c r="KNU33" s="1022"/>
      <c r="KNV33" s="1022"/>
      <c r="KNW33" s="1022"/>
      <c r="KNX33" s="1022"/>
      <c r="KNY33" s="1022"/>
      <c r="KNZ33" s="1022"/>
      <c r="KOA33" s="1022"/>
      <c r="KOB33" s="1022"/>
      <c r="KOC33" s="1022"/>
      <c r="KOD33" s="1022"/>
      <c r="KOE33" s="1022"/>
      <c r="KOF33" s="1022"/>
      <c r="KOG33" s="1022"/>
      <c r="KOH33" s="1022"/>
      <c r="KOI33" s="1022"/>
      <c r="KOJ33" s="1022"/>
      <c r="KOK33" s="1022"/>
      <c r="KOL33" s="1022"/>
      <c r="KOM33" s="1022"/>
      <c r="KON33" s="1022"/>
      <c r="KOO33" s="1022"/>
      <c r="KOP33" s="1022"/>
      <c r="KOQ33" s="1022"/>
      <c r="KOR33" s="1022"/>
      <c r="KOS33" s="1022"/>
      <c r="KOT33" s="1022"/>
      <c r="KOU33" s="1022"/>
      <c r="KOV33" s="1022"/>
      <c r="KOW33" s="1022"/>
      <c r="KOX33" s="1022"/>
      <c r="KOY33" s="1022"/>
      <c r="KOZ33" s="1022"/>
      <c r="KPA33" s="1022"/>
      <c r="KPB33" s="1022"/>
      <c r="KPC33" s="1022"/>
      <c r="KPD33" s="1022"/>
      <c r="KPE33" s="1022"/>
      <c r="KPF33" s="1022"/>
      <c r="KPG33" s="1022"/>
      <c r="KPH33" s="1022"/>
      <c r="KPI33" s="1022"/>
      <c r="KPJ33" s="1022"/>
      <c r="KPK33" s="1022"/>
      <c r="KPL33" s="1022"/>
      <c r="KPM33" s="1022"/>
      <c r="KPN33" s="1022"/>
      <c r="KPO33" s="1022"/>
      <c r="KPP33" s="1022"/>
      <c r="KPQ33" s="1022"/>
      <c r="KPR33" s="1022"/>
      <c r="KPS33" s="1022"/>
      <c r="KPT33" s="1022"/>
      <c r="KPU33" s="1022"/>
      <c r="KPV33" s="1022"/>
      <c r="KPW33" s="1022"/>
      <c r="KPX33" s="1022"/>
      <c r="KPY33" s="1022"/>
      <c r="KPZ33" s="1022"/>
      <c r="KQA33" s="1022"/>
      <c r="KQB33" s="1022"/>
      <c r="KQC33" s="1022"/>
      <c r="KQD33" s="1022"/>
      <c r="KQE33" s="1022"/>
      <c r="KQF33" s="1022"/>
      <c r="KQG33" s="1022"/>
      <c r="KQH33" s="1022"/>
      <c r="KQI33" s="1022"/>
      <c r="KQJ33" s="1022"/>
      <c r="KQK33" s="1022"/>
      <c r="KQL33" s="1022"/>
      <c r="KQM33" s="1022"/>
      <c r="KQN33" s="1022"/>
      <c r="KQO33" s="1022"/>
      <c r="KQP33" s="1022"/>
      <c r="KQQ33" s="1022"/>
      <c r="KQR33" s="1022"/>
      <c r="KQS33" s="1022"/>
      <c r="KQT33" s="1022"/>
      <c r="KQU33" s="1022"/>
      <c r="KQV33" s="1022"/>
      <c r="KQW33" s="1022"/>
      <c r="KQX33" s="1022"/>
      <c r="KQY33" s="1022"/>
      <c r="KQZ33" s="1022"/>
      <c r="KRA33" s="1022"/>
      <c r="KRB33" s="1022"/>
      <c r="KRC33" s="1022"/>
      <c r="KRD33" s="1022"/>
      <c r="KRE33" s="1022"/>
      <c r="KRF33" s="1022"/>
      <c r="KRG33" s="1022"/>
      <c r="KRH33" s="1022"/>
      <c r="KRI33" s="1022"/>
      <c r="KRJ33" s="1022"/>
      <c r="KRK33" s="1022"/>
      <c r="KRL33" s="1022"/>
      <c r="KRM33" s="1022"/>
      <c r="KRN33" s="1022"/>
      <c r="KRO33" s="1022"/>
      <c r="KRP33" s="1022"/>
      <c r="KRQ33" s="1022"/>
      <c r="KRR33" s="1022"/>
      <c r="KRS33" s="1022"/>
      <c r="KRT33" s="1022"/>
      <c r="KRU33" s="1022"/>
      <c r="KRV33" s="1022"/>
      <c r="KRW33" s="1022"/>
      <c r="KRX33" s="1022"/>
      <c r="KRY33" s="1022"/>
      <c r="KRZ33" s="1022"/>
      <c r="KSA33" s="1022"/>
      <c r="KSB33" s="1022"/>
      <c r="KSC33" s="1022"/>
      <c r="KSD33" s="1022"/>
      <c r="KSE33" s="1022"/>
      <c r="KSF33" s="1022"/>
      <c r="KSG33" s="1022"/>
      <c r="KSH33" s="1022"/>
      <c r="KSI33" s="1022"/>
      <c r="KSJ33" s="1022"/>
      <c r="KSK33" s="1022"/>
      <c r="KSL33" s="1022"/>
      <c r="KSM33" s="1022"/>
      <c r="KSN33" s="1022"/>
      <c r="KSO33" s="1022"/>
      <c r="KSP33" s="1022"/>
      <c r="KSQ33" s="1022"/>
      <c r="KSR33" s="1022"/>
      <c r="KSS33" s="1022"/>
      <c r="KST33" s="1022"/>
      <c r="KSU33" s="1022"/>
      <c r="KSV33" s="1022"/>
      <c r="KSW33" s="1022"/>
      <c r="KSX33" s="1022"/>
      <c r="KSY33" s="1022"/>
      <c r="KSZ33" s="1022"/>
      <c r="KTA33" s="1022"/>
      <c r="KTB33" s="1022"/>
      <c r="KTC33" s="1022"/>
      <c r="KTD33" s="1022"/>
      <c r="KTE33" s="1022"/>
      <c r="KTF33" s="1022"/>
      <c r="KTG33" s="1022"/>
      <c r="KTH33" s="1022"/>
      <c r="KTI33" s="1022"/>
      <c r="KTJ33" s="1022"/>
      <c r="KTK33" s="1022"/>
      <c r="KTL33" s="1022"/>
      <c r="KTM33" s="1022"/>
      <c r="KTN33" s="1022"/>
      <c r="KTO33" s="1022"/>
      <c r="KTP33" s="1022"/>
      <c r="KTQ33" s="1022"/>
      <c r="KTR33" s="1022"/>
      <c r="KTS33" s="1022"/>
      <c r="KTT33" s="1022"/>
      <c r="KTU33" s="1022"/>
      <c r="KTV33" s="1022"/>
      <c r="KTW33" s="1022"/>
      <c r="KTX33" s="1022"/>
      <c r="KTY33" s="1022"/>
      <c r="KTZ33" s="1022"/>
      <c r="KUA33" s="1022"/>
      <c r="KUB33" s="1022"/>
      <c r="KUC33" s="1022"/>
      <c r="KUD33" s="1022"/>
      <c r="KUE33" s="1022"/>
      <c r="KUF33" s="1022"/>
      <c r="KUG33" s="1022"/>
      <c r="KUH33" s="1022"/>
      <c r="KUI33" s="1022"/>
      <c r="KUJ33" s="1022"/>
      <c r="KUK33" s="1022"/>
      <c r="KUL33" s="1022"/>
      <c r="KUM33" s="1022"/>
      <c r="KUN33" s="1022"/>
      <c r="KUO33" s="1022"/>
      <c r="KUP33" s="1022"/>
      <c r="KUQ33" s="1022"/>
      <c r="KUR33" s="1022"/>
      <c r="KUS33" s="1022"/>
      <c r="KUT33" s="1022"/>
      <c r="KUU33" s="1022"/>
      <c r="KUV33" s="1022"/>
      <c r="KUW33" s="1022"/>
      <c r="KUX33" s="1022"/>
      <c r="KUY33" s="1022"/>
      <c r="KUZ33" s="1022"/>
      <c r="KVA33" s="1022"/>
      <c r="KVB33" s="1022"/>
      <c r="KVC33" s="1022"/>
      <c r="KVD33" s="1022"/>
      <c r="KVE33" s="1022"/>
      <c r="KVF33" s="1022"/>
      <c r="KVG33" s="1022"/>
      <c r="KVH33" s="1022"/>
      <c r="KVI33" s="1022"/>
      <c r="KVJ33" s="1022"/>
      <c r="KVK33" s="1022"/>
      <c r="KVL33" s="1022"/>
      <c r="KVM33" s="1022"/>
      <c r="KVN33" s="1022"/>
      <c r="KVO33" s="1022"/>
      <c r="KVP33" s="1022"/>
      <c r="KVQ33" s="1022"/>
      <c r="KVR33" s="1022"/>
      <c r="KVS33" s="1022"/>
      <c r="KVT33" s="1022"/>
      <c r="KVU33" s="1022"/>
      <c r="KVV33" s="1022"/>
      <c r="KVW33" s="1022"/>
      <c r="KVX33" s="1022"/>
      <c r="KVY33" s="1022"/>
      <c r="KVZ33" s="1022"/>
      <c r="KWA33" s="1022"/>
      <c r="KWB33" s="1022"/>
      <c r="KWC33" s="1022"/>
      <c r="KWD33" s="1022"/>
      <c r="KWE33" s="1022"/>
      <c r="KWF33" s="1022"/>
      <c r="KWG33" s="1022"/>
      <c r="KWH33" s="1022"/>
      <c r="KWI33" s="1022"/>
      <c r="KWJ33" s="1022"/>
      <c r="KWK33" s="1022"/>
      <c r="KWL33" s="1022"/>
      <c r="KWM33" s="1022"/>
      <c r="KWN33" s="1022"/>
      <c r="KWO33" s="1022"/>
      <c r="KWP33" s="1022"/>
      <c r="KWQ33" s="1022"/>
      <c r="KWR33" s="1022"/>
      <c r="KWS33" s="1022"/>
      <c r="KWT33" s="1022"/>
      <c r="KWU33" s="1022"/>
      <c r="KWV33" s="1022"/>
      <c r="KWW33" s="1022"/>
      <c r="KWX33" s="1022"/>
      <c r="KWY33" s="1022"/>
      <c r="KWZ33" s="1022"/>
      <c r="KXA33" s="1022"/>
      <c r="KXB33" s="1022"/>
      <c r="KXC33" s="1022"/>
      <c r="KXD33" s="1022"/>
      <c r="KXE33" s="1022"/>
      <c r="KXF33" s="1022"/>
      <c r="KXG33" s="1022"/>
      <c r="KXH33" s="1022"/>
      <c r="KXI33" s="1022"/>
      <c r="KXJ33" s="1022"/>
      <c r="KXK33" s="1022"/>
      <c r="KXL33" s="1022"/>
      <c r="KXM33" s="1022"/>
      <c r="KXN33" s="1022"/>
      <c r="KXO33" s="1022"/>
      <c r="KXP33" s="1022"/>
      <c r="KXQ33" s="1022"/>
      <c r="KXR33" s="1022"/>
      <c r="KXS33" s="1022"/>
      <c r="KXT33" s="1022"/>
      <c r="KXU33" s="1022"/>
      <c r="KXV33" s="1022"/>
      <c r="KXW33" s="1022"/>
      <c r="KXX33" s="1022"/>
      <c r="KXY33" s="1022"/>
      <c r="KXZ33" s="1022"/>
      <c r="KYA33" s="1022"/>
      <c r="KYB33" s="1022"/>
      <c r="KYC33" s="1022"/>
      <c r="KYD33" s="1022"/>
      <c r="KYE33" s="1022"/>
      <c r="KYF33" s="1022"/>
      <c r="KYG33" s="1022"/>
      <c r="KYH33" s="1022"/>
      <c r="KYI33" s="1022"/>
      <c r="KYJ33" s="1022"/>
      <c r="KYK33" s="1022"/>
      <c r="KYL33" s="1022"/>
      <c r="KYM33" s="1022"/>
      <c r="KYN33" s="1022"/>
      <c r="KYO33" s="1022"/>
      <c r="KYP33" s="1022"/>
      <c r="KYQ33" s="1022"/>
      <c r="KYR33" s="1022"/>
      <c r="KYS33" s="1022"/>
      <c r="KYT33" s="1022"/>
      <c r="KYU33" s="1022"/>
      <c r="KYV33" s="1022"/>
      <c r="KYW33" s="1022"/>
      <c r="KYX33" s="1022"/>
      <c r="KYY33" s="1022"/>
      <c r="KYZ33" s="1022"/>
      <c r="KZA33" s="1022"/>
      <c r="KZB33" s="1022"/>
      <c r="KZC33" s="1022"/>
      <c r="KZD33" s="1022"/>
      <c r="KZE33" s="1022"/>
      <c r="KZF33" s="1022"/>
      <c r="KZG33" s="1022"/>
      <c r="KZH33" s="1022"/>
      <c r="KZI33" s="1022"/>
      <c r="KZJ33" s="1022"/>
      <c r="KZK33" s="1022"/>
      <c r="KZL33" s="1022"/>
      <c r="KZM33" s="1022"/>
      <c r="KZN33" s="1022"/>
      <c r="KZO33" s="1022"/>
      <c r="KZP33" s="1022"/>
      <c r="KZQ33" s="1022"/>
      <c r="KZR33" s="1022"/>
      <c r="KZS33" s="1022"/>
      <c r="KZT33" s="1022"/>
      <c r="KZU33" s="1022"/>
      <c r="KZV33" s="1022"/>
      <c r="KZW33" s="1022"/>
      <c r="KZX33" s="1022"/>
      <c r="KZY33" s="1022"/>
      <c r="KZZ33" s="1022"/>
      <c r="LAA33" s="1022"/>
      <c r="LAB33" s="1022"/>
      <c r="LAC33" s="1022"/>
      <c r="LAD33" s="1022"/>
      <c r="LAE33" s="1022"/>
      <c r="LAF33" s="1022"/>
      <c r="LAG33" s="1022"/>
      <c r="LAH33" s="1022"/>
      <c r="LAI33" s="1022"/>
      <c r="LAJ33" s="1022"/>
      <c r="LAK33" s="1022"/>
      <c r="LAL33" s="1022"/>
      <c r="LAM33" s="1022"/>
      <c r="LAN33" s="1022"/>
      <c r="LAO33" s="1022"/>
      <c r="LAP33" s="1022"/>
      <c r="LAQ33" s="1022"/>
      <c r="LAR33" s="1022"/>
      <c r="LAS33" s="1022"/>
      <c r="LAT33" s="1022"/>
      <c r="LAU33" s="1022"/>
      <c r="LAV33" s="1022"/>
      <c r="LAW33" s="1022"/>
      <c r="LAX33" s="1022"/>
      <c r="LAY33" s="1022"/>
      <c r="LAZ33" s="1022"/>
      <c r="LBA33" s="1022"/>
      <c r="LBB33" s="1022"/>
      <c r="LBC33" s="1022"/>
      <c r="LBD33" s="1022"/>
      <c r="LBE33" s="1022"/>
      <c r="LBF33" s="1022"/>
      <c r="LBG33" s="1022"/>
      <c r="LBH33" s="1022"/>
      <c r="LBI33" s="1022"/>
      <c r="LBJ33" s="1022"/>
      <c r="LBK33" s="1022"/>
      <c r="LBL33" s="1022"/>
      <c r="LBM33" s="1022"/>
      <c r="LBN33" s="1022"/>
      <c r="LBO33" s="1022"/>
      <c r="LBP33" s="1022"/>
      <c r="LBQ33" s="1022"/>
      <c r="LBR33" s="1022"/>
      <c r="LBS33" s="1022"/>
      <c r="LBT33" s="1022"/>
      <c r="LBU33" s="1022"/>
      <c r="LBV33" s="1022"/>
      <c r="LBW33" s="1022"/>
      <c r="LBX33" s="1022"/>
      <c r="LBY33" s="1022"/>
      <c r="LBZ33" s="1022"/>
      <c r="LCA33" s="1022"/>
      <c r="LCB33" s="1022"/>
      <c r="LCC33" s="1022"/>
      <c r="LCD33" s="1022"/>
      <c r="LCE33" s="1022"/>
      <c r="LCF33" s="1022"/>
      <c r="LCG33" s="1022"/>
      <c r="LCH33" s="1022"/>
      <c r="LCI33" s="1022"/>
      <c r="LCJ33" s="1022"/>
      <c r="LCK33" s="1022"/>
      <c r="LCL33" s="1022"/>
      <c r="LCM33" s="1022"/>
      <c r="LCN33" s="1022"/>
      <c r="LCO33" s="1022"/>
      <c r="LCP33" s="1022"/>
      <c r="LCQ33" s="1022"/>
      <c r="LCR33" s="1022"/>
      <c r="LCS33" s="1022"/>
      <c r="LCT33" s="1022"/>
      <c r="LCU33" s="1022"/>
      <c r="LCV33" s="1022"/>
      <c r="LCW33" s="1022"/>
      <c r="LCX33" s="1022"/>
      <c r="LCY33" s="1022"/>
      <c r="LCZ33" s="1022"/>
      <c r="LDA33" s="1022"/>
      <c r="LDB33" s="1022"/>
      <c r="LDC33" s="1022"/>
      <c r="LDD33" s="1022"/>
      <c r="LDE33" s="1022"/>
      <c r="LDF33" s="1022"/>
      <c r="LDG33" s="1022"/>
      <c r="LDH33" s="1022"/>
      <c r="LDI33" s="1022"/>
      <c r="LDJ33" s="1022"/>
      <c r="LDK33" s="1022"/>
      <c r="LDL33" s="1022"/>
      <c r="LDM33" s="1022"/>
      <c r="LDN33" s="1022"/>
      <c r="LDO33" s="1022"/>
      <c r="LDP33" s="1022"/>
      <c r="LDQ33" s="1022"/>
      <c r="LDR33" s="1022"/>
      <c r="LDS33" s="1022"/>
      <c r="LDT33" s="1022"/>
      <c r="LDU33" s="1022"/>
      <c r="LDV33" s="1022"/>
      <c r="LDW33" s="1022"/>
      <c r="LDX33" s="1022"/>
      <c r="LDY33" s="1022"/>
      <c r="LDZ33" s="1022"/>
      <c r="LEA33" s="1022"/>
      <c r="LEB33" s="1022"/>
      <c r="LEC33" s="1022"/>
      <c r="LED33" s="1022"/>
      <c r="LEE33" s="1022"/>
      <c r="LEF33" s="1022"/>
      <c r="LEG33" s="1022"/>
      <c r="LEH33" s="1022"/>
      <c r="LEI33" s="1022"/>
      <c r="LEJ33" s="1022"/>
      <c r="LEK33" s="1022"/>
      <c r="LEL33" s="1022"/>
      <c r="LEM33" s="1022"/>
      <c r="LEN33" s="1022"/>
      <c r="LEO33" s="1022"/>
      <c r="LEP33" s="1022"/>
      <c r="LEQ33" s="1022"/>
      <c r="LER33" s="1022"/>
      <c r="LES33" s="1022"/>
      <c r="LET33" s="1022"/>
      <c r="LEU33" s="1022"/>
      <c r="LEV33" s="1022"/>
      <c r="LEW33" s="1022"/>
      <c r="LEX33" s="1022"/>
      <c r="LEY33" s="1022"/>
      <c r="LEZ33" s="1022"/>
      <c r="LFA33" s="1022"/>
      <c r="LFB33" s="1022"/>
      <c r="LFC33" s="1022"/>
      <c r="LFD33" s="1022"/>
      <c r="LFE33" s="1022"/>
      <c r="LFF33" s="1022"/>
      <c r="LFG33" s="1022"/>
      <c r="LFH33" s="1022"/>
      <c r="LFI33" s="1022"/>
      <c r="LFJ33" s="1022"/>
      <c r="LFK33" s="1022"/>
      <c r="LFL33" s="1022"/>
      <c r="LFM33" s="1022"/>
      <c r="LFN33" s="1022"/>
      <c r="LFO33" s="1022"/>
      <c r="LFP33" s="1022"/>
      <c r="LFQ33" s="1022"/>
      <c r="LFR33" s="1022"/>
      <c r="LFS33" s="1022"/>
      <c r="LFT33" s="1022"/>
      <c r="LFU33" s="1022"/>
      <c r="LFV33" s="1022"/>
      <c r="LFW33" s="1022"/>
      <c r="LFX33" s="1022"/>
      <c r="LFY33" s="1022"/>
      <c r="LFZ33" s="1022"/>
      <c r="LGA33" s="1022"/>
      <c r="LGB33" s="1022"/>
      <c r="LGC33" s="1022"/>
      <c r="LGD33" s="1022"/>
      <c r="LGE33" s="1022"/>
      <c r="LGF33" s="1022"/>
      <c r="LGG33" s="1022"/>
      <c r="LGH33" s="1022"/>
      <c r="LGI33" s="1022"/>
      <c r="LGJ33" s="1022"/>
      <c r="LGK33" s="1022"/>
      <c r="LGL33" s="1022"/>
      <c r="LGM33" s="1022"/>
      <c r="LGN33" s="1022"/>
      <c r="LGO33" s="1022"/>
      <c r="LGP33" s="1022"/>
      <c r="LGQ33" s="1022"/>
      <c r="LGR33" s="1022"/>
      <c r="LGS33" s="1022"/>
      <c r="LGT33" s="1022"/>
      <c r="LGU33" s="1022"/>
      <c r="LGV33" s="1022"/>
      <c r="LGW33" s="1022"/>
      <c r="LGX33" s="1022"/>
      <c r="LGY33" s="1022"/>
      <c r="LGZ33" s="1022"/>
      <c r="LHA33" s="1022"/>
      <c r="LHB33" s="1022"/>
      <c r="LHC33" s="1022"/>
      <c r="LHD33" s="1022"/>
      <c r="LHE33" s="1022"/>
      <c r="LHF33" s="1022"/>
      <c r="LHG33" s="1022"/>
      <c r="LHH33" s="1022"/>
      <c r="LHI33" s="1022"/>
      <c r="LHJ33" s="1022"/>
      <c r="LHK33" s="1022"/>
      <c r="LHL33" s="1022"/>
      <c r="LHM33" s="1022"/>
      <c r="LHN33" s="1022"/>
      <c r="LHO33" s="1022"/>
      <c r="LHP33" s="1022"/>
      <c r="LHQ33" s="1022"/>
      <c r="LHR33" s="1022"/>
      <c r="LHS33" s="1022"/>
      <c r="LHT33" s="1022"/>
      <c r="LHU33" s="1022"/>
      <c r="LHV33" s="1022"/>
      <c r="LHW33" s="1022"/>
      <c r="LHX33" s="1022"/>
      <c r="LHY33" s="1022"/>
      <c r="LHZ33" s="1022"/>
      <c r="LIA33" s="1022"/>
      <c r="LIB33" s="1022"/>
      <c r="LIC33" s="1022"/>
      <c r="LID33" s="1022"/>
      <c r="LIE33" s="1022"/>
      <c r="LIF33" s="1022"/>
      <c r="LIG33" s="1022"/>
      <c r="LIH33" s="1022"/>
      <c r="LII33" s="1022"/>
      <c r="LIJ33" s="1022"/>
      <c r="LIK33" s="1022"/>
      <c r="LIL33" s="1022"/>
      <c r="LIM33" s="1022"/>
      <c r="LIN33" s="1022"/>
      <c r="LIO33" s="1022"/>
      <c r="LIP33" s="1022"/>
      <c r="LIQ33" s="1022"/>
      <c r="LIR33" s="1022"/>
      <c r="LIS33" s="1022"/>
      <c r="LIT33" s="1022"/>
      <c r="LIU33" s="1022"/>
      <c r="LIV33" s="1022"/>
      <c r="LIW33" s="1022"/>
      <c r="LIX33" s="1022"/>
      <c r="LIY33" s="1022"/>
      <c r="LIZ33" s="1022"/>
      <c r="LJA33" s="1022"/>
      <c r="LJB33" s="1022"/>
      <c r="LJC33" s="1022"/>
      <c r="LJD33" s="1022"/>
      <c r="LJE33" s="1022"/>
      <c r="LJF33" s="1022"/>
      <c r="LJG33" s="1022"/>
      <c r="LJH33" s="1022"/>
      <c r="LJI33" s="1022"/>
      <c r="LJJ33" s="1022"/>
      <c r="LJK33" s="1022"/>
      <c r="LJL33" s="1022"/>
      <c r="LJM33" s="1022"/>
      <c r="LJN33" s="1022"/>
      <c r="LJO33" s="1022"/>
      <c r="LJP33" s="1022"/>
      <c r="LJQ33" s="1022"/>
      <c r="LJR33" s="1022"/>
      <c r="LJS33" s="1022"/>
      <c r="LJT33" s="1022"/>
      <c r="LJU33" s="1022"/>
      <c r="LJV33" s="1022"/>
      <c r="LJW33" s="1022"/>
      <c r="LJX33" s="1022"/>
      <c r="LJY33" s="1022"/>
      <c r="LJZ33" s="1022"/>
      <c r="LKA33" s="1022"/>
      <c r="LKB33" s="1022"/>
      <c r="LKC33" s="1022"/>
      <c r="LKD33" s="1022"/>
      <c r="LKE33" s="1022"/>
      <c r="LKF33" s="1022"/>
      <c r="LKG33" s="1022"/>
      <c r="LKH33" s="1022"/>
      <c r="LKI33" s="1022"/>
      <c r="LKJ33" s="1022"/>
      <c r="LKK33" s="1022"/>
      <c r="LKL33" s="1022"/>
      <c r="LKM33" s="1022"/>
      <c r="LKN33" s="1022"/>
      <c r="LKO33" s="1022"/>
      <c r="LKP33" s="1022"/>
      <c r="LKQ33" s="1022"/>
      <c r="LKR33" s="1022"/>
      <c r="LKS33" s="1022"/>
      <c r="LKT33" s="1022"/>
      <c r="LKU33" s="1022"/>
      <c r="LKV33" s="1022"/>
      <c r="LKW33" s="1022"/>
      <c r="LKX33" s="1022"/>
      <c r="LKY33" s="1022"/>
      <c r="LKZ33" s="1022"/>
      <c r="LLA33" s="1022"/>
      <c r="LLB33" s="1022"/>
      <c r="LLC33" s="1022"/>
      <c r="LLD33" s="1022"/>
      <c r="LLE33" s="1022"/>
      <c r="LLF33" s="1022"/>
      <c r="LLG33" s="1022"/>
      <c r="LLH33" s="1022"/>
      <c r="LLI33" s="1022"/>
      <c r="LLJ33" s="1022"/>
      <c r="LLK33" s="1022"/>
      <c r="LLL33" s="1022"/>
      <c r="LLM33" s="1022"/>
      <c r="LLN33" s="1022"/>
      <c r="LLO33" s="1022"/>
      <c r="LLP33" s="1022"/>
      <c r="LLQ33" s="1022"/>
      <c r="LLR33" s="1022"/>
      <c r="LLS33" s="1022"/>
      <c r="LLT33" s="1022"/>
      <c r="LLU33" s="1022"/>
      <c r="LLV33" s="1022"/>
      <c r="LLW33" s="1022"/>
      <c r="LLX33" s="1022"/>
      <c r="LLY33" s="1022"/>
      <c r="LLZ33" s="1022"/>
      <c r="LMA33" s="1022"/>
      <c r="LMB33" s="1022"/>
      <c r="LMC33" s="1022"/>
      <c r="LMD33" s="1022"/>
      <c r="LME33" s="1022"/>
      <c r="LMF33" s="1022"/>
      <c r="LMG33" s="1022"/>
      <c r="LMH33" s="1022"/>
      <c r="LMI33" s="1022"/>
      <c r="LMJ33" s="1022"/>
      <c r="LMK33" s="1022"/>
      <c r="LML33" s="1022"/>
      <c r="LMM33" s="1022"/>
      <c r="LMN33" s="1022"/>
      <c r="LMO33" s="1022"/>
      <c r="LMP33" s="1022"/>
      <c r="LMQ33" s="1022"/>
      <c r="LMR33" s="1022"/>
      <c r="LMS33" s="1022"/>
      <c r="LMT33" s="1022"/>
      <c r="LMU33" s="1022"/>
      <c r="LMV33" s="1022"/>
      <c r="LMW33" s="1022"/>
      <c r="LMX33" s="1022"/>
      <c r="LMY33" s="1022"/>
      <c r="LMZ33" s="1022"/>
      <c r="LNA33" s="1022"/>
      <c r="LNB33" s="1022"/>
      <c r="LNC33" s="1022"/>
      <c r="LND33" s="1022"/>
      <c r="LNE33" s="1022"/>
      <c r="LNF33" s="1022"/>
      <c r="LNG33" s="1022"/>
      <c r="LNH33" s="1022"/>
      <c r="LNI33" s="1022"/>
      <c r="LNJ33" s="1022"/>
      <c r="LNK33" s="1022"/>
      <c r="LNL33" s="1022"/>
      <c r="LNM33" s="1022"/>
      <c r="LNN33" s="1022"/>
      <c r="LNO33" s="1022"/>
      <c r="LNP33" s="1022"/>
      <c r="LNQ33" s="1022"/>
      <c r="LNR33" s="1022"/>
      <c r="LNS33" s="1022"/>
      <c r="LNT33" s="1022"/>
      <c r="LNU33" s="1022"/>
      <c r="LNV33" s="1022"/>
      <c r="LNW33" s="1022"/>
      <c r="LNX33" s="1022"/>
      <c r="LNY33" s="1022"/>
      <c r="LNZ33" s="1022"/>
      <c r="LOA33" s="1022"/>
      <c r="LOB33" s="1022"/>
      <c r="LOC33" s="1022"/>
      <c r="LOD33" s="1022"/>
      <c r="LOE33" s="1022"/>
      <c r="LOF33" s="1022"/>
      <c r="LOG33" s="1022"/>
      <c r="LOH33" s="1022"/>
      <c r="LOI33" s="1022"/>
      <c r="LOJ33" s="1022"/>
      <c r="LOK33" s="1022"/>
      <c r="LOL33" s="1022"/>
      <c r="LOM33" s="1022"/>
      <c r="LON33" s="1022"/>
      <c r="LOO33" s="1022"/>
      <c r="LOP33" s="1022"/>
      <c r="LOQ33" s="1022"/>
      <c r="LOR33" s="1022"/>
      <c r="LOS33" s="1022"/>
      <c r="LOT33" s="1022"/>
      <c r="LOU33" s="1022"/>
      <c r="LOV33" s="1022"/>
      <c r="LOW33" s="1022"/>
      <c r="LOX33" s="1022"/>
      <c r="LOY33" s="1022"/>
      <c r="LOZ33" s="1022"/>
      <c r="LPA33" s="1022"/>
      <c r="LPB33" s="1022"/>
      <c r="LPC33" s="1022"/>
      <c r="LPD33" s="1022"/>
      <c r="LPE33" s="1022"/>
      <c r="LPF33" s="1022"/>
      <c r="LPG33" s="1022"/>
      <c r="LPH33" s="1022"/>
      <c r="LPI33" s="1022"/>
      <c r="LPJ33" s="1022"/>
      <c r="LPK33" s="1022"/>
      <c r="LPL33" s="1022"/>
      <c r="LPM33" s="1022"/>
      <c r="LPN33" s="1022"/>
      <c r="LPO33" s="1022"/>
      <c r="LPP33" s="1022"/>
      <c r="LPQ33" s="1022"/>
      <c r="LPR33" s="1022"/>
      <c r="LPS33" s="1022"/>
      <c r="LPT33" s="1022"/>
      <c r="LPU33" s="1022"/>
      <c r="LPV33" s="1022"/>
      <c r="LPW33" s="1022"/>
      <c r="LPX33" s="1022"/>
      <c r="LPY33" s="1022"/>
      <c r="LPZ33" s="1022"/>
      <c r="LQA33" s="1022"/>
      <c r="LQB33" s="1022"/>
      <c r="LQC33" s="1022"/>
      <c r="LQD33" s="1022"/>
      <c r="LQE33" s="1022"/>
      <c r="LQF33" s="1022"/>
      <c r="LQG33" s="1022"/>
      <c r="LQH33" s="1022"/>
      <c r="LQI33" s="1022"/>
      <c r="LQJ33" s="1022"/>
      <c r="LQK33" s="1022"/>
      <c r="LQL33" s="1022"/>
      <c r="LQM33" s="1022"/>
      <c r="LQN33" s="1022"/>
      <c r="LQO33" s="1022"/>
      <c r="LQP33" s="1022"/>
      <c r="LQQ33" s="1022"/>
      <c r="LQR33" s="1022"/>
      <c r="LQS33" s="1022"/>
      <c r="LQT33" s="1022"/>
      <c r="LQU33" s="1022"/>
      <c r="LQV33" s="1022"/>
      <c r="LQW33" s="1022"/>
      <c r="LQX33" s="1022"/>
      <c r="LQY33" s="1022"/>
      <c r="LQZ33" s="1022"/>
      <c r="LRA33" s="1022"/>
      <c r="LRB33" s="1022"/>
      <c r="LRC33" s="1022"/>
      <c r="LRD33" s="1022"/>
      <c r="LRE33" s="1022"/>
      <c r="LRF33" s="1022"/>
      <c r="LRG33" s="1022"/>
      <c r="LRH33" s="1022"/>
      <c r="LRI33" s="1022"/>
      <c r="LRJ33" s="1022"/>
      <c r="LRK33" s="1022"/>
      <c r="LRL33" s="1022"/>
      <c r="LRM33" s="1022"/>
      <c r="LRN33" s="1022"/>
      <c r="LRO33" s="1022"/>
      <c r="LRP33" s="1022"/>
      <c r="LRQ33" s="1022"/>
      <c r="LRR33" s="1022"/>
      <c r="LRS33" s="1022"/>
      <c r="LRT33" s="1022"/>
      <c r="LRU33" s="1022"/>
      <c r="LRV33" s="1022"/>
      <c r="LRW33" s="1022"/>
      <c r="LRX33" s="1022"/>
      <c r="LRY33" s="1022"/>
      <c r="LRZ33" s="1022"/>
      <c r="LSA33" s="1022"/>
      <c r="LSB33" s="1022"/>
      <c r="LSC33" s="1022"/>
      <c r="LSD33" s="1022"/>
      <c r="LSE33" s="1022"/>
      <c r="LSF33" s="1022"/>
      <c r="LSG33" s="1022"/>
      <c r="LSH33" s="1022"/>
      <c r="LSI33" s="1022"/>
      <c r="LSJ33" s="1022"/>
      <c r="LSK33" s="1022"/>
      <c r="LSL33" s="1022"/>
      <c r="LSM33" s="1022"/>
      <c r="LSN33" s="1022"/>
      <c r="LSO33" s="1022"/>
      <c r="LSP33" s="1022"/>
      <c r="LSQ33" s="1022"/>
      <c r="LSR33" s="1022"/>
      <c r="LSS33" s="1022"/>
      <c r="LST33" s="1022"/>
      <c r="LSU33" s="1022"/>
      <c r="LSV33" s="1022"/>
      <c r="LSW33" s="1022"/>
      <c r="LSX33" s="1022"/>
      <c r="LSY33" s="1022"/>
      <c r="LSZ33" s="1022"/>
      <c r="LTA33" s="1022"/>
      <c r="LTB33" s="1022"/>
      <c r="LTC33" s="1022"/>
      <c r="LTD33" s="1022"/>
      <c r="LTE33" s="1022"/>
      <c r="LTF33" s="1022"/>
      <c r="LTG33" s="1022"/>
      <c r="LTH33" s="1022"/>
      <c r="LTI33" s="1022"/>
      <c r="LTJ33" s="1022"/>
      <c r="LTK33" s="1022"/>
      <c r="LTL33" s="1022"/>
      <c r="LTM33" s="1022"/>
      <c r="LTN33" s="1022"/>
      <c r="LTO33" s="1022"/>
      <c r="LTP33" s="1022"/>
      <c r="LTQ33" s="1022"/>
      <c r="LTR33" s="1022"/>
      <c r="LTS33" s="1022"/>
      <c r="LTT33" s="1022"/>
      <c r="LTU33" s="1022"/>
      <c r="LTV33" s="1022"/>
      <c r="LTW33" s="1022"/>
      <c r="LTX33" s="1022"/>
      <c r="LTY33" s="1022"/>
      <c r="LTZ33" s="1022"/>
      <c r="LUA33" s="1022"/>
      <c r="LUB33" s="1022"/>
      <c r="LUC33" s="1022"/>
      <c r="LUD33" s="1022"/>
      <c r="LUE33" s="1022"/>
      <c r="LUF33" s="1022"/>
      <c r="LUG33" s="1022"/>
      <c r="LUH33" s="1022"/>
      <c r="LUI33" s="1022"/>
      <c r="LUJ33" s="1022"/>
      <c r="LUK33" s="1022"/>
      <c r="LUL33" s="1022"/>
      <c r="LUM33" s="1022"/>
      <c r="LUN33" s="1022"/>
      <c r="LUO33" s="1022"/>
      <c r="LUP33" s="1022"/>
      <c r="LUQ33" s="1022"/>
      <c r="LUR33" s="1022"/>
      <c r="LUS33" s="1022"/>
      <c r="LUT33" s="1022"/>
      <c r="LUU33" s="1022"/>
      <c r="LUV33" s="1022"/>
      <c r="LUW33" s="1022"/>
      <c r="LUX33" s="1022"/>
      <c r="LUY33" s="1022"/>
      <c r="LUZ33" s="1022"/>
      <c r="LVA33" s="1022"/>
      <c r="LVB33" s="1022"/>
      <c r="LVC33" s="1022"/>
      <c r="LVD33" s="1022"/>
      <c r="LVE33" s="1022"/>
      <c r="LVF33" s="1022"/>
      <c r="LVG33" s="1022"/>
      <c r="LVH33" s="1022"/>
      <c r="LVI33" s="1022"/>
      <c r="LVJ33" s="1022"/>
      <c r="LVK33" s="1022"/>
      <c r="LVL33" s="1022"/>
      <c r="LVM33" s="1022"/>
      <c r="LVN33" s="1022"/>
      <c r="LVO33" s="1022"/>
      <c r="LVP33" s="1022"/>
      <c r="LVQ33" s="1022"/>
      <c r="LVR33" s="1022"/>
      <c r="LVS33" s="1022"/>
      <c r="LVT33" s="1022"/>
      <c r="LVU33" s="1022"/>
      <c r="LVV33" s="1022"/>
      <c r="LVW33" s="1022"/>
      <c r="LVX33" s="1022"/>
      <c r="LVY33" s="1022"/>
      <c r="LVZ33" s="1022"/>
      <c r="LWA33" s="1022"/>
      <c r="LWB33" s="1022"/>
      <c r="LWC33" s="1022"/>
      <c r="LWD33" s="1022"/>
      <c r="LWE33" s="1022"/>
      <c r="LWF33" s="1022"/>
      <c r="LWG33" s="1022"/>
      <c r="LWH33" s="1022"/>
      <c r="LWI33" s="1022"/>
      <c r="LWJ33" s="1022"/>
      <c r="LWK33" s="1022"/>
      <c r="LWL33" s="1022"/>
      <c r="LWM33" s="1022"/>
      <c r="LWN33" s="1022"/>
      <c r="LWO33" s="1022"/>
      <c r="LWP33" s="1022"/>
      <c r="LWQ33" s="1022"/>
      <c r="LWR33" s="1022"/>
      <c r="LWS33" s="1022"/>
      <c r="LWT33" s="1022"/>
      <c r="LWU33" s="1022"/>
      <c r="LWV33" s="1022"/>
      <c r="LWW33" s="1022"/>
      <c r="LWX33" s="1022"/>
      <c r="LWY33" s="1022"/>
      <c r="LWZ33" s="1022"/>
      <c r="LXA33" s="1022"/>
      <c r="LXB33" s="1022"/>
      <c r="LXC33" s="1022"/>
      <c r="LXD33" s="1022"/>
      <c r="LXE33" s="1022"/>
      <c r="LXF33" s="1022"/>
      <c r="LXG33" s="1022"/>
      <c r="LXH33" s="1022"/>
      <c r="LXI33" s="1022"/>
      <c r="LXJ33" s="1022"/>
      <c r="LXK33" s="1022"/>
      <c r="LXL33" s="1022"/>
      <c r="LXM33" s="1022"/>
      <c r="LXN33" s="1022"/>
      <c r="LXO33" s="1022"/>
      <c r="LXP33" s="1022"/>
      <c r="LXQ33" s="1022"/>
      <c r="LXR33" s="1022"/>
      <c r="LXS33" s="1022"/>
      <c r="LXT33" s="1022"/>
      <c r="LXU33" s="1022"/>
      <c r="LXV33" s="1022"/>
      <c r="LXW33" s="1022"/>
      <c r="LXX33" s="1022"/>
      <c r="LXY33" s="1022"/>
      <c r="LXZ33" s="1022"/>
      <c r="LYA33" s="1022"/>
      <c r="LYB33" s="1022"/>
      <c r="LYC33" s="1022"/>
      <c r="LYD33" s="1022"/>
      <c r="LYE33" s="1022"/>
      <c r="LYF33" s="1022"/>
      <c r="LYG33" s="1022"/>
      <c r="LYH33" s="1022"/>
      <c r="LYI33" s="1022"/>
      <c r="LYJ33" s="1022"/>
      <c r="LYK33" s="1022"/>
      <c r="LYL33" s="1022"/>
      <c r="LYM33" s="1022"/>
      <c r="LYN33" s="1022"/>
      <c r="LYO33" s="1022"/>
      <c r="LYP33" s="1022"/>
      <c r="LYQ33" s="1022"/>
      <c r="LYR33" s="1022"/>
      <c r="LYS33" s="1022"/>
      <c r="LYT33" s="1022"/>
      <c r="LYU33" s="1022"/>
      <c r="LYV33" s="1022"/>
      <c r="LYW33" s="1022"/>
      <c r="LYX33" s="1022"/>
      <c r="LYY33" s="1022"/>
      <c r="LYZ33" s="1022"/>
      <c r="LZA33" s="1022"/>
      <c r="LZB33" s="1022"/>
      <c r="LZC33" s="1022"/>
      <c r="LZD33" s="1022"/>
      <c r="LZE33" s="1022"/>
      <c r="LZF33" s="1022"/>
      <c r="LZG33" s="1022"/>
      <c r="LZH33" s="1022"/>
      <c r="LZI33" s="1022"/>
      <c r="LZJ33" s="1022"/>
      <c r="LZK33" s="1022"/>
      <c r="LZL33" s="1022"/>
      <c r="LZM33" s="1022"/>
      <c r="LZN33" s="1022"/>
      <c r="LZO33" s="1022"/>
      <c r="LZP33" s="1022"/>
      <c r="LZQ33" s="1022"/>
      <c r="LZR33" s="1022"/>
      <c r="LZS33" s="1022"/>
      <c r="LZT33" s="1022"/>
      <c r="LZU33" s="1022"/>
      <c r="LZV33" s="1022"/>
      <c r="LZW33" s="1022"/>
      <c r="LZX33" s="1022"/>
      <c r="LZY33" s="1022"/>
      <c r="LZZ33" s="1022"/>
      <c r="MAA33" s="1022"/>
      <c r="MAB33" s="1022"/>
      <c r="MAC33" s="1022"/>
      <c r="MAD33" s="1022"/>
      <c r="MAE33" s="1022"/>
      <c r="MAF33" s="1022"/>
      <c r="MAG33" s="1022"/>
      <c r="MAH33" s="1022"/>
      <c r="MAI33" s="1022"/>
      <c r="MAJ33" s="1022"/>
      <c r="MAK33" s="1022"/>
      <c r="MAL33" s="1022"/>
      <c r="MAM33" s="1022"/>
      <c r="MAN33" s="1022"/>
      <c r="MAO33" s="1022"/>
      <c r="MAP33" s="1022"/>
      <c r="MAQ33" s="1022"/>
      <c r="MAR33" s="1022"/>
      <c r="MAS33" s="1022"/>
      <c r="MAT33" s="1022"/>
      <c r="MAU33" s="1022"/>
      <c r="MAV33" s="1022"/>
      <c r="MAW33" s="1022"/>
      <c r="MAX33" s="1022"/>
      <c r="MAY33" s="1022"/>
      <c r="MAZ33" s="1022"/>
      <c r="MBA33" s="1022"/>
      <c r="MBB33" s="1022"/>
      <c r="MBC33" s="1022"/>
      <c r="MBD33" s="1022"/>
      <c r="MBE33" s="1022"/>
      <c r="MBF33" s="1022"/>
      <c r="MBG33" s="1022"/>
      <c r="MBH33" s="1022"/>
      <c r="MBI33" s="1022"/>
      <c r="MBJ33" s="1022"/>
      <c r="MBK33" s="1022"/>
      <c r="MBL33" s="1022"/>
      <c r="MBM33" s="1022"/>
      <c r="MBN33" s="1022"/>
      <c r="MBO33" s="1022"/>
      <c r="MBP33" s="1022"/>
      <c r="MBQ33" s="1022"/>
      <c r="MBR33" s="1022"/>
      <c r="MBS33" s="1022"/>
      <c r="MBT33" s="1022"/>
      <c r="MBU33" s="1022"/>
      <c r="MBV33" s="1022"/>
      <c r="MBW33" s="1022"/>
      <c r="MBX33" s="1022"/>
      <c r="MBY33" s="1022"/>
      <c r="MBZ33" s="1022"/>
      <c r="MCA33" s="1022"/>
      <c r="MCB33" s="1022"/>
      <c r="MCC33" s="1022"/>
      <c r="MCD33" s="1022"/>
      <c r="MCE33" s="1022"/>
      <c r="MCF33" s="1022"/>
      <c r="MCG33" s="1022"/>
      <c r="MCH33" s="1022"/>
      <c r="MCI33" s="1022"/>
      <c r="MCJ33" s="1022"/>
      <c r="MCK33" s="1022"/>
      <c r="MCL33" s="1022"/>
      <c r="MCM33" s="1022"/>
      <c r="MCN33" s="1022"/>
      <c r="MCO33" s="1022"/>
      <c r="MCP33" s="1022"/>
      <c r="MCQ33" s="1022"/>
      <c r="MCR33" s="1022"/>
      <c r="MCS33" s="1022"/>
      <c r="MCT33" s="1022"/>
      <c r="MCU33" s="1022"/>
      <c r="MCV33" s="1022"/>
      <c r="MCW33" s="1022"/>
      <c r="MCX33" s="1022"/>
      <c r="MCY33" s="1022"/>
      <c r="MCZ33" s="1022"/>
      <c r="MDA33" s="1022"/>
      <c r="MDB33" s="1022"/>
      <c r="MDC33" s="1022"/>
      <c r="MDD33" s="1022"/>
      <c r="MDE33" s="1022"/>
      <c r="MDF33" s="1022"/>
      <c r="MDG33" s="1022"/>
      <c r="MDH33" s="1022"/>
      <c r="MDI33" s="1022"/>
      <c r="MDJ33" s="1022"/>
      <c r="MDK33" s="1022"/>
      <c r="MDL33" s="1022"/>
      <c r="MDM33" s="1022"/>
      <c r="MDN33" s="1022"/>
      <c r="MDO33" s="1022"/>
      <c r="MDP33" s="1022"/>
      <c r="MDQ33" s="1022"/>
      <c r="MDR33" s="1022"/>
      <c r="MDS33" s="1022"/>
      <c r="MDT33" s="1022"/>
      <c r="MDU33" s="1022"/>
      <c r="MDV33" s="1022"/>
      <c r="MDW33" s="1022"/>
      <c r="MDX33" s="1022"/>
      <c r="MDY33" s="1022"/>
      <c r="MDZ33" s="1022"/>
      <c r="MEA33" s="1022"/>
      <c r="MEB33" s="1022"/>
      <c r="MEC33" s="1022"/>
      <c r="MED33" s="1022"/>
      <c r="MEE33" s="1022"/>
      <c r="MEF33" s="1022"/>
      <c r="MEG33" s="1022"/>
      <c r="MEH33" s="1022"/>
      <c r="MEI33" s="1022"/>
      <c r="MEJ33" s="1022"/>
      <c r="MEK33" s="1022"/>
      <c r="MEL33" s="1022"/>
      <c r="MEM33" s="1022"/>
      <c r="MEN33" s="1022"/>
      <c r="MEO33" s="1022"/>
      <c r="MEP33" s="1022"/>
      <c r="MEQ33" s="1022"/>
      <c r="MER33" s="1022"/>
      <c r="MES33" s="1022"/>
      <c r="MET33" s="1022"/>
      <c r="MEU33" s="1022"/>
      <c r="MEV33" s="1022"/>
      <c r="MEW33" s="1022"/>
      <c r="MEX33" s="1022"/>
      <c r="MEY33" s="1022"/>
      <c r="MEZ33" s="1022"/>
      <c r="MFA33" s="1022"/>
      <c r="MFB33" s="1022"/>
      <c r="MFC33" s="1022"/>
      <c r="MFD33" s="1022"/>
      <c r="MFE33" s="1022"/>
      <c r="MFF33" s="1022"/>
      <c r="MFG33" s="1022"/>
      <c r="MFH33" s="1022"/>
      <c r="MFI33" s="1022"/>
      <c r="MFJ33" s="1022"/>
      <c r="MFK33" s="1022"/>
      <c r="MFL33" s="1022"/>
      <c r="MFM33" s="1022"/>
      <c r="MFN33" s="1022"/>
      <c r="MFO33" s="1022"/>
      <c r="MFP33" s="1022"/>
      <c r="MFQ33" s="1022"/>
      <c r="MFR33" s="1022"/>
      <c r="MFS33" s="1022"/>
      <c r="MFT33" s="1022"/>
      <c r="MFU33" s="1022"/>
      <c r="MFV33" s="1022"/>
      <c r="MFW33" s="1022"/>
      <c r="MFX33" s="1022"/>
      <c r="MFY33" s="1022"/>
      <c r="MFZ33" s="1022"/>
      <c r="MGA33" s="1022"/>
      <c r="MGB33" s="1022"/>
      <c r="MGC33" s="1022"/>
      <c r="MGD33" s="1022"/>
      <c r="MGE33" s="1022"/>
      <c r="MGF33" s="1022"/>
      <c r="MGG33" s="1022"/>
      <c r="MGH33" s="1022"/>
      <c r="MGI33" s="1022"/>
      <c r="MGJ33" s="1022"/>
      <c r="MGK33" s="1022"/>
      <c r="MGL33" s="1022"/>
      <c r="MGM33" s="1022"/>
      <c r="MGN33" s="1022"/>
      <c r="MGO33" s="1022"/>
      <c r="MGP33" s="1022"/>
      <c r="MGQ33" s="1022"/>
      <c r="MGR33" s="1022"/>
      <c r="MGS33" s="1022"/>
      <c r="MGT33" s="1022"/>
      <c r="MGU33" s="1022"/>
      <c r="MGV33" s="1022"/>
      <c r="MGW33" s="1022"/>
      <c r="MGX33" s="1022"/>
      <c r="MGY33" s="1022"/>
      <c r="MGZ33" s="1022"/>
      <c r="MHA33" s="1022"/>
      <c r="MHB33" s="1022"/>
      <c r="MHC33" s="1022"/>
      <c r="MHD33" s="1022"/>
      <c r="MHE33" s="1022"/>
      <c r="MHF33" s="1022"/>
      <c r="MHG33" s="1022"/>
      <c r="MHH33" s="1022"/>
      <c r="MHI33" s="1022"/>
      <c r="MHJ33" s="1022"/>
      <c r="MHK33" s="1022"/>
      <c r="MHL33" s="1022"/>
      <c r="MHM33" s="1022"/>
      <c r="MHN33" s="1022"/>
      <c r="MHO33" s="1022"/>
      <c r="MHP33" s="1022"/>
      <c r="MHQ33" s="1022"/>
      <c r="MHR33" s="1022"/>
      <c r="MHS33" s="1022"/>
      <c r="MHT33" s="1022"/>
      <c r="MHU33" s="1022"/>
      <c r="MHV33" s="1022"/>
      <c r="MHW33" s="1022"/>
      <c r="MHX33" s="1022"/>
      <c r="MHY33" s="1022"/>
      <c r="MHZ33" s="1022"/>
      <c r="MIA33" s="1022"/>
      <c r="MIB33" s="1022"/>
      <c r="MIC33" s="1022"/>
      <c r="MID33" s="1022"/>
      <c r="MIE33" s="1022"/>
      <c r="MIF33" s="1022"/>
      <c r="MIG33" s="1022"/>
      <c r="MIH33" s="1022"/>
      <c r="MII33" s="1022"/>
      <c r="MIJ33" s="1022"/>
      <c r="MIK33" s="1022"/>
      <c r="MIL33" s="1022"/>
      <c r="MIM33" s="1022"/>
      <c r="MIN33" s="1022"/>
      <c r="MIO33" s="1022"/>
      <c r="MIP33" s="1022"/>
      <c r="MIQ33" s="1022"/>
      <c r="MIR33" s="1022"/>
      <c r="MIS33" s="1022"/>
      <c r="MIT33" s="1022"/>
      <c r="MIU33" s="1022"/>
      <c r="MIV33" s="1022"/>
      <c r="MIW33" s="1022"/>
      <c r="MIX33" s="1022"/>
      <c r="MIY33" s="1022"/>
      <c r="MIZ33" s="1022"/>
      <c r="MJA33" s="1022"/>
      <c r="MJB33" s="1022"/>
      <c r="MJC33" s="1022"/>
      <c r="MJD33" s="1022"/>
      <c r="MJE33" s="1022"/>
      <c r="MJF33" s="1022"/>
      <c r="MJG33" s="1022"/>
      <c r="MJH33" s="1022"/>
      <c r="MJI33" s="1022"/>
      <c r="MJJ33" s="1022"/>
      <c r="MJK33" s="1022"/>
      <c r="MJL33" s="1022"/>
      <c r="MJM33" s="1022"/>
      <c r="MJN33" s="1022"/>
      <c r="MJO33" s="1022"/>
      <c r="MJP33" s="1022"/>
      <c r="MJQ33" s="1022"/>
      <c r="MJR33" s="1022"/>
      <c r="MJS33" s="1022"/>
      <c r="MJT33" s="1022"/>
      <c r="MJU33" s="1022"/>
      <c r="MJV33" s="1022"/>
      <c r="MJW33" s="1022"/>
      <c r="MJX33" s="1022"/>
      <c r="MJY33" s="1022"/>
      <c r="MJZ33" s="1022"/>
      <c r="MKA33" s="1022"/>
      <c r="MKB33" s="1022"/>
      <c r="MKC33" s="1022"/>
      <c r="MKD33" s="1022"/>
      <c r="MKE33" s="1022"/>
      <c r="MKF33" s="1022"/>
      <c r="MKG33" s="1022"/>
      <c r="MKH33" s="1022"/>
      <c r="MKI33" s="1022"/>
      <c r="MKJ33" s="1022"/>
      <c r="MKK33" s="1022"/>
      <c r="MKL33" s="1022"/>
      <c r="MKM33" s="1022"/>
      <c r="MKN33" s="1022"/>
      <c r="MKO33" s="1022"/>
      <c r="MKP33" s="1022"/>
      <c r="MKQ33" s="1022"/>
      <c r="MKR33" s="1022"/>
      <c r="MKS33" s="1022"/>
      <c r="MKT33" s="1022"/>
      <c r="MKU33" s="1022"/>
      <c r="MKV33" s="1022"/>
      <c r="MKW33" s="1022"/>
      <c r="MKX33" s="1022"/>
      <c r="MKY33" s="1022"/>
      <c r="MKZ33" s="1022"/>
      <c r="MLA33" s="1022"/>
      <c r="MLB33" s="1022"/>
      <c r="MLC33" s="1022"/>
      <c r="MLD33" s="1022"/>
      <c r="MLE33" s="1022"/>
      <c r="MLF33" s="1022"/>
      <c r="MLG33" s="1022"/>
      <c r="MLH33" s="1022"/>
      <c r="MLI33" s="1022"/>
      <c r="MLJ33" s="1022"/>
      <c r="MLK33" s="1022"/>
      <c r="MLL33" s="1022"/>
      <c r="MLM33" s="1022"/>
      <c r="MLN33" s="1022"/>
      <c r="MLO33" s="1022"/>
      <c r="MLP33" s="1022"/>
      <c r="MLQ33" s="1022"/>
      <c r="MLR33" s="1022"/>
      <c r="MLS33" s="1022"/>
      <c r="MLT33" s="1022"/>
      <c r="MLU33" s="1022"/>
      <c r="MLV33" s="1022"/>
      <c r="MLW33" s="1022"/>
      <c r="MLX33" s="1022"/>
      <c r="MLY33" s="1022"/>
      <c r="MLZ33" s="1022"/>
      <c r="MMA33" s="1022"/>
      <c r="MMB33" s="1022"/>
      <c r="MMC33" s="1022"/>
      <c r="MMD33" s="1022"/>
      <c r="MME33" s="1022"/>
      <c r="MMF33" s="1022"/>
      <c r="MMG33" s="1022"/>
      <c r="MMH33" s="1022"/>
      <c r="MMI33" s="1022"/>
      <c r="MMJ33" s="1022"/>
      <c r="MMK33" s="1022"/>
      <c r="MML33" s="1022"/>
      <c r="MMM33" s="1022"/>
      <c r="MMN33" s="1022"/>
      <c r="MMO33" s="1022"/>
      <c r="MMP33" s="1022"/>
      <c r="MMQ33" s="1022"/>
      <c r="MMR33" s="1022"/>
      <c r="MMS33" s="1022"/>
      <c r="MMT33" s="1022"/>
      <c r="MMU33" s="1022"/>
      <c r="MMV33" s="1022"/>
      <c r="MMW33" s="1022"/>
      <c r="MMX33" s="1022"/>
      <c r="MMY33" s="1022"/>
      <c r="MMZ33" s="1022"/>
      <c r="MNA33" s="1022"/>
      <c r="MNB33" s="1022"/>
      <c r="MNC33" s="1022"/>
      <c r="MND33" s="1022"/>
      <c r="MNE33" s="1022"/>
      <c r="MNF33" s="1022"/>
      <c r="MNG33" s="1022"/>
      <c r="MNH33" s="1022"/>
      <c r="MNI33" s="1022"/>
      <c r="MNJ33" s="1022"/>
      <c r="MNK33" s="1022"/>
      <c r="MNL33" s="1022"/>
      <c r="MNM33" s="1022"/>
      <c r="MNN33" s="1022"/>
      <c r="MNO33" s="1022"/>
      <c r="MNP33" s="1022"/>
      <c r="MNQ33" s="1022"/>
      <c r="MNR33" s="1022"/>
      <c r="MNS33" s="1022"/>
      <c r="MNT33" s="1022"/>
      <c r="MNU33" s="1022"/>
      <c r="MNV33" s="1022"/>
      <c r="MNW33" s="1022"/>
      <c r="MNX33" s="1022"/>
      <c r="MNY33" s="1022"/>
      <c r="MNZ33" s="1022"/>
      <c r="MOA33" s="1022"/>
      <c r="MOB33" s="1022"/>
      <c r="MOC33" s="1022"/>
      <c r="MOD33" s="1022"/>
      <c r="MOE33" s="1022"/>
      <c r="MOF33" s="1022"/>
      <c r="MOG33" s="1022"/>
      <c r="MOH33" s="1022"/>
      <c r="MOI33" s="1022"/>
      <c r="MOJ33" s="1022"/>
      <c r="MOK33" s="1022"/>
      <c r="MOL33" s="1022"/>
      <c r="MOM33" s="1022"/>
      <c r="MON33" s="1022"/>
      <c r="MOO33" s="1022"/>
      <c r="MOP33" s="1022"/>
      <c r="MOQ33" s="1022"/>
      <c r="MOR33" s="1022"/>
      <c r="MOS33" s="1022"/>
      <c r="MOT33" s="1022"/>
      <c r="MOU33" s="1022"/>
      <c r="MOV33" s="1022"/>
      <c r="MOW33" s="1022"/>
      <c r="MOX33" s="1022"/>
      <c r="MOY33" s="1022"/>
      <c r="MOZ33" s="1022"/>
      <c r="MPA33" s="1022"/>
      <c r="MPB33" s="1022"/>
      <c r="MPC33" s="1022"/>
      <c r="MPD33" s="1022"/>
      <c r="MPE33" s="1022"/>
      <c r="MPF33" s="1022"/>
      <c r="MPG33" s="1022"/>
      <c r="MPH33" s="1022"/>
      <c r="MPI33" s="1022"/>
      <c r="MPJ33" s="1022"/>
      <c r="MPK33" s="1022"/>
      <c r="MPL33" s="1022"/>
      <c r="MPM33" s="1022"/>
      <c r="MPN33" s="1022"/>
      <c r="MPO33" s="1022"/>
      <c r="MPP33" s="1022"/>
      <c r="MPQ33" s="1022"/>
      <c r="MPR33" s="1022"/>
      <c r="MPS33" s="1022"/>
      <c r="MPT33" s="1022"/>
      <c r="MPU33" s="1022"/>
      <c r="MPV33" s="1022"/>
      <c r="MPW33" s="1022"/>
      <c r="MPX33" s="1022"/>
      <c r="MPY33" s="1022"/>
      <c r="MPZ33" s="1022"/>
      <c r="MQA33" s="1022"/>
      <c r="MQB33" s="1022"/>
      <c r="MQC33" s="1022"/>
      <c r="MQD33" s="1022"/>
      <c r="MQE33" s="1022"/>
      <c r="MQF33" s="1022"/>
      <c r="MQG33" s="1022"/>
      <c r="MQH33" s="1022"/>
      <c r="MQI33" s="1022"/>
      <c r="MQJ33" s="1022"/>
      <c r="MQK33" s="1022"/>
      <c r="MQL33" s="1022"/>
      <c r="MQM33" s="1022"/>
      <c r="MQN33" s="1022"/>
      <c r="MQO33" s="1022"/>
      <c r="MQP33" s="1022"/>
      <c r="MQQ33" s="1022"/>
      <c r="MQR33" s="1022"/>
      <c r="MQS33" s="1022"/>
      <c r="MQT33" s="1022"/>
      <c r="MQU33" s="1022"/>
      <c r="MQV33" s="1022"/>
      <c r="MQW33" s="1022"/>
      <c r="MQX33" s="1022"/>
      <c r="MQY33" s="1022"/>
      <c r="MQZ33" s="1022"/>
      <c r="MRA33" s="1022"/>
      <c r="MRB33" s="1022"/>
      <c r="MRC33" s="1022"/>
      <c r="MRD33" s="1022"/>
      <c r="MRE33" s="1022"/>
      <c r="MRF33" s="1022"/>
      <c r="MRG33" s="1022"/>
      <c r="MRH33" s="1022"/>
      <c r="MRI33" s="1022"/>
      <c r="MRJ33" s="1022"/>
      <c r="MRK33" s="1022"/>
      <c r="MRL33" s="1022"/>
      <c r="MRM33" s="1022"/>
      <c r="MRN33" s="1022"/>
      <c r="MRO33" s="1022"/>
      <c r="MRP33" s="1022"/>
      <c r="MRQ33" s="1022"/>
      <c r="MRR33" s="1022"/>
      <c r="MRS33" s="1022"/>
      <c r="MRT33" s="1022"/>
      <c r="MRU33" s="1022"/>
      <c r="MRV33" s="1022"/>
      <c r="MRW33" s="1022"/>
      <c r="MRX33" s="1022"/>
      <c r="MRY33" s="1022"/>
      <c r="MRZ33" s="1022"/>
      <c r="MSA33" s="1022"/>
      <c r="MSB33" s="1022"/>
      <c r="MSC33" s="1022"/>
      <c r="MSD33" s="1022"/>
      <c r="MSE33" s="1022"/>
      <c r="MSF33" s="1022"/>
      <c r="MSG33" s="1022"/>
      <c r="MSH33" s="1022"/>
      <c r="MSI33" s="1022"/>
      <c r="MSJ33" s="1022"/>
      <c r="MSK33" s="1022"/>
      <c r="MSL33" s="1022"/>
      <c r="MSM33" s="1022"/>
      <c r="MSN33" s="1022"/>
      <c r="MSO33" s="1022"/>
      <c r="MSP33" s="1022"/>
      <c r="MSQ33" s="1022"/>
      <c r="MSR33" s="1022"/>
      <c r="MSS33" s="1022"/>
      <c r="MST33" s="1022"/>
      <c r="MSU33" s="1022"/>
      <c r="MSV33" s="1022"/>
      <c r="MSW33" s="1022"/>
      <c r="MSX33" s="1022"/>
      <c r="MSY33" s="1022"/>
      <c r="MSZ33" s="1022"/>
      <c r="MTA33" s="1022"/>
      <c r="MTB33" s="1022"/>
      <c r="MTC33" s="1022"/>
      <c r="MTD33" s="1022"/>
      <c r="MTE33" s="1022"/>
      <c r="MTF33" s="1022"/>
      <c r="MTG33" s="1022"/>
      <c r="MTH33" s="1022"/>
      <c r="MTI33" s="1022"/>
      <c r="MTJ33" s="1022"/>
      <c r="MTK33" s="1022"/>
      <c r="MTL33" s="1022"/>
      <c r="MTM33" s="1022"/>
      <c r="MTN33" s="1022"/>
      <c r="MTO33" s="1022"/>
      <c r="MTP33" s="1022"/>
      <c r="MTQ33" s="1022"/>
      <c r="MTR33" s="1022"/>
      <c r="MTS33" s="1022"/>
      <c r="MTT33" s="1022"/>
      <c r="MTU33" s="1022"/>
      <c r="MTV33" s="1022"/>
      <c r="MTW33" s="1022"/>
      <c r="MTX33" s="1022"/>
      <c r="MTY33" s="1022"/>
      <c r="MTZ33" s="1022"/>
      <c r="MUA33" s="1022"/>
      <c r="MUB33" s="1022"/>
      <c r="MUC33" s="1022"/>
      <c r="MUD33" s="1022"/>
      <c r="MUE33" s="1022"/>
      <c r="MUF33" s="1022"/>
      <c r="MUG33" s="1022"/>
      <c r="MUH33" s="1022"/>
      <c r="MUI33" s="1022"/>
      <c r="MUJ33" s="1022"/>
      <c r="MUK33" s="1022"/>
      <c r="MUL33" s="1022"/>
      <c r="MUM33" s="1022"/>
      <c r="MUN33" s="1022"/>
      <c r="MUO33" s="1022"/>
      <c r="MUP33" s="1022"/>
      <c r="MUQ33" s="1022"/>
      <c r="MUR33" s="1022"/>
      <c r="MUS33" s="1022"/>
      <c r="MUT33" s="1022"/>
      <c r="MUU33" s="1022"/>
      <c r="MUV33" s="1022"/>
      <c r="MUW33" s="1022"/>
      <c r="MUX33" s="1022"/>
      <c r="MUY33" s="1022"/>
      <c r="MUZ33" s="1022"/>
      <c r="MVA33" s="1022"/>
      <c r="MVB33" s="1022"/>
      <c r="MVC33" s="1022"/>
      <c r="MVD33" s="1022"/>
      <c r="MVE33" s="1022"/>
      <c r="MVF33" s="1022"/>
      <c r="MVG33" s="1022"/>
      <c r="MVH33" s="1022"/>
      <c r="MVI33" s="1022"/>
      <c r="MVJ33" s="1022"/>
      <c r="MVK33" s="1022"/>
      <c r="MVL33" s="1022"/>
      <c r="MVM33" s="1022"/>
      <c r="MVN33" s="1022"/>
      <c r="MVO33" s="1022"/>
      <c r="MVP33" s="1022"/>
      <c r="MVQ33" s="1022"/>
      <c r="MVR33" s="1022"/>
      <c r="MVS33" s="1022"/>
      <c r="MVT33" s="1022"/>
      <c r="MVU33" s="1022"/>
      <c r="MVV33" s="1022"/>
      <c r="MVW33" s="1022"/>
      <c r="MVX33" s="1022"/>
      <c r="MVY33" s="1022"/>
      <c r="MVZ33" s="1022"/>
      <c r="MWA33" s="1022"/>
      <c r="MWB33" s="1022"/>
      <c r="MWC33" s="1022"/>
      <c r="MWD33" s="1022"/>
      <c r="MWE33" s="1022"/>
      <c r="MWF33" s="1022"/>
      <c r="MWG33" s="1022"/>
      <c r="MWH33" s="1022"/>
      <c r="MWI33" s="1022"/>
      <c r="MWJ33" s="1022"/>
      <c r="MWK33" s="1022"/>
      <c r="MWL33" s="1022"/>
      <c r="MWM33" s="1022"/>
      <c r="MWN33" s="1022"/>
      <c r="MWO33" s="1022"/>
      <c r="MWP33" s="1022"/>
      <c r="MWQ33" s="1022"/>
      <c r="MWR33" s="1022"/>
      <c r="MWS33" s="1022"/>
      <c r="MWT33" s="1022"/>
      <c r="MWU33" s="1022"/>
      <c r="MWV33" s="1022"/>
      <c r="MWW33" s="1022"/>
      <c r="MWX33" s="1022"/>
      <c r="MWY33" s="1022"/>
      <c r="MWZ33" s="1022"/>
      <c r="MXA33" s="1022"/>
      <c r="MXB33" s="1022"/>
      <c r="MXC33" s="1022"/>
      <c r="MXD33" s="1022"/>
      <c r="MXE33" s="1022"/>
      <c r="MXF33" s="1022"/>
      <c r="MXG33" s="1022"/>
      <c r="MXH33" s="1022"/>
      <c r="MXI33" s="1022"/>
      <c r="MXJ33" s="1022"/>
      <c r="MXK33" s="1022"/>
      <c r="MXL33" s="1022"/>
      <c r="MXM33" s="1022"/>
      <c r="MXN33" s="1022"/>
      <c r="MXO33" s="1022"/>
      <c r="MXP33" s="1022"/>
      <c r="MXQ33" s="1022"/>
      <c r="MXR33" s="1022"/>
      <c r="MXS33" s="1022"/>
      <c r="MXT33" s="1022"/>
      <c r="MXU33" s="1022"/>
      <c r="MXV33" s="1022"/>
      <c r="MXW33" s="1022"/>
      <c r="MXX33" s="1022"/>
      <c r="MXY33" s="1022"/>
      <c r="MXZ33" s="1022"/>
      <c r="MYA33" s="1022"/>
      <c r="MYB33" s="1022"/>
      <c r="MYC33" s="1022"/>
      <c r="MYD33" s="1022"/>
      <c r="MYE33" s="1022"/>
      <c r="MYF33" s="1022"/>
      <c r="MYG33" s="1022"/>
      <c r="MYH33" s="1022"/>
      <c r="MYI33" s="1022"/>
      <c r="MYJ33" s="1022"/>
      <c r="MYK33" s="1022"/>
      <c r="MYL33" s="1022"/>
      <c r="MYM33" s="1022"/>
      <c r="MYN33" s="1022"/>
      <c r="MYO33" s="1022"/>
      <c r="MYP33" s="1022"/>
      <c r="MYQ33" s="1022"/>
      <c r="MYR33" s="1022"/>
      <c r="MYS33" s="1022"/>
      <c r="MYT33" s="1022"/>
      <c r="MYU33" s="1022"/>
      <c r="MYV33" s="1022"/>
      <c r="MYW33" s="1022"/>
      <c r="MYX33" s="1022"/>
      <c r="MYY33" s="1022"/>
      <c r="MYZ33" s="1022"/>
      <c r="MZA33" s="1022"/>
      <c r="MZB33" s="1022"/>
      <c r="MZC33" s="1022"/>
      <c r="MZD33" s="1022"/>
      <c r="MZE33" s="1022"/>
      <c r="MZF33" s="1022"/>
      <c r="MZG33" s="1022"/>
      <c r="MZH33" s="1022"/>
      <c r="MZI33" s="1022"/>
      <c r="MZJ33" s="1022"/>
      <c r="MZK33" s="1022"/>
      <c r="MZL33" s="1022"/>
      <c r="MZM33" s="1022"/>
      <c r="MZN33" s="1022"/>
      <c r="MZO33" s="1022"/>
      <c r="MZP33" s="1022"/>
      <c r="MZQ33" s="1022"/>
      <c r="MZR33" s="1022"/>
      <c r="MZS33" s="1022"/>
      <c r="MZT33" s="1022"/>
      <c r="MZU33" s="1022"/>
      <c r="MZV33" s="1022"/>
      <c r="MZW33" s="1022"/>
      <c r="MZX33" s="1022"/>
      <c r="MZY33" s="1022"/>
      <c r="MZZ33" s="1022"/>
      <c r="NAA33" s="1022"/>
      <c r="NAB33" s="1022"/>
      <c r="NAC33" s="1022"/>
      <c r="NAD33" s="1022"/>
      <c r="NAE33" s="1022"/>
      <c r="NAF33" s="1022"/>
      <c r="NAG33" s="1022"/>
      <c r="NAH33" s="1022"/>
      <c r="NAI33" s="1022"/>
      <c r="NAJ33" s="1022"/>
      <c r="NAK33" s="1022"/>
      <c r="NAL33" s="1022"/>
      <c r="NAM33" s="1022"/>
      <c r="NAN33" s="1022"/>
      <c r="NAO33" s="1022"/>
      <c r="NAP33" s="1022"/>
      <c r="NAQ33" s="1022"/>
      <c r="NAR33" s="1022"/>
      <c r="NAS33" s="1022"/>
      <c r="NAT33" s="1022"/>
      <c r="NAU33" s="1022"/>
      <c r="NAV33" s="1022"/>
      <c r="NAW33" s="1022"/>
      <c r="NAX33" s="1022"/>
      <c r="NAY33" s="1022"/>
      <c r="NAZ33" s="1022"/>
      <c r="NBA33" s="1022"/>
      <c r="NBB33" s="1022"/>
      <c r="NBC33" s="1022"/>
      <c r="NBD33" s="1022"/>
      <c r="NBE33" s="1022"/>
      <c r="NBF33" s="1022"/>
      <c r="NBG33" s="1022"/>
      <c r="NBH33" s="1022"/>
      <c r="NBI33" s="1022"/>
      <c r="NBJ33" s="1022"/>
      <c r="NBK33" s="1022"/>
      <c r="NBL33" s="1022"/>
      <c r="NBM33" s="1022"/>
      <c r="NBN33" s="1022"/>
      <c r="NBO33" s="1022"/>
      <c r="NBP33" s="1022"/>
      <c r="NBQ33" s="1022"/>
      <c r="NBR33" s="1022"/>
      <c r="NBS33" s="1022"/>
      <c r="NBT33" s="1022"/>
      <c r="NBU33" s="1022"/>
      <c r="NBV33" s="1022"/>
      <c r="NBW33" s="1022"/>
      <c r="NBX33" s="1022"/>
      <c r="NBY33" s="1022"/>
      <c r="NBZ33" s="1022"/>
      <c r="NCA33" s="1022"/>
      <c r="NCB33" s="1022"/>
      <c r="NCC33" s="1022"/>
      <c r="NCD33" s="1022"/>
      <c r="NCE33" s="1022"/>
      <c r="NCF33" s="1022"/>
      <c r="NCG33" s="1022"/>
      <c r="NCH33" s="1022"/>
      <c r="NCI33" s="1022"/>
      <c r="NCJ33" s="1022"/>
      <c r="NCK33" s="1022"/>
      <c r="NCL33" s="1022"/>
      <c r="NCM33" s="1022"/>
      <c r="NCN33" s="1022"/>
      <c r="NCO33" s="1022"/>
      <c r="NCP33" s="1022"/>
      <c r="NCQ33" s="1022"/>
      <c r="NCR33" s="1022"/>
      <c r="NCS33" s="1022"/>
      <c r="NCT33" s="1022"/>
      <c r="NCU33" s="1022"/>
      <c r="NCV33" s="1022"/>
      <c r="NCW33" s="1022"/>
      <c r="NCX33" s="1022"/>
      <c r="NCY33" s="1022"/>
      <c r="NCZ33" s="1022"/>
      <c r="NDA33" s="1022"/>
      <c r="NDB33" s="1022"/>
      <c r="NDC33" s="1022"/>
      <c r="NDD33" s="1022"/>
      <c r="NDE33" s="1022"/>
      <c r="NDF33" s="1022"/>
      <c r="NDG33" s="1022"/>
      <c r="NDH33" s="1022"/>
      <c r="NDI33" s="1022"/>
      <c r="NDJ33" s="1022"/>
      <c r="NDK33" s="1022"/>
      <c r="NDL33" s="1022"/>
      <c r="NDM33" s="1022"/>
      <c r="NDN33" s="1022"/>
      <c r="NDO33" s="1022"/>
      <c r="NDP33" s="1022"/>
      <c r="NDQ33" s="1022"/>
      <c r="NDR33" s="1022"/>
      <c r="NDS33" s="1022"/>
      <c r="NDT33" s="1022"/>
      <c r="NDU33" s="1022"/>
      <c r="NDV33" s="1022"/>
      <c r="NDW33" s="1022"/>
      <c r="NDX33" s="1022"/>
      <c r="NDY33" s="1022"/>
      <c r="NDZ33" s="1022"/>
      <c r="NEA33" s="1022"/>
      <c r="NEB33" s="1022"/>
      <c r="NEC33" s="1022"/>
      <c r="NED33" s="1022"/>
      <c r="NEE33" s="1022"/>
      <c r="NEF33" s="1022"/>
      <c r="NEG33" s="1022"/>
      <c r="NEH33" s="1022"/>
      <c r="NEI33" s="1022"/>
      <c r="NEJ33" s="1022"/>
      <c r="NEK33" s="1022"/>
      <c r="NEL33" s="1022"/>
      <c r="NEM33" s="1022"/>
      <c r="NEN33" s="1022"/>
      <c r="NEO33" s="1022"/>
      <c r="NEP33" s="1022"/>
      <c r="NEQ33" s="1022"/>
      <c r="NER33" s="1022"/>
      <c r="NES33" s="1022"/>
      <c r="NET33" s="1022"/>
      <c r="NEU33" s="1022"/>
      <c r="NEV33" s="1022"/>
      <c r="NEW33" s="1022"/>
      <c r="NEX33" s="1022"/>
      <c r="NEY33" s="1022"/>
      <c r="NEZ33" s="1022"/>
      <c r="NFA33" s="1022"/>
      <c r="NFB33" s="1022"/>
      <c r="NFC33" s="1022"/>
      <c r="NFD33" s="1022"/>
      <c r="NFE33" s="1022"/>
      <c r="NFF33" s="1022"/>
      <c r="NFG33" s="1022"/>
      <c r="NFH33" s="1022"/>
      <c r="NFI33" s="1022"/>
      <c r="NFJ33" s="1022"/>
      <c r="NFK33" s="1022"/>
      <c r="NFL33" s="1022"/>
      <c r="NFM33" s="1022"/>
      <c r="NFN33" s="1022"/>
      <c r="NFO33" s="1022"/>
      <c r="NFP33" s="1022"/>
      <c r="NFQ33" s="1022"/>
      <c r="NFR33" s="1022"/>
      <c r="NFS33" s="1022"/>
      <c r="NFT33" s="1022"/>
      <c r="NFU33" s="1022"/>
      <c r="NFV33" s="1022"/>
      <c r="NFW33" s="1022"/>
      <c r="NFX33" s="1022"/>
      <c r="NFY33" s="1022"/>
      <c r="NFZ33" s="1022"/>
      <c r="NGA33" s="1022"/>
      <c r="NGB33" s="1022"/>
      <c r="NGC33" s="1022"/>
      <c r="NGD33" s="1022"/>
      <c r="NGE33" s="1022"/>
      <c r="NGF33" s="1022"/>
      <c r="NGG33" s="1022"/>
      <c r="NGH33" s="1022"/>
      <c r="NGI33" s="1022"/>
      <c r="NGJ33" s="1022"/>
      <c r="NGK33" s="1022"/>
      <c r="NGL33" s="1022"/>
      <c r="NGM33" s="1022"/>
      <c r="NGN33" s="1022"/>
      <c r="NGO33" s="1022"/>
      <c r="NGP33" s="1022"/>
      <c r="NGQ33" s="1022"/>
      <c r="NGR33" s="1022"/>
      <c r="NGS33" s="1022"/>
      <c r="NGT33" s="1022"/>
      <c r="NGU33" s="1022"/>
      <c r="NGV33" s="1022"/>
      <c r="NGW33" s="1022"/>
      <c r="NGX33" s="1022"/>
      <c r="NGY33" s="1022"/>
      <c r="NGZ33" s="1022"/>
      <c r="NHA33" s="1022"/>
      <c r="NHB33" s="1022"/>
      <c r="NHC33" s="1022"/>
      <c r="NHD33" s="1022"/>
      <c r="NHE33" s="1022"/>
      <c r="NHF33" s="1022"/>
      <c r="NHG33" s="1022"/>
      <c r="NHH33" s="1022"/>
      <c r="NHI33" s="1022"/>
      <c r="NHJ33" s="1022"/>
      <c r="NHK33" s="1022"/>
      <c r="NHL33" s="1022"/>
      <c r="NHM33" s="1022"/>
      <c r="NHN33" s="1022"/>
      <c r="NHO33" s="1022"/>
      <c r="NHP33" s="1022"/>
      <c r="NHQ33" s="1022"/>
      <c r="NHR33" s="1022"/>
      <c r="NHS33" s="1022"/>
      <c r="NHT33" s="1022"/>
      <c r="NHU33" s="1022"/>
      <c r="NHV33" s="1022"/>
      <c r="NHW33" s="1022"/>
      <c r="NHX33" s="1022"/>
      <c r="NHY33" s="1022"/>
      <c r="NHZ33" s="1022"/>
      <c r="NIA33" s="1022"/>
      <c r="NIB33" s="1022"/>
      <c r="NIC33" s="1022"/>
      <c r="NID33" s="1022"/>
      <c r="NIE33" s="1022"/>
      <c r="NIF33" s="1022"/>
      <c r="NIG33" s="1022"/>
      <c r="NIH33" s="1022"/>
      <c r="NII33" s="1022"/>
      <c r="NIJ33" s="1022"/>
      <c r="NIK33" s="1022"/>
      <c r="NIL33" s="1022"/>
      <c r="NIM33" s="1022"/>
      <c r="NIN33" s="1022"/>
      <c r="NIO33" s="1022"/>
      <c r="NIP33" s="1022"/>
      <c r="NIQ33" s="1022"/>
      <c r="NIR33" s="1022"/>
      <c r="NIS33" s="1022"/>
      <c r="NIT33" s="1022"/>
      <c r="NIU33" s="1022"/>
      <c r="NIV33" s="1022"/>
      <c r="NIW33" s="1022"/>
      <c r="NIX33" s="1022"/>
      <c r="NIY33" s="1022"/>
      <c r="NIZ33" s="1022"/>
      <c r="NJA33" s="1022"/>
      <c r="NJB33" s="1022"/>
      <c r="NJC33" s="1022"/>
      <c r="NJD33" s="1022"/>
      <c r="NJE33" s="1022"/>
      <c r="NJF33" s="1022"/>
      <c r="NJG33" s="1022"/>
      <c r="NJH33" s="1022"/>
      <c r="NJI33" s="1022"/>
      <c r="NJJ33" s="1022"/>
      <c r="NJK33" s="1022"/>
      <c r="NJL33" s="1022"/>
      <c r="NJM33" s="1022"/>
      <c r="NJN33" s="1022"/>
      <c r="NJO33" s="1022"/>
      <c r="NJP33" s="1022"/>
      <c r="NJQ33" s="1022"/>
      <c r="NJR33" s="1022"/>
      <c r="NJS33" s="1022"/>
      <c r="NJT33" s="1022"/>
      <c r="NJU33" s="1022"/>
      <c r="NJV33" s="1022"/>
      <c r="NJW33" s="1022"/>
      <c r="NJX33" s="1022"/>
      <c r="NJY33" s="1022"/>
      <c r="NJZ33" s="1022"/>
      <c r="NKA33" s="1022"/>
      <c r="NKB33" s="1022"/>
      <c r="NKC33" s="1022"/>
      <c r="NKD33" s="1022"/>
      <c r="NKE33" s="1022"/>
      <c r="NKF33" s="1022"/>
      <c r="NKG33" s="1022"/>
      <c r="NKH33" s="1022"/>
      <c r="NKI33" s="1022"/>
      <c r="NKJ33" s="1022"/>
      <c r="NKK33" s="1022"/>
      <c r="NKL33" s="1022"/>
      <c r="NKM33" s="1022"/>
      <c r="NKN33" s="1022"/>
      <c r="NKO33" s="1022"/>
      <c r="NKP33" s="1022"/>
      <c r="NKQ33" s="1022"/>
      <c r="NKR33" s="1022"/>
      <c r="NKS33" s="1022"/>
      <c r="NKT33" s="1022"/>
      <c r="NKU33" s="1022"/>
      <c r="NKV33" s="1022"/>
      <c r="NKW33" s="1022"/>
      <c r="NKX33" s="1022"/>
      <c r="NKY33" s="1022"/>
      <c r="NKZ33" s="1022"/>
      <c r="NLA33" s="1022"/>
      <c r="NLB33" s="1022"/>
      <c r="NLC33" s="1022"/>
      <c r="NLD33" s="1022"/>
      <c r="NLE33" s="1022"/>
      <c r="NLF33" s="1022"/>
      <c r="NLG33" s="1022"/>
      <c r="NLH33" s="1022"/>
      <c r="NLI33" s="1022"/>
      <c r="NLJ33" s="1022"/>
      <c r="NLK33" s="1022"/>
      <c r="NLL33" s="1022"/>
      <c r="NLM33" s="1022"/>
      <c r="NLN33" s="1022"/>
      <c r="NLO33" s="1022"/>
      <c r="NLP33" s="1022"/>
      <c r="NLQ33" s="1022"/>
      <c r="NLR33" s="1022"/>
      <c r="NLS33" s="1022"/>
      <c r="NLT33" s="1022"/>
      <c r="NLU33" s="1022"/>
      <c r="NLV33" s="1022"/>
      <c r="NLW33" s="1022"/>
      <c r="NLX33" s="1022"/>
      <c r="NLY33" s="1022"/>
      <c r="NLZ33" s="1022"/>
      <c r="NMA33" s="1022"/>
      <c r="NMB33" s="1022"/>
      <c r="NMC33" s="1022"/>
      <c r="NMD33" s="1022"/>
      <c r="NME33" s="1022"/>
      <c r="NMF33" s="1022"/>
      <c r="NMG33" s="1022"/>
      <c r="NMH33" s="1022"/>
      <c r="NMI33" s="1022"/>
      <c r="NMJ33" s="1022"/>
      <c r="NMK33" s="1022"/>
      <c r="NML33" s="1022"/>
      <c r="NMM33" s="1022"/>
      <c r="NMN33" s="1022"/>
      <c r="NMO33" s="1022"/>
      <c r="NMP33" s="1022"/>
      <c r="NMQ33" s="1022"/>
      <c r="NMR33" s="1022"/>
      <c r="NMS33" s="1022"/>
      <c r="NMT33" s="1022"/>
      <c r="NMU33" s="1022"/>
      <c r="NMV33" s="1022"/>
      <c r="NMW33" s="1022"/>
      <c r="NMX33" s="1022"/>
      <c r="NMY33" s="1022"/>
      <c r="NMZ33" s="1022"/>
      <c r="NNA33" s="1022"/>
      <c r="NNB33" s="1022"/>
      <c r="NNC33" s="1022"/>
      <c r="NND33" s="1022"/>
      <c r="NNE33" s="1022"/>
      <c r="NNF33" s="1022"/>
      <c r="NNG33" s="1022"/>
      <c r="NNH33" s="1022"/>
      <c r="NNI33" s="1022"/>
      <c r="NNJ33" s="1022"/>
      <c r="NNK33" s="1022"/>
      <c r="NNL33" s="1022"/>
      <c r="NNM33" s="1022"/>
      <c r="NNN33" s="1022"/>
      <c r="NNO33" s="1022"/>
      <c r="NNP33" s="1022"/>
      <c r="NNQ33" s="1022"/>
      <c r="NNR33" s="1022"/>
      <c r="NNS33" s="1022"/>
      <c r="NNT33" s="1022"/>
      <c r="NNU33" s="1022"/>
      <c r="NNV33" s="1022"/>
      <c r="NNW33" s="1022"/>
      <c r="NNX33" s="1022"/>
      <c r="NNY33" s="1022"/>
      <c r="NNZ33" s="1022"/>
      <c r="NOA33" s="1022"/>
      <c r="NOB33" s="1022"/>
      <c r="NOC33" s="1022"/>
      <c r="NOD33" s="1022"/>
      <c r="NOE33" s="1022"/>
      <c r="NOF33" s="1022"/>
      <c r="NOG33" s="1022"/>
      <c r="NOH33" s="1022"/>
      <c r="NOI33" s="1022"/>
      <c r="NOJ33" s="1022"/>
      <c r="NOK33" s="1022"/>
      <c r="NOL33" s="1022"/>
      <c r="NOM33" s="1022"/>
      <c r="NON33" s="1022"/>
      <c r="NOO33" s="1022"/>
      <c r="NOP33" s="1022"/>
      <c r="NOQ33" s="1022"/>
      <c r="NOR33" s="1022"/>
      <c r="NOS33" s="1022"/>
      <c r="NOT33" s="1022"/>
      <c r="NOU33" s="1022"/>
      <c r="NOV33" s="1022"/>
      <c r="NOW33" s="1022"/>
      <c r="NOX33" s="1022"/>
      <c r="NOY33" s="1022"/>
      <c r="NOZ33" s="1022"/>
      <c r="NPA33" s="1022"/>
      <c r="NPB33" s="1022"/>
      <c r="NPC33" s="1022"/>
      <c r="NPD33" s="1022"/>
      <c r="NPE33" s="1022"/>
      <c r="NPF33" s="1022"/>
      <c r="NPG33" s="1022"/>
      <c r="NPH33" s="1022"/>
      <c r="NPI33" s="1022"/>
      <c r="NPJ33" s="1022"/>
      <c r="NPK33" s="1022"/>
      <c r="NPL33" s="1022"/>
      <c r="NPM33" s="1022"/>
      <c r="NPN33" s="1022"/>
      <c r="NPO33" s="1022"/>
      <c r="NPP33" s="1022"/>
      <c r="NPQ33" s="1022"/>
      <c r="NPR33" s="1022"/>
      <c r="NPS33" s="1022"/>
      <c r="NPT33" s="1022"/>
      <c r="NPU33" s="1022"/>
      <c r="NPV33" s="1022"/>
      <c r="NPW33" s="1022"/>
      <c r="NPX33" s="1022"/>
      <c r="NPY33" s="1022"/>
      <c r="NPZ33" s="1022"/>
      <c r="NQA33" s="1022"/>
      <c r="NQB33" s="1022"/>
      <c r="NQC33" s="1022"/>
      <c r="NQD33" s="1022"/>
      <c r="NQE33" s="1022"/>
      <c r="NQF33" s="1022"/>
      <c r="NQG33" s="1022"/>
      <c r="NQH33" s="1022"/>
      <c r="NQI33" s="1022"/>
      <c r="NQJ33" s="1022"/>
      <c r="NQK33" s="1022"/>
      <c r="NQL33" s="1022"/>
      <c r="NQM33" s="1022"/>
      <c r="NQN33" s="1022"/>
      <c r="NQO33" s="1022"/>
      <c r="NQP33" s="1022"/>
      <c r="NQQ33" s="1022"/>
      <c r="NQR33" s="1022"/>
      <c r="NQS33" s="1022"/>
      <c r="NQT33" s="1022"/>
      <c r="NQU33" s="1022"/>
      <c r="NQV33" s="1022"/>
      <c r="NQW33" s="1022"/>
      <c r="NQX33" s="1022"/>
      <c r="NQY33" s="1022"/>
      <c r="NQZ33" s="1022"/>
      <c r="NRA33" s="1022"/>
      <c r="NRB33" s="1022"/>
      <c r="NRC33" s="1022"/>
      <c r="NRD33" s="1022"/>
      <c r="NRE33" s="1022"/>
      <c r="NRF33" s="1022"/>
      <c r="NRG33" s="1022"/>
      <c r="NRH33" s="1022"/>
      <c r="NRI33" s="1022"/>
      <c r="NRJ33" s="1022"/>
      <c r="NRK33" s="1022"/>
      <c r="NRL33" s="1022"/>
      <c r="NRM33" s="1022"/>
      <c r="NRN33" s="1022"/>
      <c r="NRO33" s="1022"/>
      <c r="NRP33" s="1022"/>
      <c r="NRQ33" s="1022"/>
      <c r="NRR33" s="1022"/>
      <c r="NRS33" s="1022"/>
      <c r="NRT33" s="1022"/>
      <c r="NRU33" s="1022"/>
      <c r="NRV33" s="1022"/>
      <c r="NRW33" s="1022"/>
      <c r="NRX33" s="1022"/>
      <c r="NRY33" s="1022"/>
      <c r="NRZ33" s="1022"/>
      <c r="NSA33" s="1022"/>
      <c r="NSB33" s="1022"/>
      <c r="NSC33" s="1022"/>
      <c r="NSD33" s="1022"/>
      <c r="NSE33" s="1022"/>
      <c r="NSF33" s="1022"/>
      <c r="NSG33" s="1022"/>
      <c r="NSH33" s="1022"/>
      <c r="NSI33" s="1022"/>
      <c r="NSJ33" s="1022"/>
      <c r="NSK33" s="1022"/>
      <c r="NSL33" s="1022"/>
      <c r="NSM33" s="1022"/>
      <c r="NSN33" s="1022"/>
      <c r="NSO33" s="1022"/>
      <c r="NSP33" s="1022"/>
      <c r="NSQ33" s="1022"/>
      <c r="NSR33" s="1022"/>
      <c r="NSS33" s="1022"/>
      <c r="NST33" s="1022"/>
      <c r="NSU33" s="1022"/>
      <c r="NSV33" s="1022"/>
      <c r="NSW33" s="1022"/>
      <c r="NSX33" s="1022"/>
      <c r="NSY33" s="1022"/>
      <c r="NSZ33" s="1022"/>
      <c r="NTA33" s="1022"/>
      <c r="NTB33" s="1022"/>
      <c r="NTC33" s="1022"/>
      <c r="NTD33" s="1022"/>
      <c r="NTE33" s="1022"/>
      <c r="NTF33" s="1022"/>
      <c r="NTG33" s="1022"/>
      <c r="NTH33" s="1022"/>
      <c r="NTI33" s="1022"/>
      <c r="NTJ33" s="1022"/>
      <c r="NTK33" s="1022"/>
      <c r="NTL33" s="1022"/>
      <c r="NTM33" s="1022"/>
      <c r="NTN33" s="1022"/>
      <c r="NTO33" s="1022"/>
      <c r="NTP33" s="1022"/>
      <c r="NTQ33" s="1022"/>
      <c r="NTR33" s="1022"/>
      <c r="NTS33" s="1022"/>
      <c r="NTT33" s="1022"/>
      <c r="NTU33" s="1022"/>
      <c r="NTV33" s="1022"/>
      <c r="NTW33" s="1022"/>
      <c r="NTX33" s="1022"/>
      <c r="NTY33" s="1022"/>
      <c r="NTZ33" s="1022"/>
      <c r="NUA33" s="1022"/>
      <c r="NUB33" s="1022"/>
      <c r="NUC33" s="1022"/>
      <c r="NUD33" s="1022"/>
      <c r="NUE33" s="1022"/>
      <c r="NUF33" s="1022"/>
      <c r="NUG33" s="1022"/>
      <c r="NUH33" s="1022"/>
      <c r="NUI33" s="1022"/>
      <c r="NUJ33" s="1022"/>
      <c r="NUK33" s="1022"/>
      <c r="NUL33" s="1022"/>
      <c r="NUM33" s="1022"/>
      <c r="NUN33" s="1022"/>
      <c r="NUO33" s="1022"/>
      <c r="NUP33" s="1022"/>
      <c r="NUQ33" s="1022"/>
      <c r="NUR33" s="1022"/>
      <c r="NUS33" s="1022"/>
      <c r="NUT33" s="1022"/>
      <c r="NUU33" s="1022"/>
      <c r="NUV33" s="1022"/>
      <c r="NUW33" s="1022"/>
      <c r="NUX33" s="1022"/>
      <c r="NUY33" s="1022"/>
      <c r="NUZ33" s="1022"/>
      <c r="NVA33" s="1022"/>
      <c r="NVB33" s="1022"/>
      <c r="NVC33" s="1022"/>
      <c r="NVD33" s="1022"/>
      <c r="NVE33" s="1022"/>
      <c r="NVF33" s="1022"/>
      <c r="NVG33" s="1022"/>
      <c r="NVH33" s="1022"/>
      <c r="NVI33" s="1022"/>
      <c r="NVJ33" s="1022"/>
      <c r="NVK33" s="1022"/>
      <c r="NVL33" s="1022"/>
      <c r="NVM33" s="1022"/>
      <c r="NVN33" s="1022"/>
      <c r="NVO33" s="1022"/>
      <c r="NVP33" s="1022"/>
      <c r="NVQ33" s="1022"/>
      <c r="NVR33" s="1022"/>
      <c r="NVS33" s="1022"/>
      <c r="NVT33" s="1022"/>
      <c r="NVU33" s="1022"/>
      <c r="NVV33" s="1022"/>
      <c r="NVW33" s="1022"/>
      <c r="NVX33" s="1022"/>
      <c r="NVY33" s="1022"/>
      <c r="NVZ33" s="1022"/>
      <c r="NWA33" s="1022"/>
      <c r="NWB33" s="1022"/>
      <c r="NWC33" s="1022"/>
      <c r="NWD33" s="1022"/>
      <c r="NWE33" s="1022"/>
      <c r="NWF33" s="1022"/>
      <c r="NWG33" s="1022"/>
      <c r="NWH33" s="1022"/>
      <c r="NWI33" s="1022"/>
      <c r="NWJ33" s="1022"/>
      <c r="NWK33" s="1022"/>
      <c r="NWL33" s="1022"/>
      <c r="NWM33" s="1022"/>
      <c r="NWN33" s="1022"/>
      <c r="NWO33" s="1022"/>
      <c r="NWP33" s="1022"/>
      <c r="NWQ33" s="1022"/>
      <c r="NWR33" s="1022"/>
      <c r="NWS33" s="1022"/>
      <c r="NWT33" s="1022"/>
      <c r="NWU33" s="1022"/>
      <c r="NWV33" s="1022"/>
      <c r="NWW33" s="1022"/>
      <c r="NWX33" s="1022"/>
      <c r="NWY33" s="1022"/>
      <c r="NWZ33" s="1022"/>
      <c r="NXA33" s="1022"/>
      <c r="NXB33" s="1022"/>
      <c r="NXC33" s="1022"/>
      <c r="NXD33" s="1022"/>
      <c r="NXE33" s="1022"/>
      <c r="NXF33" s="1022"/>
      <c r="NXG33" s="1022"/>
      <c r="NXH33" s="1022"/>
      <c r="NXI33" s="1022"/>
      <c r="NXJ33" s="1022"/>
      <c r="NXK33" s="1022"/>
      <c r="NXL33" s="1022"/>
      <c r="NXM33" s="1022"/>
      <c r="NXN33" s="1022"/>
      <c r="NXO33" s="1022"/>
      <c r="NXP33" s="1022"/>
      <c r="NXQ33" s="1022"/>
      <c r="NXR33" s="1022"/>
      <c r="NXS33" s="1022"/>
      <c r="NXT33" s="1022"/>
      <c r="NXU33" s="1022"/>
      <c r="NXV33" s="1022"/>
      <c r="NXW33" s="1022"/>
      <c r="NXX33" s="1022"/>
      <c r="NXY33" s="1022"/>
      <c r="NXZ33" s="1022"/>
      <c r="NYA33" s="1022"/>
      <c r="NYB33" s="1022"/>
      <c r="NYC33" s="1022"/>
      <c r="NYD33" s="1022"/>
      <c r="NYE33" s="1022"/>
      <c r="NYF33" s="1022"/>
      <c r="NYG33" s="1022"/>
      <c r="NYH33" s="1022"/>
      <c r="NYI33" s="1022"/>
      <c r="NYJ33" s="1022"/>
      <c r="NYK33" s="1022"/>
      <c r="NYL33" s="1022"/>
      <c r="NYM33" s="1022"/>
      <c r="NYN33" s="1022"/>
      <c r="NYO33" s="1022"/>
      <c r="NYP33" s="1022"/>
      <c r="NYQ33" s="1022"/>
      <c r="NYR33" s="1022"/>
      <c r="NYS33" s="1022"/>
      <c r="NYT33" s="1022"/>
      <c r="NYU33" s="1022"/>
      <c r="NYV33" s="1022"/>
      <c r="NYW33" s="1022"/>
      <c r="NYX33" s="1022"/>
      <c r="NYY33" s="1022"/>
      <c r="NYZ33" s="1022"/>
      <c r="NZA33" s="1022"/>
      <c r="NZB33" s="1022"/>
      <c r="NZC33" s="1022"/>
      <c r="NZD33" s="1022"/>
      <c r="NZE33" s="1022"/>
      <c r="NZF33" s="1022"/>
      <c r="NZG33" s="1022"/>
      <c r="NZH33" s="1022"/>
      <c r="NZI33" s="1022"/>
      <c r="NZJ33" s="1022"/>
      <c r="NZK33" s="1022"/>
      <c r="NZL33" s="1022"/>
      <c r="NZM33" s="1022"/>
      <c r="NZN33" s="1022"/>
      <c r="NZO33" s="1022"/>
      <c r="NZP33" s="1022"/>
      <c r="NZQ33" s="1022"/>
      <c r="NZR33" s="1022"/>
      <c r="NZS33" s="1022"/>
      <c r="NZT33" s="1022"/>
      <c r="NZU33" s="1022"/>
      <c r="NZV33" s="1022"/>
      <c r="NZW33" s="1022"/>
      <c r="NZX33" s="1022"/>
      <c r="NZY33" s="1022"/>
      <c r="NZZ33" s="1022"/>
      <c r="OAA33" s="1022"/>
      <c r="OAB33" s="1022"/>
      <c r="OAC33" s="1022"/>
      <c r="OAD33" s="1022"/>
      <c r="OAE33" s="1022"/>
      <c r="OAF33" s="1022"/>
      <c r="OAG33" s="1022"/>
      <c r="OAH33" s="1022"/>
      <c r="OAI33" s="1022"/>
      <c r="OAJ33" s="1022"/>
      <c r="OAK33" s="1022"/>
      <c r="OAL33" s="1022"/>
      <c r="OAM33" s="1022"/>
      <c r="OAN33" s="1022"/>
      <c r="OAO33" s="1022"/>
      <c r="OAP33" s="1022"/>
      <c r="OAQ33" s="1022"/>
      <c r="OAR33" s="1022"/>
      <c r="OAS33" s="1022"/>
      <c r="OAT33" s="1022"/>
      <c r="OAU33" s="1022"/>
      <c r="OAV33" s="1022"/>
      <c r="OAW33" s="1022"/>
      <c r="OAX33" s="1022"/>
      <c r="OAY33" s="1022"/>
      <c r="OAZ33" s="1022"/>
      <c r="OBA33" s="1022"/>
      <c r="OBB33" s="1022"/>
      <c r="OBC33" s="1022"/>
      <c r="OBD33" s="1022"/>
      <c r="OBE33" s="1022"/>
      <c r="OBF33" s="1022"/>
      <c r="OBG33" s="1022"/>
      <c r="OBH33" s="1022"/>
      <c r="OBI33" s="1022"/>
      <c r="OBJ33" s="1022"/>
      <c r="OBK33" s="1022"/>
      <c r="OBL33" s="1022"/>
      <c r="OBM33" s="1022"/>
      <c r="OBN33" s="1022"/>
      <c r="OBO33" s="1022"/>
      <c r="OBP33" s="1022"/>
      <c r="OBQ33" s="1022"/>
      <c r="OBR33" s="1022"/>
      <c r="OBS33" s="1022"/>
      <c r="OBT33" s="1022"/>
      <c r="OBU33" s="1022"/>
      <c r="OBV33" s="1022"/>
      <c r="OBW33" s="1022"/>
      <c r="OBX33" s="1022"/>
      <c r="OBY33" s="1022"/>
      <c r="OBZ33" s="1022"/>
      <c r="OCA33" s="1022"/>
      <c r="OCB33" s="1022"/>
      <c r="OCC33" s="1022"/>
      <c r="OCD33" s="1022"/>
      <c r="OCE33" s="1022"/>
      <c r="OCF33" s="1022"/>
      <c r="OCG33" s="1022"/>
      <c r="OCH33" s="1022"/>
      <c r="OCI33" s="1022"/>
      <c r="OCJ33" s="1022"/>
      <c r="OCK33" s="1022"/>
      <c r="OCL33" s="1022"/>
      <c r="OCM33" s="1022"/>
      <c r="OCN33" s="1022"/>
      <c r="OCO33" s="1022"/>
      <c r="OCP33" s="1022"/>
      <c r="OCQ33" s="1022"/>
      <c r="OCR33" s="1022"/>
      <c r="OCS33" s="1022"/>
      <c r="OCT33" s="1022"/>
      <c r="OCU33" s="1022"/>
      <c r="OCV33" s="1022"/>
      <c r="OCW33" s="1022"/>
      <c r="OCX33" s="1022"/>
      <c r="OCY33" s="1022"/>
      <c r="OCZ33" s="1022"/>
      <c r="ODA33" s="1022"/>
      <c r="ODB33" s="1022"/>
      <c r="ODC33" s="1022"/>
      <c r="ODD33" s="1022"/>
      <c r="ODE33" s="1022"/>
      <c r="ODF33" s="1022"/>
      <c r="ODG33" s="1022"/>
      <c r="ODH33" s="1022"/>
      <c r="ODI33" s="1022"/>
      <c r="ODJ33" s="1022"/>
      <c r="ODK33" s="1022"/>
      <c r="ODL33" s="1022"/>
      <c r="ODM33" s="1022"/>
      <c r="ODN33" s="1022"/>
      <c r="ODO33" s="1022"/>
      <c r="ODP33" s="1022"/>
      <c r="ODQ33" s="1022"/>
      <c r="ODR33" s="1022"/>
      <c r="ODS33" s="1022"/>
      <c r="ODT33" s="1022"/>
      <c r="ODU33" s="1022"/>
      <c r="ODV33" s="1022"/>
      <c r="ODW33" s="1022"/>
      <c r="ODX33" s="1022"/>
      <c r="ODY33" s="1022"/>
      <c r="ODZ33" s="1022"/>
      <c r="OEA33" s="1022"/>
      <c r="OEB33" s="1022"/>
      <c r="OEC33" s="1022"/>
      <c r="OED33" s="1022"/>
      <c r="OEE33" s="1022"/>
      <c r="OEF33" s="1022"/>
      <c r="OEG33" s="1022"/>
      <c r="OEH33" s="1022"/>
      <c r="OEI33" s="1022"/>
      <c r="OEJ33" s="1022"/>
      <c r="OEK33" s="1022"/>
      <c r="OEL33" s="1022"/>
      <c r="OEM33" s="1022"/>
      <c r="OEN33" s="1022"/>
      <c r="OEO33" s="1022"/>
      <c r="OEP33" s="1022"/>
      <c r="OEQ33" s="1022"/>
      <c r="OER33" s="1022"/>
      <c r="OES33" s="1022"/>
      <c r="OET33" s="1022"/>
      <c r="OEU33" s="1022"/>
      <c r="OEV33" s="1022"/>
      <c r="OEW33" s="1022"/>
      <c r="OEX33" s="1022"/>
      <c r="OEY33" s="1022"/>
      <c r="OEZ33" s="1022"/>
      <c r="OFA33" s="1022"/>
      <c r="OFB33" s="1022"/>
      <c r="OFC33" s="1022"/>
      <c r="OFD33" s="1022"/>
      <c r="OFE33" s="1022"/>
      <c r="OFF33" s="1022"/>
      <c r="OFG33" s="1022"/>
      <c r="OFH33" s="1022"/>
      <c r="OFI33" s="1022"/>
      <c r="OFJ33" s="1022"/>
      <c r="OFK33" s="1022"/>
      <c r="OFL33" s="1022"/>
      <c r="OFM33" s="1022"/>
      <c r="OFN33" s="1022"/>
      <c r="OFO33" s="1022"/>
      <c r="OFP33" s="1022"/>
      <c r="OFQ33" s="1022"/>
      <c r="OFR33" s="1022"/>
      <c r="OFS33" s="1022"/>
      <c r="OFT33" s="1022"/>
      <c r="OFU33" s="1022"/>
      <c r="OFV33" s="1022"/>
      <c r="OFW33" s="1022"/>
      <c r="OFX33" s="1022"/>
      <c r="OFY33" s="1022"/>
      <c r="OFZ33" s="1022"/>
      <c r="OGA33" s="1022"/>
      <c r="OGB33" s="1022"/>
      <c r="OGC33" s="1022"/>
      <c r="OGD33" s="1022"/>
      <c r="OGE33" s="1022"/>
      <c r="OGF33" s="1022"/>
      <c r="OGG33" s="1022"/>
      <c r="OGH33" s="1022"/>
      <c r="OGI33" s="1022"/>
      <c r="OGJ33" s="1022"/>
      <c r="OGK33" s="1022"/>
      <c r="OGL33" s="1022"/>
      <c r="OGM33" s="1022"/>
      <c r="OGN33" s="1022"/>
      <c r="OGO33" s="1022"/>
      <c r="OGP33" s="1022"/>
      <c r="OGQ33" s="1022"/>
      <c r="OGR33" s="1022"/>
      <c r="OGS33" s="1022"/>
      <c r="OGT33" s="1022"/>
      <c r="OGU33" s="1022"/>
      <c r="OGV33" s="1022"/>
      <c r="OGW33" s="1022"/>
      <c r="OGX33" s="1022"/>
      <c r="OGY33" s="1022"/>
      <c r="OGZ33" s="1022"/>
      <c r="OHA33" s="1022"/>
      <c r="OHB33" s="1022"/>
      <c r="OHC33" s="1022"/>
      <c r="OHD33" s="1022"/>
      <c r="OHE33" s="1022"/>
      <c r="OHF33" s="1022"/>
      <c r="OHG33" s="1022"/>
      <c r="OHH33" s="1022"/>
      <c r="OHI33" s="1022"/>
      <c r="OHJ33" s="1022"/>
      <c r="OHK33" s="1022"/>
      <c r="OHL33" s="1022"/>
      <c r="OHM33" s="1022"/>
      <c r="OHN33" s="1022"/>
      <c r="OHO33" s="1022"/>
      <c r="OHP33" s="1022"/>
      <c r="OHQ33" s="1022"/>
      <c r="OHR33" s="1022"/>
      <c r="OHS33" s="1022"/>
      <c r="OHT33" s="1022"/>
      <c r="OHU33" s="1022"/>
      <c r="OHV33" s="1022"/>
      <c r="OHW33" s="1022"/>
      <c r="OHX33" s="1022"/>
      <c r="OHY33" s="1022"/>
      <c r="OHZ33" s="1022"/>
      <c r="OIA33" s="1022"/>
      <c r="OIB33" s="1022"/>
      <c r="OIC33" s="1022"/>
      <c r="OID33" s="1022"/>
      <c r="OIE33" s="1022"/>
      <c r="OIF33" s="1022"/>
      <c r="OIG33" s="1022"/>
      <c r="OIH33" s="1022"/>
      <c r="OII33" s="1022"/>
      <c r="OIJ33" s="1022"/>
      <c r="OIK33" s="1022"/>
      <c r="OIL33" s="1022"/>
      <c r="OIM33" s="1022"/>
      <c r="OIN33" s="1022"/>
      <c r="OIO33" s="1022"/>
      <c r="OIP33" s="1022"/>
      <c r="OIQ33" s="1022"/>
      <c r="OIR33" s="1022"/>
      <c r="OIS33" s="1022"/>
      <c r="OIT33" s="1022"/>
      <c r="OIU33" s="1022"/>
      <c r="OIV33" s="1022"/>
      <c r="OIW33" s="1022"/>
      <c r="OIX33" s="1022"/>
      <c r="OIY33" s="1022"/>
      <c r="OIZ33" s="1022"/>
      <c r="OJA33" s="1022"/>
      <c r="OJB33" s="1022"/>
      <c r="OJC33" s="1022"/>
      <c r="OJD33" s="1022"/>
      <c r="OJE33" s="1022"/>
      <c r="OJF33" s="1022"/>
      <c r="OJG33" s="1022"/>
      <c r="OJH33" s="1022"/>
      <c r="OJI33" s="1022"/>
      <c r="OJJ33" s="1022"/>
      <c r="OJK33" s="1022"/>
      <c r="OJL33" s="1022"/>
      <c r="OJM33" s="1022"/>
      <c r="OJN33" s="1022"/>
      <c r="OJO33" s="1022"/>
      <c r="OJP33" s="1022"/>
      <c r="OJQ33" s="1022"/>
      <c r="OJR33" s="1022"/>
      <c r="OJS33" s="1022"/>
      <c r="OJT33" s="1022"/>
      <c r="OJU33" s="1022"/>
      <c r="OJV33" s="1022"/>
      <c r="OJW33" s="1022"/>
      <c r="OJX33" s="1022"/>
      <c r="OJY33" s="1022"/>
      <c r="OJZ33" s="1022"/>
      <c r="OKA33" s="1022"/>
      <c r="OKB33" s="1022"/>
      <c r="OKC33" s="1022"/>
      <c r="OKD33" s="1022"/>
      <c r="OKE33" s="1022"/>
      <c r="OKF33" s="1022"/>
      <c r="OKG33" s="1022"/>
      <c r="OKH33" s="1022"/>
      <c r="OKI33" s="1022"/>
      <c r="OKJ33" s="1022"/>
      <c r="OKK33" s="1022"/>
      <c r="OKL33" s="1022"/>
      <c r="OKM33" s="1022"/>
      <c r="OKN33" s="1022"/>
      <c r="OKO33" s="1022"/>
      <c r="OKP33" s="1022"/>
      <c r="OKQ33" s="1022"/>
      <c r="OKR33" s="1022"/>
      <c r="OKS33" s="1022"/>
      <c r="OKT33" s="1022"/>
      <c r="OKU33" s="1022"/>
      <c r="OKV33" s="1022"/>
      <c r="OKW33" s="1022"/>
      <c r="OKX33" s="1022"/>
      <c r="OKY33" s="1022"/>
      <c r="OKZ33" s="1022"/>
      <c r="OLA33" s="1022"/>
      <c r="OLB33" s="1022"/>
      <c r="OLC33" s="1022"/>
      <c r="OLD33" s="1022"/>
      <c r="OLE33" s="1022"/>
      <c r="OLF33" s="1022"/>
      <c r="OLG33" s="1022"/>
      <c r="OLH33" s="1022"/>
      <c r="OLI33" s="1022"/>
      <c r="OLJ33" s="1022"/>
      <c r="OLK33" s="1022"/>
      <c r="OLL33" s="1022"/>
      <c r="OLM33" s="1022"/>
      <c r="OLN33" s="1022"/>
      <c r="OLO33" s="1022"/>
      <c r="OLP33" s="1022"/>
      <c r="OLQ33" s="1022"/>
      <c r="OLR33" s="1022"/>
      <c r="OLS33" s="1022"/>
      <c r="OLT33" s="1022"/>
      <c r="OLU33" s="1022"/>
      <c r="OLV33" s="1022"/>
      <c r="OLW33" s="1022"/>
      <c r="OLX33" s="1022"/>
      <c r="OLY33" s="1022"/>
      <c r="OLZ33" s="1022"/>
      <c r="OMA33" s="1022"/>
      <c r="OMB33" s="1022"/>
      <c r="OMC33" s="1022"/>
      <c r="OMD33" s="1022"/>
      <c r="OME33" s="1022"/>
      <c r="OMF33" s="1022"/>
      <c r="OMG33" s="1022"/>
      <c r="OMH33" s="1022"/>
      <c r="OMI33" s="1022"/>
      <c r="OMJ33" s="1022"/>
      <c r="OMK33" s="1022"/>
      <c r="OML33" s="1022"/>
      <c r="OMM33" s="1022"/>
      <c r="OMN33" s="1022"/>
      <c r="OMO33" s="1022"/>
      <c r="OMP33" s="1022"/>
      <c r="OMQ33" s="1022"/>
      <c r="OMR33" s="1022"/>
      <c r="OMS33" s="1022"/>
      <c r="OMT33" s="1022"/>
      <c r="OMU33" s="1022"/>
      <c r="OMV33" s="1022"/>
      <c r="OMW33" s="1022"/>
      <c r="OMX33" s="1022"/>
      <c r="OMY33" s="1022"/>
      <c r="OMZ33" s="1022"/>
      <c r="ONA33" s="1022"/>
      <c r="ONB33" s="1022"/>
      <c r="ONC33" s="1022"/>
      <c r="OND33" s="1022"/>
      <c r="ONE33" s="1022"/>
      <c r="ONF33" s="1022"/>
      <c r="ONG33" s="1022"/>
      <c r="ONH33" s="1022"/>
      <c r="ONI33" s="1022"/>
      <c r="ONJ33" s="1022"/>
      <c r="ONK33" s="1022"/>
      <c r="ONL33" s="1022"/>
      <c r="ONM33" s="1022"/>
      <c r="ONN33" s="1022"/>
      <c r="ONO33" s="1022"/>
      <c r="ONP33" s="1022"/>
      <c r="ONQ33" s="1022"/>
      <c r="ONR33" s="1022"/>
      <c r="ONS33" s="1022"/>
      <c r="ONT33" s="1022"/>
      <c r="ONU33" s="1022"/>
      <c r="ONV33" s="1022"/>
      <c r="ONW33" s="1022"/>
      <c r="ONX33" s="1022"/>
      <c r="ONY33" s="1022"/>
      <c r="ONZ33" s="1022"/>
      <c r="OOA33" s="1022"/>
      <c r="OOB33" s="1022"/>
      <c r="OOC33" s="1022"/>
      <c r="OOD33" s="1022"/>
      <c r="OOE33" s="1022"/>
      <c r="OOF33" s="1022"/>
      <c r="OOG33" s="1022"/>
      <c r="OOH33" s="1022"/>
      <c r="OOI33" s="1022"/>
      <c r="OOJ33" s="1022"/>
      <c r="OOK33" s="1022"/>
      <c r="OOL33" s="1022"/>
      <c r="OOM33" s="1022"/>
      <c r="OON33" s="1022"/>
      <c r="OOO33" s="1022"/>
      <c r="OOP33" s="1022"/>
      <c r="OOQ33" s="1022"/>
      <c r="OOR33" s="1022"/>
      <c r="OOS33" s="1022"/>
      <c r="OOT33" s="1022"/>
      <c r="OOU33" s="1022"/>
      <c r="OOV33" s="1022"/>
      <c r="OOW33" s="1022"/>
      <c r="OOX33" s="1022"/>
      <c r="OOY33" s="1022"/>
      <c r="OOZ33" s="1022"/>
      <c r="OPA33" s="1022"/>
      <c r="OPB33" s="1022"/>
      <c r="OPC33" s="1022"/>
      <c r="OPD33" s="1022"/>
      <c r="OPE33" s="1022"/>
      <c r="OPF33" s="1022"/>
      <c r="OPG33" s="1022"/>
      <c r="OPH33" s="1022"/>
      <c r="OPI33" s="1022"/>
      <c r="OPJ33" s="1022"/>
      <c r="OPK33" s="1022"/>
      <c r="OPL33" s="1022"/>
      <c r="OPM33" s="1022"/>
      <c r="OPN33" s="1022"/>
      <c r="OPO33" s="1022"/>
      <c r="OPP33" s="1022"/>
      <c r="OPQ33" s="1022"/>
      <c r="OPR33" s="1022"/>
      <c r="OPS33" s="1022"/>
      <c r="OPT33" s="1022"/>
      <c r="OPU33" s="1022"/>
      <c r="OPV33" s="1022"/>
      <c r="OPW33" s="1022"/>
      <c r="OPX33" s="1022"/>
      <c r="OPY33" s="1022"/>
      <c r="OPZ33" s="1022"/>
      <c r="OQA33" s="1022"/>
      <c r="OQB33" s="1022"/>
      <c r="OQC33" s="1022"/>
      <c r="OQD33" s="1022"/>
      <c r="OQE33" s="1022"/>
      <c r="OQF33" s="1022"/>
      <c r="OQG33" s="1022"/>
      <c r="OQH33" s="1022"/>
      <c r="OQI33" s="1022"/>
      <c r="OQJ33" s="1022"/>
      <c r="OQK33" s="1022"/>
      <c r="OQL33" s="1022"/>
      <c r="OQM33" s="1022"/>
      <c r="OQN33" s="1022"/>
      <c r="OQO33" s="1022"/>
      <c r="OQP33" s="1022"/>
      <c r="OQQ33" s="1022"/>
      <c r="OQR33" s="1022"/>
      <c r="OQS33" s="1022"/>
      <c r="OQT33" s="1022"/>
      <c r="OQU33" s="1022"/>
      <c r="OQV33" s="1022"/>
      <c r="OQW33" s="1022"/>
      <c r="OQX33" s="1022"/>
      <c r="OQY33" s="1022"/>
      <c r="OQZ33" s="1022"/>
      <c r="ORA33" s="1022"/>
      <c r="ORB33" s="1022"/>
      <c r="ORC33" s="1022"/>
      <c r="ORD33" s="1022"/>
      <c r="ORE33" s="1022"/>
      <c r="ORF33" s="1022"/>
      <c r="ORG33" s="1022"/>
      <c r="ORH33" s="1022"/>
      <c r="ORI33" s="1022"/>
      <c r="ORJ33" s="1022"/>
      <c r="ORK33" s="1022"/>
      <c r="ORL33" s="1022"/>
      <c r="ORM33" s="1022"/>
      <c r="ORN33" s="1022"/>
      <c r="ORO33" s="1022"/>
      <c r="ORP33" s="1022"/>
      <c r="ORQ33" s="1022"/>
      <c r="ORR33" s="1022"/>
      <c r="ORS33" s="1022"/>
      <c r="ORT33" s="1022"/>
      <c r="ORU33" s="1022"/>
      <c r="ORV33" s="1022"/>
      <c r="ORW33" s="1022"/>
      <c r="ORX33" s="1022"/>
      <c r="ORY33" s="1022"/>
      <c r="ORZ33" s="1022"/>
      <c r="OSA33" s="1022"/>
      <c r="OSB33" s="1022"/>
      <c r="OSC33" s="1022"/>
      <c r="OSD33" s="1022"/>
      <c r="OSE33" s="1022"/>
      <c r="OSF33" s="1022"/>
      <c r="OSG33" s="1022"/>
      <c r="OSH33" s="1022"/>
      <c r="OSI33" s="1022"/>
      <c r="OSJ33" s="1022"/>
      <c r="OSK33" s="1022"/>
      <c r="OSL33" s="1022"/>
      <c r="OSM33" s="1022"/>
      <c r="OSN33" s="1022"/>
      <c r="OSO33" s="1022"/>
      <c r="OSP33" s="1022"/>
      <c r="OSQ33" s="1022"/>
      <c r="OSR33" s="1022"/>
      <c r="OSS33" s="1022"/>
      <c r="OST33" s="1022"/>
      <c r="OSU33" s="1022"/>
      <c r="OSV33" s="1022"/>
      <c r="OSW33" s="1022"/>
      <c r="OSX33" s="1022"/>
      <c r="OSY33" s="1022"/>
      <c r="OSZ33" s="1022"/>
      <c r="OTA33" s="1022"/>
      <c r="OTB33" s="1022"/>
      <c r="OTC33" s="1022"/>
      <c r="OTD33" s="1022"/>
      <c r="OTE33" s="1022"/>
      <c r="OTF33" s="1022"/>
      <c r="OTG33" s="1022"/>
      <c r="OTH33" s="1022"/>
      <c r="OTI33" s="1022"/>
      <c r="OTJ33" s="1022"/>
      <c r="OTK33" s="1022"/>
      <c r="OTL33" s="1022"/>
      <c r="OTM33" s="1022"/>
      <c r="OTN33" s="1022"/>
      <c r="OTO33" s="1022"/>
      <c r="OTP33" s="1022"/>
      <c r="OTQ33" s="1022"/>
      <c r="OTR33" s="1022"/>
      <c r="OTS33" s="1022"/>
      <c r="OTT33" s="1022"/>
      <c r="OTU33" s="1022"/>
      <c r="OTV33" s="1022"/>
      <c r="OTW33" s="1022"/>
      <c r="OTX33" s="1022"/>
      <c r="OTY33" s="1022"/>
      <c r="OTZ33" s="1022"/>
      <c r="OUA33" s="1022"/>
      <c r="OUB33" s="1022"/>
      <c r="OUC33" s="1022"/>
      <c r="OUD33" s="1022"/>
      <c r="OUE33" s="1022"/>
      <c r="OUF33" s="1022"/>
      <c r="OUG33" s="1022"/>
      <c r="OUH33" s="1022"/>
      <c r="OUI33" s="1022"/>
      <c r="OUJ33" s="1022"/>
      <c r="OUK33" s="1022"/>
      <c r="OUL33" s="1022"/>
      <c r="OUM33" s="1022"/>
      <c r="OUN33" s="1022"/>
      <c r="OUO33" s="1022"/>
      <c r="OUP33" s="1022"/>
      <c r="OUQ33" s="1022"/>
      <c r="OUR33" s="1022"/>
      <c r="OUS33" s="1022"/>
      <c r="OUT33" s="1022"/>
      <c r="OUU33" s="1022"/>
      <c r="OUV33" s="1022"/>
      <c r="OUW33" s="1022"/>
      <c r="OUX33" s="1022"/>
      <c r="OUY33" s="1022"/>
      <c r="OUZ33" s="1022"/>
      <c r="OVA33" s="1022"/>
      <c r="OVB33" s="1022"/>
      <c r="OVC33" s="1022"/>
      <c r="OVD33" s="1022"/>
      <c r="OVE33" s="1022"/>
      <c r="OVF33" s="1022"/>
      <c r="OVG33" s="1022"/>
      <c r="OVH33" s="1022"/>
      <c r="OVI33" s="1022"/>
      <c r="OVJ33" s="1022"/>
      <c r="OVK33" s="1022"/>
      <c r="OVL33" s="1022"/>
      <c r="OVM33" s="1022"/>
      <c r="OVN33" s="1022"/>
      <c r="OVO33" s="1022"/>
      <c r="OVP33" s="1022"/>
      <c r="OVQ33" s="1022"/>
      <c r="OVR33" s="1022"/>
      <c r="OVS33" s="1022"/>
      <c r="OVT33" s="1022"/>
      <c r="OVU33" s="1022"/>
      <c r="OVV33" s="1022"/>
      <c r="OVW33" s="1022"/>
      <c r="OVX33" s="1022"/>
      <c r="OVY33" s="1022"/>
      <c r="OVZ33" s="1022"/>
      <c r="OWA33" s="1022"/>
      <c r="OWB33" s="1022"/>
      <c r="OWC33" s="1022"/>
      <c r="OWD33" s="1022"/>
      <c r="OWE33" s="1022"/>
      <c r="OWF33" s="1022"/>
      <c r="OWG33" s="1022"/>
      <c r="OWH33" s="1022"/>
      <c r="OWI33" s="1022"/>
      <c r="OWJ33" s="1022"/>
      <c r="OWK33" s="1022"/>
      <c r="OWL33" s="1022"/>
      <c r="OWM33" s="1022"/>
      <c r="OWN33" s="1022"/>
      <c r="OWO33" s="1022"/>
      <c r="OWP33" s="1022"/>
      <c r="OWQ33" s="1022"/>
      <c r="OWR33" s="1022"/>
      <c r="OWS33" s="1022"/>
      <c r="OWT33" s="1022"/>
      <c r="OWU33" s="1022"/>
      <c r="OWV33" s="1022"/>
      <c r="OWW33" s="1022"/>
      <c r="OWX33" s="1022"/>
      <c r="OWY33" s="1022"/>
      <c r="OWZ33" s="1022"/>
      <c r="OXA33" s="1022"/>
      <c r="OXB33" s="1022"/>
      <c r="OXC33" s="1022"/>
      <c r="OXD33" s="1022"/>
      <c r="OXE33" s="1022"/>
      <c r="OXF33" s="1022"/>
      <c r="OXG33" s="1022"/>
      <c r="OXH33" s="1022"/>
      <c r="OXI33" s="1022"/>
      <c r="OXJ33" s="1022"/>
      <c r="OXK33" s="1022"/>
      <c r="OXL33" s="1022"/>
      <c r="OXM33" s="1022"/>
      <c r="OXN33" s="1022"/>
      <c r="OXO33" s="1022"/>
      <c r="OXP33" s="1022"/>
      <c r="OXQ33" s="1022"/>
      <c r="OXR33" s="1022"/>
      <c r="OXS33" s="1022"/>
      <c r="OXT33" s="1022"/>
      <c r="OXU33" s="1022"/>
      <c r="OXV33" s="1022"/>
      <c r="OXW33" s="1022"/>
      <c r="OXX33" s="1022"/>
      <c r="OXY33" s="1022"/>
      <c r="OXZ33" s="1022"/>
      <c r="OYA33" s="1022"/>
      <c r="OYB33" s="1022"/>
      <c r="OYC33" s="1022"/>
      <c r="OYD33" s="1022"/>
      <c r="OYE33" s="1022"/>
      <c r="OYF33" s="1022"/>
      <c r="OYG33" s="1022"/>
      <c r="OYH33" s="1022"/>
      <c r="OYI33" s="1022"/>
      <c r="OYJ33" s="1022"/>
      <c r="OYK33" s="1022"/>
      <c r="OYL33" s="1022"/>
      <c r="OYM33" s="1022"/>
      <c r="OYN33" s="1022"/>
      <c r="OYO33" s="1022"/>
      <c r="OYP33" s="1022"/>
      <c r="OYQ33" s="1022"/>
      <c r="OYR33" s="1022"/>
      <c r="OYS33" s="1022"/>
      <c r="OYT33" s="1022"/>
      <c r="OYU33" s="1022"/>
      <c r="OYV33" s="1022"/>
      <c r="OYW33" s="1022"/>
      <c r="OYX33" s="1022"/>
      <c r="OYY33" s="1022"/>
      <c r="OYZ33" s="1022"/>
      <c r="OZA33" s="1022"/>
      <c r="OZB33" s="1022"/>
      <c r="OZC33" s="1022"/>
      <c r="OZD33" s="1022"/>
      <c r="OZE33" s="1022"/>
      <c r="OZF33" s="1022"/>
      <c r="OZG33" s="1022"/>
      <c r="OZH33" s="1022"/>
      <c r="OZI33" s="1022"/>
      <c r="OZJ33" s="1022"/>
      <c r="OZK33" s="1022"/>
      <c r="OZL33" s="1022"/>
      <c r="OZM33" s="1022"/>
      <c r="OZN33" s="1022"/>
      <c r="OZO33" s="1022"/>
      <c r="OZP33" s="1022"/>
      <c r="OZQ33" s="1022"/>
      <c r="OZR33" s="1022"/>
      <c r="OZS33" s="1022"/>
      <c r="OZT33" s="1022"/>
      <c r="OZU33" s="1022"/>
      <c r="OZV33" s="1022"/>
      <c r="OZW33" s="1022"/>
      <c r="OZX33" s="1022"/>
      <c r="OZY33" s="1022"/>
      <c r="OZZ33" s="1022"/>
      <c r="PAA33" s="1022"/>
      <c r="PAB33" s="1022"/>
      <c r="PAC33" s="1022"/>
      <c r="PAD33" s="1022"/>
      <c r="PAE33" s="1022"/>
      <c r="PAF33" s="1022"/>
      <c r="PAG33" s="1022"/>
      <c r="PAH33" s="1022"/>
      <c r="PAI33" s="1022"/>
      <c r="PAJ33" s="1022"/>
      <c r="PAK33" s="1022"/>
      <c r="PAL33" s="1022"/>
      <c r="PAM33" s="1022"/>
      <c r="PAN33" s="1022"/>
      <c r="PAO33" s="1022"/>
      <c r="PAP33" s="1022"/>
      <c r="PAQ33" s="1022"/>
      <c r="PAR33" s="1022"/>
      <c r="PAS33" s="1022"/>
      <c r="PAT33" s="1022"/>
      <c r="PAU33" s="1022"/>
      <c r="PAV33" s="1022"/>
      <c r="PAW33" s="1022"/>
      <c r="PAX33" s="1022"/>
      <c r="PAY33" s="1022"/>
      <c r="PAZ33" s="1022"/>
      <c r="PBA33" s="1022"/>
      <c r="PBB33" s="1022"/>
      <c r="PBC33" s="1022"/>
      <c r="PBD33" s="1022"/>
      <c r="PBE33" s="1022"/>
      <c r="PBF33" s="1022"/>
      <c r="PBG33" s="1022"/>
      <c r="PBH33" s="1022"/>
      <c r="PBI33" s="1022"/>
      <c r="PBJ33" s="1022"/>
      <c r="PBK33" s="1022"/>
      <c r="PBL33" s="1022"/>
      <c r="PBM33" s="1022"/>
      <c r="PBN33" s="1022"/>
      <c r="PBO33" s="1022"/>
      <c r="PBP33" s="1022"/>
      <c r="PBQ33" s="1022"/>
      <c r="PBR33" s="1022"/>
      <c r="PBS33" s="1022"/>
      <c r="PBT33" s="1022"/>
      <c r="PBU33" s="1022"/>
      <c r="PBV33" s="1022"/>
      <c r="PBW33" s="1022"/>
      <c r="PBX33" s="1022"/>
      <c r="PBY33" s="1022"/>
      <c r="PBZ33" s="1022"/>
      <c r="PCA33" s="1022"/>
      <c r="PCB33" s="1022"/>
      <c r="PCC33" s="1022"/>
      <c r="PCD33" s="1022"/>
      <c r="PCE33" s="1022"/>
      <c r="PCF33" s="1022"/>
      <c r="PCG33" s="1022"/>
      <c r="PCH33" s="1022"/>
      <c r="PCI33" s="1022"/>
      <c r="PCJ33" s="1022"/>
      <c r="PCK33" s="1022"/>
      <c r="PCL33" s="1022"/>
      <c r="PCM33" s="1022"/>
      <c r="PCN33" s="1022"/>
      <c r="PCO33" s="1022"/>
      <c r="PCP33" s="1022"/>
      <c r="PCQ33" s="1022"/>
      <c r="PCR33" s="1022"/>
      <c r="PCS33" s="1022"/>
      <c r="PCT33" s="1022"/>
      <c r="PCU33" s="1022"/>
      <c r="PCV33" s="1022"/>
      <c r="PCW33" s="1022"/>
      <c r="PCX33" s="1022"/>
      <c r="PCY33" s="1022"/>
      <c r="PCZ33" s="1022"/>
      <c r="PDA33" s="1022"/>
      <c r="PDB33" s="1022"/>
      <c r="PDC33" s="1022"/>
      <c r="PDD33" s="1022"/>
      <c r="PDE33" s="1022"/>
      <c r="PDF33" s="1022"/>
      <c r="PDG33" s="1022"/>
      <c r="PDH33" s="1022"/>
      <c r="PDI33" s="1022"/>
      <c r="PDJ33" s="1022"/>
      <c r="PDK33" s="1022"/>
      <c r="PDL33" s="1022"/>
      <c r="PDM33" s="1022"/>
      <c r="PDN33" s="1022"/>
      <c r="PDO33" s="1022"/>
      <c r="PDP33" s="1022"/>
      <c r="PDQ33" s="1022"/>
      <c r="PDR33" s="1022"/>
      <c r="PDS33" s="1022"/>
      <c r="PDT33" s="1022"/>
      <c r="PDU33" s="1022"/>
      <c r="PDV33" s="1022"/>
      <c r="PDW33" s="1022"/>
      <c r="PDX33" s="1022"/>
      <c r="PDY33" s="1022"/>
      <c r="PDZ33" s="1022"/>
      <c r="PEA33" s="1022"/>
      <c r="PEB33" s="1022"/>
      <c r="PEC33" s="1022"/>
      <c r="PED33" s="1022"/>
      <c r="PEE33" s="1022"/>
      <c r="PEF33" s="1022"/>
      <c r="PEG33" s="1022"/>
      <c r="PEH33" s="1022"/>
      <c r="PEI33" s="1022"/>
      <c r="PEJ33" s="1022"/>
      <c r="PEK33" s="1022"/>
      <c r="PEL33" s="1022"/>
      <c r="PEM33" s="1022"/>
      <c r="PEN33" s="1022"/>
      <c r="PEO33" s="1022"/>
      <c r="PEP33" s="1022"/>
      <c r="PEQ33" s="1022"/>
      <c r="PER33" s="1022"/>
      <c r="PES33" s="1022"/>
      <c r="PET33" s="1022"/>
      <c r="PEU33" s="1022"/>
      <c r="PEV33" s="1022"/>
      <c r="PEW33" s="1022"/>
      <c r="PEX33" s="1022"/>
      <c r="PEY33" s="1022"/>
      <c r="PEZ33" s="1022"/>
      <c r="PFA33" s="1022"/>
      <c r="PFB33" s="1022"/>
      <c r="PFC33" s="1022"/>
      <c r="PFD33" s="1022"/>
      <c r="PFE33" s="1022"/>
      <c r="PFF33" s="1022"/>
      <c r="PFG33" s="1022"/>
      <c r="PFH33" s="1022"/>
      <c r="PFI33" s="1022"/>
      <c r="PFJ33" s="1022"/>
      <c r="PFK33" s="1022"/>
      <c r="PFL33" s="1022"/>
      <c r="PFM33" s="1022"/>
      <c r="PFN33" s="1022"/>
      <c r="PFO33" s="1022"/>
      <c r="PFP33" s="1022"/>
      <c r="PFQ33" s="1022"/>
      <c r="PFR33" s="1022"/>
      <c r="PFS33" s="1022"/>
      <c r="PFT33" s="1022"/>
      <c r="PFU33" s="1022"/>
      <c r="PFV33" s="1022"/>
      <c r="PFW33" s="1022"/>
      <c r="PFX33" s="1022"/>
      <c r="PFY33" s="1022"/>
      <c r="PFZ33" s="1022"/>
      <c r="PGA33" s="1022"/>
      <c r="PGB33" s="1022"/>
      <c r="PGC33" s="1022"/>
      <c r="PGD33" s="1022"/>
      <c r="PGE33" s="1022"/>
      <c r="PGF33" s="1022"/>
      <c r="PGG33" s="1022"/>
      <c r="PGH33" s="1022"/>
      <c r="PGI33" s="1022"/>
      <c r="PGJ33" s="1022"/>
      <c r="PGK33" s="1022"/>
      <c r="PGL33" s="1022"/>
      <c r="PGM33" s="1022"/>
      <c r="PGN33" s="1022"/>
      <c r="PGO33" s="1022"/>
      <c r="PGP33" s="1022"/>
      <c r="PGQ33" s="1022"/>
      <c r="PGR33" s="1022"/>
      <c r="PGS33" s="1022"/>
      <c r="PGT33" s="1022"/>
      <c r="PGU33" s="1022"/>
      <c r="PGV33" s="1022"/>
      <c r="PGW33" s="1022"/>
      <c r="PGX33" s="1022"/>
      <c r="PGY33" s="1022"/>
      <c r="PGZ33" s="1022"/>
      <c r="PHA33" s="1022"/>
      <c r="PHB33" s="1022"/>
      <c r="PHC33" s="1022"/>
      <c r="PHD33" s="1022"/>
      <c r="PHE33" s="1022"/>
      <c r="PHF33" s="1022"/>
      <c r="PHG33" s="1022"/>
      <c r="PHH33" s="1022"/>
      <c r="PHI33" s="1022"/>
      <c r="PHJ33" s="1022"/>
      <c r="PHK33" s="1022"/>
      <c r="PHL33" s="1022"/>
      <c r="PHM33" s="1022"/>
      <c r="PHN33" s="1022"/>
      <c r="PHO33" s="1022"/>
      <c r="PHP33" s="1022"/>
      <c r="PHQ33" s="1022"/>
      <c r="PHR33" s="1022"/>
      <c r="PHS33" s="1022"/>
      <c r="PHT33" s="1022"/>
      <c r="PHU33" s="1022"/>
      <c r="PHV33" s="1022"/>
      <c r="PHW33" s="1022"/>
      <c r="PHX33" s="1022"/>
      <c r="PHY33" s="1022"/>
      <c r="PHZ33" s="1022"/>
      <c r="PIA33" s="1022"/>
      <c r="PIB33" s="1022"/>
      <c r="PIC33" s="1022"/>
      <c r="PID33" s="1022"/>
      <c r="PIE33" s="1022"/>
      <c r="PIF33" s="1022"/>
      <c r="PIG33" s="1022"/>
      <c r="PIH33" s="1022"/>
      <c r="PII33" s="1022"/>
      <c r="PIJ33" s="1022"/>
      <c r="PIK33" s="1022"/>
      <c r="PIL33" s="1022"/>
      <c r="PIM33" s="1022"/>
      <c r="PIN33" s="1022"/>
      <c r="PIO33" s="1022"/>
      <c r="PIP33" s="1022"/>
      <c r="PIQ33" s="1022"/>
      <c r="PIR33" s="1022"/>
      <c r="PIS33" s="1022"/>
      <c r="PIT33" s="1022"/>
      <c r="PIU33" s="1022"/>
      <c r="PIV33" s="1022"/>
      <c r="PIW33" s="1022"/>
      <c r="PIX33" s="1022"/>
      <c r="PIY33" s="1022"/>
      <c r="PIZ33" s="1022"/>
      <c r="PJA33" s="1022"/>
      <c r="PJB33" s="1022"/>
      <c r="PJC33" s="1022"/>
      <c r="PJD33" s="1022"/>
      <c r="PJE33" s="1022"/>
      <c r="PJF33" s="1022"/>
      <c r="PJG33" s="1022"/>
      <c r="PJH33" s="1022"/>
      <c r="PJI33" s="1022"/>
      <c r="PJJ33" s="1022"/>
      <c r="PJK33" s="1022"/>
      <c r="PJL33" s="1022"/>
      <c r="PJM33" s="1022"/>
      <c r="PJN33" s="1022"/>
      <c r="PJO33" s="1022"/>
      <c r="PJP33" s="1022"/>
      <c r="PJQ33" s="1022"/>
      <c r="PJR33" s="1022"/>
      <c r="PJS33" s="1022"/>
      <c r="PJT33" s="1022"/>
      <c r="PJU33" s="1022"/>
      <c r="PJV33" s="1022"/>
      <c r="PJW33" s="1022"/>
      <c r="PJX33" s="1022"/>
      <c r="PJY33" s="1022"/>
      <c r="PJZ33" s="1022"/>
      <c r="PKA33" s="1022"/>
      <c r="PKB33" s="1022"/>
      <c r="PKC33" s="1022"/>
      <c r="PKD33" s="1022"/>
      <c r="PKE33" s="1022"/>
      <c r="PKF33" s="1022"/>
      <c r="PKG33" s="1022"/>
      <c r="PKH33" s="1022"/>
      <c r="PKI33" s="1022"/>
      <c r="PKJ33" s="1022"/>
      <c r="PKK33" s="1022"/>
      <c r="PKL33" s="1022"/>
      <c r="PKM33" s="1022"/>
      <c r="PKN33" s="1022"/>
      <c r="PKO33" s="1022"/>
      <c r="PKP33" s="1022"/>
      <c r="PKQ33" s="1022"/>
      <c r="PKR33" s="1022"/>
      <c r="PKS33" s="1022"/>
      <c r="PKT33" s="1022"/>
      <c r="PKU33" s="1022"/>
      <c r="PKV33" s="1022"/>
      <c r="PKW33" s="1022"/>
      <c r="PKX33" s="1022"/>
      <c r="PKY33" s="1022"/>
      <c r="PKZ33" s="1022"/>
      <c r="PLA33" s="1022"/>
      <c r="PLB33" s="1022"/>
      <c r="PLC33" s="1022"/>
      <c r="PLD33" s="1022"/>
      <c r="PLE33" s="1022"/>
      <c r="PLF33" s="1022"/>
      <c r="PLG33" s="1022"/>
      <c r="PLH33" s="1022"/>
      <c r="PLI33" s="1022"/>
      <c r="PLJ33" s="1022"/>
      <c r="PLK33" s="1022"/>
      <c r="PLL33" s="1022"/>
      <c r="PLM33" s="1022"/>
      <c r="PLN33" s="1022"/>
      <c r="PLO33" s="1022"/>
      <c r="PLP33" s="1022"/>
      <c r="PLQ33" s="1022"/>
      <c r="PLR33" s="1022"/>
      <c r="PLS33" s="1022"/>
      <c r="PLT33" s="1022"/>
      <c r="PLU33" s="1022"/>
      <c r="PLV33" s="1022"/>
      <c r="PLW33" s="1022"/>
      <c r="PLX33" s="1022"/>
      <c r="PLY33" s="1022"/>
      <c r="PLZ33" s="1022"/>
      <c r="PMA33" s="1022"/>
      <c r="PMB33" s="1022"/>
      <c r="PMC33" s="1022"/>
      <c r="PMD33" s="1022"/>
      <c r="PME33" s="1022"/>
      <c r="PMF33" s="1022"/>
      <c r="PMG33" s="1022"/>
      <c r="PMH33" s="1022"/>
      <c r="PMI33" s="1022"/>
      <c r="PMJ33" s="1022"/>
      <c r="PMK33" s="1022"/>
      <c r="PML33" s="1022"/>
      <c r="PMM33" s="1022"/>
      <c r="PMN33" s="1022"/>
      <c r="PMO33" s="1022"/>
      <c r="PMP33" s="1022"/>
      <c r="PMQ33" s="1022"/>
      <c r="PMR33" s="1022"/>
      <c r="PMS33" s="1022"/>
      <c r="PMT33" s="1022"/>
      <c r="PMU33" s="1022"/>
      <c r="PMV33" s="1022"/>
      <c r="PMW33" s="1022"/>
      <c r="PMX33" s="1022"/>
      <c r="PMY33" s="1022"/>
      <c r="PMZ33" s="1022"/>
      <c r="PNA33" s="1022"/>
      <c r="PNB33" s="1022"/>
      <c r="PNC33" s="1022"/>
      <c r="PND33" s="1022"/>
      <c r="PNE33" s="1022"/>
      <c r="PNF33" s="1022"/>
      <c r="PNG33" s="1022"/>
      <c r="PNH33" s="1022"/>
      <c r="PNI33" s="1022"/>
      <c r="PNJ33" s="1022"/>
      <c r="PNK33" s="1022"/>
      <c r="PNL33" s="1022"/>
      <c r="PNM33" s="1022"/>
      <c r="PNN33" s="1022"/>
      <c r="PNO33" s="1022"/>
      <c r="PNP33" s="1022"/>
      <c r="PNQ33" s="1022"/>
      <c r="PNR33" s="1022"/>
      <c r="PNS33" s="1022"/>
      <c r="PNT33" s="1022"/>
      <c r="PNU33" s="1022"/>
      <c r="PNV33" s="1022"/>
      <c r="PNW33" s="1022"/>
      <c r="PNX33" s="1022"/>
      <c r="PNY33" s="1022"/>
      <c r="PNZ33" s="1022"/>
      <c r="POA33" s="1022"/>
      <c r="POB33" s="1022"/>
      <c r="POC33" s="1022"/>
      <c r="POD33" s="1022"/>
      <c r="POE33" s="1022"/>
      <c r="POF33" s="1022"/>
      <c r="POG33" s="1022"/>
      <c r="POH33" s="1022"/>
      <c r="POI33" s="1022"/>
      <c r="POJ33" s="1022"/>
      <c r="POK33" s="1022"/>
      <c r="POL33" s="1022"/>
      <c r="POM33" s="1022"/>
      <c r="PON33" s="1022"/>
      <c r="POO33" s="1022"/>
      <c r="POP33" s="1022"/>
      <c r="POQ33" s="1022"/>
      <c r="POR33" s="1022"/>
      <c r="POS33" s="1022"/>
      <c r="POT33" s="1022"/>
      <c r="POU33" s="1022"/>
      <c r="POV33" s="1022"/>
      <c r="POW33" s="1022"/>
      <c r="POX33" s="1022"/>
      <c r="POY33" s="1022"/>
      <c r="POZ33" s="1022"/>
      <c r="PPA33" s="1022"/>
      <c r="PPB33" s="1022"/>
      <c r="PPC33" s="1022"/>
      <c r="PPD33" s="1022"/>
      <c r="PPE33" s="1022"/>
      <c r="PPF33" s="1022"/>
      <c r="PPG33" s="1022"/>
      <c r="PPH33" s="1022"/>
      <c r="PPI33" s="1022"/>
      <c r="PPJ33" s="1022"/>
      <c r="PPK33" s="1022"/>
      <c r="PPL33" s="1022"/>
      <c r="PPM33" s="1022"/>
      <c r="PPN33" s="1022"/>
      <c r="PPO33" s="1022"/>
      <c r="PPP33" s="1022"/>
      <c r="PPQ33" s="1022"/>
      <c r="PPR33" s="1022"/>
      <c r="PPS33" s="1022"/>
      <c r="PPT33" s="1022"/>
      <c r="PPU33" s="1022"/>
      <c r="PPV33" s="1022"/>
      <c r="PPW33" s="1022"/>
      <c r="PPX33" s="1022"/>
      <c r="PPY33" s="1022"/>
      <c r="PPZ33" s="1022"/>
      <c r="PQA33" s="1022"/>
      <c r="PQB33" s="1022"/>
      <c r="PQC33" s="1022"/>
      <c r="PQD33" s="1022"/>
      <c r="PQE33" s="1022"/>
      <c r="PQF33" s="1022"/>
      <c r="PQG33" s="1022"/>
      <c r="PQH33" s="1022"/>
      <c r="PQI33" s="1022"/>
      <c r="PQJ33" s="1022"/>
      <c r="PQK33" s="1022"/>
      <c r="PQL33" s="1022"/>
      <c r="PQM33" s="1022"/>
      <c r="PQN33" s="1022"/>
      <c r="PQO33" s="1022"/>
      <c r="PQP33" s="1022"/>
      <c r="PQQ33" s="1022"/>
      <c r="PQR33" s="1022"/>
      <c r="PQS33" s="1022"/>
      <c r="PQT33" s="1022"/>
      <c r="PQU33" s="1022"/>
      <c r="PQV33" s="1022"/>
      <c r="PQW33" s="1022"/>
      <c r="PQX33" s="1022"/>
      <c r="PQY33" s="1022"/>
      <c r="PQZ33" s="1022"/>
      <c r="PRA33" s="1022"/>
      <c r="PRB33" s="1022"/>
      <c r="PRC33" s="1022"/>
      <c r="PRD33" s="1022"/>
      <c r="PRE33" s="1022"/>
      <c r="PRF33" s="1022"/>
      <c r="PRG33" s="1022"/>
      <c r="PRH33" s="1022"/>
      <c r="PRI33" s="1022"/>
      <c r="PRJ33" s="1022"/>
      <c r="PRK33" s="1022"/>
      <c r="PRL33" s="1022"/>
      <c r="PRM33" s="1022"/>
      <c r="PRN33" s="1022"/>
      <c r="PRO33" s="1022"/>
      <c r="PRP33" s="1022"/>
      <c r="PRQ33" s="1022"/>
      <c r="PRR33" s="1022"/>
      <c r="PRS33" s="1022"/>
      <c r="PRT33" s="1022"/>
      <c r="PRU33" s="1022"/>
      <c r="PRV33" s="1022"/>
      <c r="PRW33" s="1022"/>
      <c r="PRX33" s="1022"/>
      <c r="PRY33" s="1022"/>
      <c r="PRZ33" s="1022"/>
      <c r="PSA33" s="1022"/>
      <c r="PSB33" s="1022"/>
      <c r="PSC33" s="1022"/>
      <c r="PSD33" s="1022"/>
      <c r="PSE33" s="1022"/>
      <c r="PSF33" s="1022"/>
      <c r="PSG33" s="1022"/>
      <c r="PSH33" s="1022"/>
      <c r="PSI33" s="1022"/>
      <c r="PSJ33" s="1022"/>
      <c r="PSK33" s="1022"/>
      <c r="PSL33" s="1022"/>
      <c r="PSM33" s="1022"/>
      <c r="PSN33" s="1022"/>
      <c r="PSO33" s="1022"/>
      <c r="PSP33" s="1022"/>
      <c r="PSQ33" s="1022"/>
      <c r="PSR33" s="1022"/>
      <c r="PSS33" s="1022"/>
      <c r="PST33" s="1022"/>
      <c r="PSU33" s="1022"/>
      <c r="PSV33" s="1022"/>
      <c r="PSW33" s="1022"/>
      <c r="PSX33" s="1022"/>
      <c r="PSY33" s="1022"/>
      <c r="PSZ33" s="1022"/>
      <c r="PTA33" s="1022"/>
      <c r="PTB33" s="1022"/>
      <c r="PTC33" s="1022"/>
      <c r="PTD33" s="1022"/>
      <c r="PTE33" s="1022"/>
      <c r="PTF33" s="1022"/>
      <c r="PTG33" s="1022"/>
      <c r="PTH33" s="1022"/>
      <c r="PTI33" s="1022"/>
      <c r="PTJ33" s="1022"/>
      <c r="PTK33" s="1022"/>
      <c r="PTL33" s="1022"/>
      <c r="PTM33" s="1022"/>
      <c r="PTN33" s="1022"/>
      <c r="PTO33" s="1022"/>
      <c r="PTP33" s="1022"/>
      <c r="PTQ33" s="1022"/>
      <c r="PTR33" s="1022"/>
      <c r="PTS33" s="1022"/>
      <c r="PTT33" s="1022"/>
      <c r="PTU33" s="1022"/>
      <c r="PTV33" s="1022"/>
      <c r="PTW33" s="1022"/>
      <c r="PTX33" s="1022"/>
      <c r="PTY33" s="1022"/>
      <c r="PTZ33" s="1022"/>
      <c r="PUA33" s="1022"/>
      <c r="PUB33" s="1022"/>
      <c r="PUC33" s="1022"/>
      <c r="PUD33" s="1022"/>
      <c r="PUE33" s="1022"/>
      <c r="PUF33" s="1022"/>
      <c r="PUG33" s="1022"/>
      <c r="PUH33" s="1022"/>
      <c r="PUI33" s="1022"/>
      <c r="PUJ33" s="1022"/>
      <c r="PUK33" s="1022"/>
      <c r="PUL33" s="1022"/>
      <c r="PUM33" s="1022"/>
      <c r="PUN33" s="1022"/>
      <c r="PUO33" s="1022"/>
      <c r="PUP33" s="1022"/>
      <c r="PUQ33" s="1022"/>
      <c r="PUR33" s="1022"/>
      <c r="PUS33" s="1022"/>
      <c r="PUT33" s="1022"/>
      <c r="PUU33" s="1022"/>
      <c r="PUV33" s="1022"/>
      <c r="PUW33" s="1022"/>
      <c r="PUX33" s="1022"/>
      <c r="PUY33" s="1022"/>
      <c r="PUZ33" s="1022"/>
      <c r="PVA33" s="1022"/>
      <c r="PVB33" s="1022"/>
      <c r="PVC33" s="1022"/>
      <c r="PVD33" s="1022"/>
      <c r="PVE33" s="1022"/>
      <c r="PVF33" s="1022"/>
      <c r="PVG33" s="1022"/>
      <c r="PVH33" s="1022"/>
      <c r="PVI33" s="1022"/>
      <c r="PVJ33" s="1022"/>
      <c r="PVK33" s="1022"/>
      <c r="PVL33" s="1022"/>
      <c r="PVM33" s="1022"/>
      <c r="PVN33" s="1022"/>
      <c r="PVO33" s="1022"/>
      <c r="PVP33" s="1022"/>
      <c r="PVQ33" s="1022"/>
      <c r="PVR33" s="1022"/>
      <c r="PVS33" s="1022"/>
      <c r="PVT33" s="1022"/>
      <c r="PVU33" s="1022"/>
      <c r="PVV33" s="1022"/>
      <c r="PVW33" s="1022"/>
      <c r="PVX33" s="1022"/>
      <c r="PVY33" s="1022"/>
      <c r="PVZ33" s="1022"/>
      <c r="PWA33" s="1022"/>
      <c r="PWB33" s="1022"/>
      <c r="PWC33" s="1022"/>
      <c r="PWD33" s="1022"/>
      <c r="PWE33" s="1022"/>
      <c r="PWF33" s="1022"/>
      <c r="PWG33" s="1022"/>
      <c r="PWH33" s="1022"/>
      <c r="PWI33" s="1022"/>
      <c r="PWJ33" s="1022"/>
      <c r="PWK33" s="1022"/>
      <c r="PWL33" s="1022"/>
      <c r="PWM33" s="1022"/>
      <c r="PWN33" s="1022"/>
      <c r="PWO33" s="1022"/>
      <c r="PWP33" s="1022"/>
      <c r="PWQ33" s="1022"/>
      <c r="PWR33" s="1022"/>
      <c r="PWS33" s="1022"/>
      <c r="PWT33" s="1022"/>
      <c r="PWU33" s="1022"/>
      <c r="PWV33" s="1022"/>
      <c r="PWW33" s="1022"/>
      <c r="PWX33" s="1022"/>
      <c r="PWY33" s="1022"/>
      <c r="PWZ33" s="1022"/>
      <c r="PXA33" s="1022"/>
      <c r="PXB33" s="1022"/>
      <c r="PXC33" s="1022"/>
      <c r="PXD33" s="1022"/>
      <c r="PXE33" s="1022"/>
      <c r="PXF33" s="1022"/>
      <c r="PXG33" s="1022"/>
      <c r="PXH33" s="1022"/>
      <c r="PXI33" s="1022"/>
      <c r="PXJ33" s="1022"/>
      <c r="PXK33" s="1022"/>
      <c r="PXL33" s="1022"/>
      <c r="PXM33" s="1022"/>
      <c r="PXN33" s="1022"/>
      <c r="PXO33" s="1022"/>
      <c r="PXP33" s="1022"/>
      <c r="PXQ33" s="1022"/>
      <c r="PXR33" s="1022"/>
      <c r="PXS33" s="1022"/>
      <c r="PXT33" s="1022"/>
      <c r="PXU33" s="1022"/>
      <c r="PXV33" s="1022"/>
      <c r="PXW33" s="1022"/>
      <c r="PXX33" s="1022"/>
      <c r="PXY33" s="1022"/>
      <c r="PXZ33" s="1022"/>
      <c r="PYA33" s="1022"/>
      <c r="PYB33" s="1022"/>
      <c r="PYC33" s="1022"/>
      <c r="PYD33" s="1022"/>
      <c r="PYE33" s="1022"/>
      <c r="PYF33" s="1022"/>
      <c r="PYG33" s="1022"/>
      <c r="PYH33" s="1022"/>
      <c r="PYI33" s="1022"/>
      <c r="PYJ33" s="1022"/>
      <c r="PYK33" s="1022"/>
      <c r="PYL33" s="1022"/>
      <c r="PYM33" s="1022"/>
      <c r="PYN33" s="1022"/>
      <c r="PYO33" s="1022"/>
      <c r="PYP33" s="1022"/>
      <c r="PYQ33" s="1022"/>
      <c r="PYR33" s="1022"/>
      <c r="PYS33" s="1022"/>
      <c r="PYT33" s="1022"/>
      <c r="PYU33" s="1022"/>
      <c r="PYV33" s="1022"/>
      <c r="PYW33" s="1022"/>
      <c r="PYX33" s="1022"/>
      <c r="PYY33" s="1022"/>
      <c r="PYZ33" s="1022"/>
      <c r="PZA33" s="1022"/>
      <c r="PZB33" s="1022"/>
      <c r="PZC33" s="1022"/>
      <c r="PZD33" s="1022"/>
      <c r="PZE33" s="1022"/>
      <c r="PZF33" s="1022"/>
      <c r="PZG33" s="1022"/>
      <c r="PZH33" s="1022"/>
      <c r="PZI33" s="1022"/>
      <c r="PZJ33" s="1022"/>
      <c r="PZK33" s="1022"/>
      <c r="PZL33" s="1022"/>
      <c r="PZM33" s="1022"/>
      <c r="PZN33" s="1022"/>
      <c r="PZO33" s="1022"/>
      <c r="PZP33" s="1022"/>
      <c r="PZQ33" s="1022"/>
      <c r="PZR33" s="1022"/>
      <c r="PZS33" s="1022"/>
      <c r="PZT33" s="1022"/>
      <c r="PZU33" s="1022"/>
      <c r="PZV33" s="1022"/>
      <c r="PZW33" s="1022"/>
      <c r="PZX33" s="1022"/>
      <c r="PZY33" s="1022"/>
      <c r="PZZ33" s="1022"/>
      <c r="QAA33" s="1022"/>
      <c r="QAB33" s="1022"/>
      <c r="QAC33" s="1022"/>
      <c r="QAD33" s="1022"/>
      <c r="QAE33" s="1022"/>
      <c r="QAF33" s="1022"/>
      <c r="QAG33" s="1022"/>
      <c r="QAH33" s="1022"/>
      <c r="QAI33" s="1022"/>
      <c r="QAJ33" s="1022"/>
      <c r="QAK33" s="1022"/>
      <c r="QAL33" s="1022"/>
      <c r="QAM33" s="1022"/>
      <c r="QAN33" s="1022"/>
      <c r="QAO33" s="1022"/>
      <c r="QAP33" s="1022"/>
      <c r="QAQ33" s="1022"/>
      <c r="QAR33" s="1022"/>
      <c r="QAS33" s="1022"/>
      <c r="QAT33" s="1022"/>
      <c r="QAU33" s="1022"/>
      <c r="QAV33" s="1022"/>
      <c r="QAW33" s="1022"/>
      <c r="QAX33" s="1022"/>
      <c r="QAY33" s="1022"/>
      <c r="QAZ33" s="1022"/>
      <c r="QBA33" s="1022"/>
      <c r="QBB33" s="1022"/>
      <c r="QBC33" s="1022"/>
      <c r="QBD33" s="1022"/>
      <c r="QBE33" s="1022"/>
      <c r="QBF33" s="1022"/>
      <c r="QBG33" s="1022"/>
      <c r="QBH33" s="1022"/>
      <c r="QBI33" s="1022"/>
      <c r="QBJ33" s="1022"/>
      <c r="QBK33" s="1022"/>
      <c r="QBL33" s="1022"/>
      <c r="QBM33" s="1022"/>
      <c r="QBN33" s="1022"/>
      <c r="QBO33" s="1022"/>
      <c r="QBP33" s="1022"/>
      <c r="QBQ33" s="1022"/>
      <c r="QBR33" s="1022"/>
      <c r="QBS33" s="1022"/>
      <c r="QBT33" s="1022"/>
      <c r="QBU33" s="1022"/>
      <c r="QBV33" s="1022"/>
      <c r="QBW33" s="1022"/>
      <c r="QBX33" s="1022"/>
      <c r="QBY33" s="1022"/>
      <c r="QBZ33" s="1022"/>
      <c r="QCA33" s="1022"/>
      <c r="QCB33" s="1022"/>
      <c r="QCC33" s="1022"/>
      <c r="QCD33" s="1022"/>
      <c r="QCE33" s="1022"/>
      <c r="QCF33" s="1022"/>
      <c r="QCG33" s="1022"/>
      <c r="QCH33" s="1022"/>
      <c r="QCI33" s="1022"/>
      <c r="QCJ33" s="1022"/>
      <c r="QCK33" s="1022"/>
      <c r="QCL33" s="1022"/>
      <c r="QCM33" s="1022"/>
      <c r="QCN33" s="1022"/>
      <c r="QCO33" s="1022"/>
      <c r="QCP33" s="1022"/>
      <c r="QCQ33" s="1022"/>
      <c r="QCR33" s="1022"/>
      <c r="QCS33" s="1022"/>
      <c r="QCT33" s="1022"/>
      <c r="QCU33" s="1022"/>
      <c r="QCV33" s="1022"/>
      <c r="QCW33" s="1022"/>
      <c r="QCX33" s="1022"/>
      <c r="QCY33" s="1022"/>
      <c r="QCZ33" s="1022"/>
      <c r="QDA33" s="1022"/>
      <c r="QDB33" s="1022"/>
      <c r="QDC33" s="1022"/>
      <c r="QDD33" s="1022"/>
      <c r="QDE33" s="1022"/>
      <c r="QDF33" s="1022"/>
      <c r="QDG33" s="1022"/>
      <c r="QDH33" s="1022"/>
      <c r="QDI33" s="1022"/>
      <c r="QDJ33" s="1022"/>
      <c r="QDK33" s="1022"/>
      <c r="QDL33" s="1022"/>
      <c r="QDM33" s="1022"/>
      <c r="QDN33" s="1022"/>
      <c r="QDO33" s="1022"/>
      <c r="QDP33" s="1022"/>
      <c r="QDQ33" s="1022"/>
      <c r="QDR33" s="1022"/>
      <c r="QDS33" s="1022"/>
      <c r="QDT33" s="1022"/>
      <c r="QDU33" s="1022"/>
      <c r="QDV33" s="1022"/>
      <c r="QDW33" s="1022"/>
      <c r="QDX33" s="1022"/>
      <c r="QDY33" s="1022"/>
      <c r="QDZ33" s="1022"/>
      <c r="QEA33" s="1022"/>
      <c r="QEB33" s="1022"/>
      <c r="QEC33" s="1022"/>
      <c r="QED33" s="1022"/>
      <c r="QEE33" s="1022"/>
      <c r="QEF33" s="1022"/>
      <c r="QEG33" s="1022"/>
      <c r="QEH33" s="1022"/>
      <c r="QEI33" s="1022"/>
      <c r="QEJ33" s="1022"/>
      <c r="QEK33" s="1022"/>
      <c r="QEL33" s="1022"/>
      <c r="QEM33" s="1022"/>
      <c r="QEN33" s="1022"/>
      <c r="QEO33" s="1022"/>
      <c r="QEP33" s="1022"/>
      <c r="QEQ33" s="1022"/>
      <c r="QER33" s="1022"/>
      <c r="QES33" s="1022"/>
      <c r="QET33" s="1022"/>
      <c r="QEU33" s="1022"/>
      <c r="QEV33" s="1022"/>
      <c r="QEW33" s="1022"/>
      <c r="QEX33" s="1022"/>
      <c r="QEY33" s="1022"/>
      <c r="QEZ33" s="1022"/>
      <c r="QFA33" s="1022"/>
      <c r="QFB33" s="1022"/>
      <c r="QFC33" s="1022"/>
      <c r="QFD33" s="1022"/>
      <c r="QFE33" s="1022"/>
      <c r="QFF33" s="1022"/>
      <c r="QFG33" s="1022"/>
      <c r="QFH33" s="1022"/>
      <c r="QFI33" s="1022"/>
      <c r="QFJ33" s="1022"/>
      <c r="QFK33" s="1022"/>
      <c r="QFL33" s="1022"/>
      <c r="QFM33" s="1022"/>
      <c r="QFN33" s="1022"/>
      <c r="QFO33" s="1022"/>
      <c r="QFP33" s="1022"/>
      <c r="QFQ33" s="1022"/>
      <c r="QFR33" s="1022"/>
      <c r="QFS33" s="1022"/>
      <c r="QFT33" s="1022"/>
      <c r="QFU33" s="1022"/>
      <c r="QFV33" s="1022"/>
      <c r="QFW33" s="1022"/>
      <c r="QFX33" s="1022"/>
      <c r="QFY33" s="1022"/>
      <c r="QFZ33" s="1022"/>
      <c r="QGA33" s="1022"/>
      <c r="QGB33" s="1022"/>
      <c r="QGC33" s="1022"/>
      <c r="QGD33" s="1022"/>
      <c r="QGE33" s="1022"/>
      <c r="QGF33" s="1022"/>
      <c r="QGG33" s="1022"/>
      <c r="QGH33" s="1022"/>
      <c r="QGI33" s="1022"/>
      <c r="QGJ33" s="1022"/>
      <c r="QGK33" s="1022"/>
      <c r="QGL33" s="1022"/>
      <c r="QGM33" s="1022"/>
      <c r="QGN33" s="1022"/>
      <c r="QGO33" s="1022"/>
      <c r="QGP33" s="1022"/>
      <c r="QGQ33" s="1022"/>
      <c r="QGR33" s="1022"/>
      <c r="QGS33" s="1022"/>
      <c r="QGT33" s="1022"/>
      <c r="QGU33" s="1022"/>
      <c r="QGV33" s="1022"/>
      <c r="QGW33" s="1022"/>
      <c r="QGX33" s="1022"/>
      <c r="QGY33" s="1022"/>
      <c r="QGZ33" s="1022"/>
      <c r="QHA33" s="1022"/>
      <c r="QHB33" s="1022"/>
      <c r="QHC33" s="1022"/>
      <c r="QHD33" s="1022"/>
      <c r="QHE33" s="1022"/>
      <c r="QHF33" s="1022"/>
      <c r="QHG33" s="1022"/>
      <c r="QHH33" s="1022"/>
      <c r="QHI33" s="1022"/>
      <c r="QHJ33" s="1022"/>
      <c r="QHK33" s="1022"/>
      <c r="QHL33" s="1022"/>
      <c r="QHM33" s="1022"/>
      <c r="QHN33" s="1022"/>
      <c r="QHO33" s="1022"/>
      <c r="QHP33" s="1022"/>
      <c r="QHQ33" s="1022"/>
      <c r="QHR33" s="1022"/>
      <c r="QHS33" s="1022"/>
      <c r="QHT33" s="1022"/>
      <c r="QHU33" s="1022"/>
      <c r="QHV33" s="1022"/>
      <c r="QHW33" s="1022"/>
      <c r="QHX33" s="1022"/>
      <c r="QHY33" s="1022"/>
      <c r="QHZ33" s="1022"/>
      <c r="QIA33" s="1022"/>
      <c r="QIB33" s="1022"/>
      <c r="QIC33" s="1022"/>
      <c r="QID33" s="1022"/>
      <c r="QIE33" s="1022"/>
      <c r="QIF33" s="1022"/>
      <c r="QIG33" s="1022"/>
      <c r="QIH33" s="1022"/>
      <c r="QII33" s="1022"/>
      <c r="QIJ33" s="1022"/>
      <c r="QIK33" s="1022"/>
      <c r="QIL33" s="1022"/>
      <c r="QIM33" s="1022"/>
      <c r="QIN33" s="1022"/>
      <c r="QIO33" s="1022"/>
      <c r="QIP33" s="1022"/>
      <c r="QIQ33" s="1022"/>
      <c r="QIR33" s="1022"/>
      <c r="QIS33" s="1022"/>
      <c r="QIT33" s="1022"/>
      <c r="QIU33" s="1022"/>
      <c r="QIV33" s="1022"/>
      <c r="QIW33" s="1022"/>
      <c r="QIX33" s="1022"/>
      <c r="QIY33" s="1022"/>
      <c r="QIZ33" s="1022"/>
      <c r="QJA33" s="1022"/>
      <c r="QJB33" s="1022"/>
      <c r="QJC33" s="1022"/>
      <c r="QJD33" s="1022"/>
      <c r="QJE33" s="1022"/>
      <c r="QJF33" s="1022"/>
      <c r="QJG33" s="1022"/>
      <c r="QJH33" s="1022"/>
      <c r="QJI33" s="1022"/>
      <c r="QJJ33" s="1022"/>
      <c r="QJK33" s="1022"/>
      <c r="QJL33" s="1022"/>
      <c r="QJM33" s="1022"/>
      <c r="QJN33" s="1022"/>
      <c r="QJO33" s="1022"/>
      <c r="QJP33" s="1022"/>
      <c r="QJQ33" s="1022"/>
      <c r="QJR33" s="1022"/>
      <c r="QJS33" s="1022"/>
      <c r="QJT33" s="1022"/>
      <c r="QJU33" s="1022"/>
      <c r="QJV33" s="1022"/>
      <c r="QJW33" s="1022"/>
      <c r="QJX33" s="1022"/>
      <c r="QJY33" s="1022"/>
      <c r="QJZ33" s="1022"/>
      <c r="QKA33" s="1022"/>
      <c r="QKB33" s="1022"/>
      <c r="QKC33" s="1022"/>
      <c r="QKD33" s="1022"/>
      <c r="QKE33" s="1022"/>
      <c r="QKF33" s="1022"/>
      <c r="QKG33" s="1022"/>
      <c r="QKH33" s="1022"/>
      <c r="QKI33" s="1022"/>
      <c r="QKJ33" s="1022"/>
      <c r="QKK33" s="1022"/>
      <c r="QKL33" s="1022"/>
      <c r="QKM33" s="1022"/>
      <c r="QKN33" s="1022"/>
      <c r="QKO33" s="1022"/>
      <c r="QKP33" s="1022"/>
      <c r="QKQ33" s="1022"/>
      <c r="QKR33" s="1022"/>
      <c r="QKS33" s="1022"/>
      <c r="QKT33" s="1022"/>
      <c r="QKU33" s="1022"/>
      <c r="QKV33" s="1022"/>
      <c r="QKW33" s="1022"/>
      <c r="QKX33" s="1022"/>
      <c r="QKY33" s="1022"/>
      <c r="QKZ33" s="1022"/>
      <c r="QLA33" s="1022"/>
      <c r="QLB33" s="1022"/>
      <c r="QLC33" s="1022"/>
      <c r="QLD33" s="1022"/>
      <c r="QLE33" s="1022"/>
      <c r="QLF33" s="1022"/>
      <c r="QLG33" s="1022"/>
      <c r="QLH33" s="1022"/>
      <c r="QLI33" s="1022"/>
      <c r="QLJ33" s="1022"/>
      <c r="QLK33" s="1022"/>
      <c r="QLL33" s="1022"/>
      <c r="QLM33" s="1022"/>
      <c r="QLN33" s="1022"/>
      <c r="QLO33" s="1022"/>
      <c r="QLP33" s="1022"/>
      <c r="QLQ33" s="1022"/>
      <c r="QLR33" s="1022"/>
      <c r="QLS33" s="1022"/>
      <c r="QLT33" s="1022"/>
      <c r="QLU33" s="1022"/>
      <c r="QLV33" s="1022"/>
      <c r="QLW33" s="1022"/>
      <c r="QLX33" s="1022"/>
      <c r="QLY33" s="1022"/>
      <c r="QLZ33" s="1022"/>
      <c r="QMA33" s="1022"/>
      <c r="QMB33" s="1022"/>
      <c r="QMC33" s="1022"/>
      <c r="QMD33" s="1022"/>
      <c r="QME33" s="1022"/>
      <c r="QMF33" s="1022"/>
      <c r="QMG33" s="1022"/>
      <c r="QMH33" s="1022"/>
      <c r="QMI33" s="1022"/>
      <c r="QMJ33" s="1022"/>
      <c r="QMK33" s="1022"/>
      <c r="QML33" s="1022"/>
      <c r="QMM33" s="1022"/>
      <c r="QMN33" s="1022"/>
      <c r="QMO33" s="1022"/>
      <c r="QMP33" s="1022"/>
      <c r="QMQ33" s="1022"/>
      <c r="QMR33" s="1022"/>
      <c r="QMS33" s="1022"/>
      <c r="QMT33" s="1022"/>
      <c r="QMU33" s="1022"/>
      <c r="QMV33" s="1022"/>
      <c r="QMW33" s="1022"/>
      <c r="QMX33" s="1022"/>
      <c r="QMY33" s="1022"/>
      <c r="QMZ33" s="1022"/>
      <c r="QNA33" s="1022"/>
      <c r="QNB33" s="1022"/>
      <c r="QNC33" s="1022"/>
      <c r="QND33" s="1022"/>
      <c r="QNE33" s="1022"/>
      <c r="QNF33" s="1022"/>
      <c r="QNG33" s="1022"/>
      <c r="QNH33" s="1022"/>
      <c r="QNI33" s="1022"/>
      <c r="QNJ33" s="1022"/>
      <c r="QNK33" s="1022"/>
      <c r="QNL33" s="1022"/>
      <c r="QNM33" s="1022"/>
      <c r="QNN33" s="1022"/>
      <c r="QNO33" s="1022"/>
      <c r="QNP33" s="1022"/>
      <c r="QNQ33" s="1022"/>
      <c r="QNR33" s="1022"/>
      <c r="QNS33" s="1022"/>
      <c r="QNT33" s="1022"/>
      <c r="QNU33" s="1022"/>
      <c r="QNV33" s="1022"/>
      <c r="QNW33" s="1022"/>
      <c r="QNX33" s="1022"/>
      <c r="QNY33" s="1022"/>
      <c r="QNZ33" s="1022"/>
      <c r="QOA33" s="1022"/>
      <c r="QOB33" s="1022"/>
      <c r="QOC33" s="1022"/>
      <c r="QOD33" s="1022"/>
      <c r="QOE33" s="1022"/>
      <c r="QOF33" s="1022"/>
      <c r="QOG33" s="1022"/>
      <c r="QOH33" s="1022"/>
      <c r="QOI33" s="1022"/>
      <c r="QOJ33" s="1022"/>
      <c r="QOK33" s="1022"/>
      <c r="QOL33" s="1022"/>
      <c r="QOM33" s="1022"/>
      <c r="QON33" s="1022"/>
      <c r="QOO33" s="1022"/>
      <c r="QOP33" s="1022"/>
      <c r="QOQ33" s="1022"/>
      <c r="QOR33" s="1022"/>
      <c r="QOS33" s="1022"/>
      <c r="QOT33" s="1022"/>
      <c r="QOU33" s="1022"/>
      <c r="QOV33" s="1022"/>
      <c r="QOW33" s="1022"/>
      <c r="QOX33" s="1022"/>
      <c r="QOY33" s="1022"/>
      <c r="QOZ33" s="1022"/>
      <c r="QPA33" s="1022"/>
      <c r="QPB33" s="1022"/>
      <c r="QPC33" s="1022"/>
      <c r="QPD33" s="1022"/>
      <c r="QPE33" s="1022"/>
      <c r="QPF33" s="1022"/>
      <c r="QPG33" s="1022"/>
      <c r="QPH33" s="1022"/>
      <c r="QPI33" s="1022"/>
      <c r="QPJ33" s="1022"/>
      <c r="QPK33" s="1022"/>
      <c r="QPL33" s="1022"/>
      <c r="QPM33" s="1022"/>
      <c r="QPN33" s="1022"/>
      <c r="QPO33" s="1022"/>
      <c r="QPP33" s="1022"/>
      <c r="QPQ33" s="1022"/>
      <c r="QPR33" s="1022"/>
      <c r="QPS33" s="1022"/>
      <c r="QPT33" s="1022"/>
      <c r="QPU33" s="1022"/>
      <c r="QPV33" s="1022"/>
      <c r="QPW33" s="1022"/>
      <c r="QPX33" s="1022"/>
      <c r="QPY33" s="1022"/>
      <c r="QPZ33" s="1022"/>
      <c r="QQA33" s="1022"/>
      <c r="QQB33" s="1022"/>
      <c r="QQC33" s="1022"/>
      <c r="QQD33" s="1022"/>
      <c r="QQE33" s="1022"/>
      <c r="QQF33" s="1022"/>
      <c r="QQG33" s="1022"/>
      <c r="QQH33" s="1022"/>
      <c r="QQI33" s="1022"/>
      <c r="QQJ33" s="1022"/>
      <c r="QQK33" s="1022"/>
      <c r="QQL33" s="1022"/>
      <c r="QQM33" s="1022"/>
      <c r="QQN33" s="1022"/>
      <c r="QQO33" s="1022"/>
      <c r="QQP33" s="1022"/>
      <c r="QQQ33" s="1022"/>
      <c r="QQR33" s="1022"/>
      <c r="QQS33" s="1022"/>
      <c r="QQT33" s="1022"/>
      <c r="QQU33" s="1022"/>
      <c r="QQV33" s="1022"/>
      <c r="QQW33" s="1022"/>
      <c r="QQX33" s="1022"/>
      <c r="QQY33" s="1022"/>
      <c r="QQZ33" s="1022"/>
      <c r="QRA33" s="1022"/>
      <c r="QRB33" s="1022"/>
      <c r="QRC33" s="1022"/>
      <c r="QRD33" s="1022"/>
      <c r="QRE33" s="1022"/>
      <c r="QRF33" s="1022"/>
      <c r="QRG33" s="1022"/>
      <c r="QRH33" s="1022"/>
      <c r="QRI33" s="1022"/>
      <c r="QRJ33" s="1022"/>
      <c r="QRK33" s="1022"/>
      <c r="QRL33" s="1022"/>
      <c r="QRM33" s="1022"/>
      <c r="QRN33" s="1022"/>
      <c r="QRO33" s="1022"/>
      <c r="QRP33" s="1022"/>
      <c r="QRQ33" s="1022"/>
      <c r="QRR33" s="1022"/>
      <c r="QRS33" s="1022"/>
      <c r="QRT33" s="1022"/>
      <c r="QRU33" s="1022"/>
      <c r="QRV33" s="1022"/>
      <c r="QRW33" s="1022"/>
      <c r="QRX33" s="1022"/>
      <c r="QRY33" s="1022"/>
      <c r="QRZ33" s="1022"/>
      <c r="QSA33" s="1022"/>
      <c r="QSB33" s="1022"/>
      <c r="QSC33" s="1022"/>
      <c r="QSD33" s="1022"/>
      <c r="QSE33" s="1022"/>
      <c r="QSF33" s="1022"/>
      <c r="QSG33" s="1022"/>
      <c r="QSH33" s="1022"/>
      <c r="QSI33" s="1022"/>
      <c r="QSJ33" s="1022"/>
      <c r="QSK33" s="1022"/>
      <c r="QSL33" s="1022"/>
      <c r="QSM33" s="1022"/>
      <c r="QSN33" s="1022"/>
      <c r="QSO33" s="1022"/>
      <c r="QSP33" s="1022"/>
      <c r="QSQ33" s="1022"/>
      <c r="QSR33" s="1022"/>
      <c r="QSS33" s="1022"/>
      <c r="QST33" s="1022"/>
      <c r="QSU33" s="1022"/>
      <c r="QSV33" s="1022"/>
      <c r="QSW33" s="1022"/>
      <c r="QSX33" s="1022"/>
      <c r="QSY33" s="1022"/>
      <c r="QSZ33" s="1022"/>
      <c r="QTA33" s="1022"/>
      <c r="QTB33" s="1022"/>
      <c r="QTC33" s="1022"/>
      <c r="QTD33" s="1022"/>
      <c r="QTE33" s="1022"/>
      <c r="QTF33" s="1022"/>
      <c r="QTG33" s="1022"/>
      <c r="QTH33" s="1022"/>
      <c r="QTI33" s="1022"/>
      <c r="QTJ33" s="1022"/>
      <c r="QTK33" s="1022"/>
      <c r="QTL33" s="1022"/>
      <c r="QTM33" s="1022"/>
      <c r="QTN33" s="1022"/>
      <c r="QTO33" s="1022"/>
      <c r="QTP33" s="1022"/>
      <c r="QTQ33" s="1022"/>
      <c r="QTR33" s="1022"/>
      <c r="QTS33" s="1022"/>
      <c r="QTT33" s="1022"/>
      <c r="QTU33" s="1022"/>
      <c r="QTV33" s="1022"/>
      <c r="QTW33" s="1022"/>
      <c r="QTX33" s="1022"/>
      <c r="QTY33" s="1022"/>
      <c r="QTZ33" s="1022"/>
      <c r="QUA33" s="1022"/>
      <c r="QUB33" s="1022"/>
      <c r="QUC33" s="1022"/>
      <c r="QUD33" s="1022"/>
      <c r="QUE33" s="1022"/>
      <c r="QUF33" s="1022"/>
      <c r="QUG33" s="1022"/>
      <c r="QUH33" s="1022"/>
      <c r="QUI33" s="1022"/>
      <c r="QUJ33" s="1022"/>
      <c r="QUK33" s="1022"/>
      <c r="QUL33" s="1022"/>
      <c r="QUM33" s="1022"/>
      <c r="QUN33" s="1022"/>
      <c r="QUO33" s="1022"/>
      <c r="QUP33" s="1022"/>
      <c r="QUQ33" s="1022"/>
      <c r="QUR33" s="1022"/>
      <c r="QUS33" s="1022"/>
      <c r="QUT33" s="1022"/>
      <c r="QUU33" s="1022"/>
      <c r="QUV33" s="1022"/>
      <c r="QUW33" s="1022"/>
      <c r="QUX33" s="1022"/>
      <c r="QUY33" s="1022"/>
      <c r="QUZ33" s="1022"/>
      <c r="QVA33" s="1022"/>
      <c r="QVB33" s="1022"/>
      <c r="QVC33" s="1022"/>
      <c r="QVD33" s="1022"/>
      <c r="QVE33" s="1022"/>
      <c r="QVF33" s="1022"/>
      <c r="QVG33" s="1022"/>
      <c r="QVH33" s="1022"/>
      <c r="QVI33" s="1022"/>
      <c r="QVJ33" s="1022"/>
      <c r="QVK33" s="1022"/>
      <c r="QVL33" s="1022"/>
      <c r="QVM33" s="1022"/>
      <c r="QVN33" s="1022"/>
      <c r="QVO33" s="1022"/>
      <c r="QVP33" s="1022"/>
      <c r="QVQ33" s="1022"/>
      <c r="QVR33" s="1022"/>
      <c r="QVS33" s="1022"/>
      <c r="QVT33" s="1022"/>
      <c r="QVU33" s="1022"/>
      <c r="QVV33" s="1022"/>
      <c r="QVW33" s="1022"/>
      <c r="QVX33" s="1022"/>
      <c r="QVY33" s="1022"/>
      <c r="QVZ33" s="1022"/>
      <c r="QWA33" s="1022"/>
      <c r="QWB33" s="1022"/>
      <c r="QWC33" s="1022"/>
      <c r="QWD33" s="1022"/>
      <c r="QWE33" s="1022"/>
      <c r="QWF33" s="1022"/>
      <c r="QWG33" s="1022"/>
      <c r="QWH33" s="1022"/>
      <c r="QWI33" s="1022"/>
      <c r="QWJ33" s="1022"/>
      <c r="QWK33" s="1022"/>
      <c r="QWL33" s="1022"/>
      <c r="QWM33" s="1022"/>
      <c r="QWN33" s="1022"/>
      <c r="QWO33" s="1022"/>
      <c r="QWP33" s="1022"/>
      <c r="QWQ33" s="1022"/>
      <c r="QWR33" s="1022"/>
      <c r="QWS33" s="1022"/>
      <c r="QWT33" s="1022"/>
      <c r="QWU33" s="1022"/>
      <c r="QWV33" s="1022"/>
      <c r="QWW33" s="1022"/>
      <c r="QWX33" s="1022"/>
      <c r="QWY33" s="1022"/>
      <c r="QWZ33" s="1022"/>
      <c r="QXA33" s="1022"/>
      <c r="QXB33" s="1022"/>
      <c r="QXC33" s="1022"/>
      <c r="QXD33" s="1022"/>
      <c r="QXE33" s="1022"/>
      <c r="QXF33" s="1022"/>
      <c r="QXG33" s="1022"/>
      <c r="QXH33" s="1022"/>
      <c r="QXI33" s="1022"/>
      <c r="QXJ33" s="1022"/>
      <c r="QXK33" s="1022"/>
      <c r="QXL33" s="1022"/>
      <c r="QXM33" s="1022"/>
      <c r="QXN33" s="1022"/>
      <c r="QXO33" s="1022"/>
      <c r="QXP33" s="1022"/>
      <c r="QXQ33" s="1022"/>
      <c r="QXR33" s="1022"/>
      <c r="QXS33" s="1022"/>
      <c r="QXT33" s="1022"/>
      <c r="QXU33" s="1022"/>
      <c r="QXV33" s="1022"/>
      <c r="QXW33" s="1022"/>
      <c r="QXX33" s="1022"/>
      <c r="QXY33" s="1022"/>
      <c r="QXZ33" s="1022"/>
      <c r="QYA33" s="1022"/>
      <c r="QYB33" s="1022"/>
      <c r="QYC33" s="1022"/>
      <c r="QYD33" s="1022"/>
      <c r="QYE33" s="1022"/>
      <c r="QYF33" s="1022"/>
      <c r="QYG33" s="1022"/>
      <c r="QYH33" s="1022"/>
      <c r="QYI33" s="1022"/>
      <c r="QYJ33" s="1022"/>
      <c r="QYK33" s="1022"/>
      <c r="QYL33" s="1022"/>
      <c r="QYM33" s="1022"/>
      <c r="QYN33" s="1022"/>
      <c r="QYO33" s="1022"/>
      <c r="QYP33" s="1022"/>
      <c r="QYQ33" s="1022"/>
      <c r="QYR33" s="1022"/>
      <c r="QYS33" s="1022"/>
      <c r="QYT33" s="1022"/>
      <c r="QYU33" s="1022"/>
      <c r="QYV33" s="1022"/>
      <c r="QYW33" s="1022"/>
      <c r="QYX33" s="1022"/>
      <c r="QYY33" s="1022"/>
      <c r="QYZ33" s="1022"/>
      <c r="QZA33" s="1022"/>
      <c r="QZB33" s="1022"/>
      <c r="QZC33" s="1022"/>
      <c r="QZD33" s="1022"/>
      <c r="QZE33" s="1022"/>
      <c r="QZF33" s="1022"/>
      <c r="QZG33" s="1022"/>
      <c r="QZH33" s="1022"/>
      <c r="QZI33" s="1022"/>
      <c r="QZJ33" s="1022"/>
      <c r="QZK33" s="1022"/>
      <c r="QZL33" s="1022"/>
      <c r="QZM33" s="1022"/>
      <c r="QZN33" s="1022"/>
      <c r="QZO33" s="1022"/>
      <c r="QZP33" s="1022"/>
      <c r="QZQ33" s="1022"/>
      <c r="QZR33" s="1022"/>
      <c r="QZS33" s="1022"/>
      <c r="QZT33" s="1022"/>
      <c r="QZU33" s="1022"/>
      <c r="QZV33" s="1022"/>
      <c r="QZW33" s="1022"/>
      <c r="QZX33" s="1022"/>
      <c r="QZY33" s="1022"/>
      <c r="QZZ33" s="1022"/>
      <c r="RAA33" s="1022"/>
      <c r="RAB33" s="1022"/>
      <c r="RAC33" s="1022"/>
      <c r="RAD33" s="1022"/>
      <c r="RAE33" s="1022"/>
      <c r="RAF33" s="1022"/>
      <c r="RAG33" s="1022"/>
      <c r="RAH33" s="1022"/>
      <c r="RAI33" s="1022"/>
      <c r="RAJ33" s="1022"/>
      <c r="RAK33" s="1022"/>
      <c r="RAL33" s="1022"/>
      <c r="RAM33" s="1022"/>
      <c r="RAN33" s="1022"/>
      <c r="RAO33" s="1022"/>
      <c r="RAP33" s="1022"/>
      <c r="RAQ33" s="1022"/>
      <c r="RAR33" s="1022"/>
      <c r="RAS33" s="1022"/>
      <c r="RAT33" s="1022"/>
      <c r="RAU33" s="1022"/>
      <c r="RAV33" s="1022"/>
      <c r="RAW33" s="1022"/>
      <c r="RAX33" s="1022"/>
      <c r="RAY33" s="1022"/>
      <c r="RAZ33" s="1022"/>
      <c r="RBA33" s="1022"/>
      <c r="RBB33" s="1022"/>
      <c r="RBC33" s="1022"/>
      <c r="RBD33" s="1022"/>
      <c r="RBE33" s="1022"/>
      <c r="RBF33" s="1022"/>
      <c r="RBG33" s="1022"/>
      <c r="RBH33" s="1022"/>
      <c r="RBI33" s="1022"/>
      <c r="RBJ33" s="1022"/>
      <c r="RBK33" s="1022"/>
      <c r="RBL33" s="1022"/>
      <c r="RBM33" s="1022"/>
      <c r="RBN33" s="1022"/>
      <c r="RBO33" s="1022"/>
      <c r="RBP33" s="1022"/>
      <c r="RBQ33" s="1022"/>
      <c r="RBR33" s="1022"/>
      <c r="RBS33" s="1022"/>
      <c r="RBT33" s="1022"/>
      <c r="RBU33" s="1022"/>
      <c r="RBV33" s="1022"/>
      <c r="RBW33" s="1022"/>
      <c r="RBX33" s="1022"/>
      <c r="RBY33" s="1022"/>
      <c r="RBZ33" s="1022"/>
      <c r="RCA33" s="1022"/>
      <c r="RCB33" s="1022"/>
      <c r="RCC33" s="1022"/>
      <c r="RCD33" s="1022"/>
      <c r="RCE33" s="1022"/>
      <c r="RCF33" s="1022"/>
      <c r="RCG33" s="1022"/>
      <c r="RCH33" s="1022"/>
      <c r="RCI33" s="1022"/>
      <c r="RCJ33" s="1022"/>
      <c r="RCK33" s="1022"/>
      <c r="RCL33" s="1022"/>
      <c r="RCM33" s="1022"/>
      <c r="RCN33" s="1022"/>
      <c r="RCO33" s="1022"/>
      <c r="RCP33" s="1022"/>
      <c r="RCQ33" s="1022"/>
      <c r="RCR33" s="1022"/>
      <c r="RCS33" s="1022"/>
      <c r="RCT33" s="1022"/>
      <c r="RCU33" s="1022"/>
      <c r="RCV33" s="1022"/>
      <c r="RCW33" s="1022"/>
      <c r="RCX33" s="1022"/>
      <c r="RCY33" s="1022"/>
      <c r="RCZ33" s="1022"/>
      <c r="RDA33" s="1022"/>
      <c r="RDB33" s="1022"/>
      <c r="RDC33" s="1022"/>
      <c r="RDD33" s="1022"/>
      <c r="RDE33" s="1022"/>
      <c r="RDF33" s="1022"/>
      <c r="RDG33" s="1022"/>
      <c r="RDH33" s="1022"/>
      <c r="RDI33" s="1022"/>
      <c r="RDJ33" s="1022"/>
      <c r="RDK33" s="1022"/>
      <c r="RDL33" s="1022"/>
      <c r="RDM33" s="1022"/>
      <c r="RDN33" s="1022"/>
      <c r="RDO33" s="1022"/>
      <c r="RDP33" s="1022"/>
      <c r="RDQ33" s="1022"/>
      <c r="RDR33" s="1022"/>
      <c r="RDS33" s="1022"/>
      <c r="RDT33" s="1022"/>
      <c r="RDU33" s="1022"/>
      <c r="RDV33" s="1022"/>
      <c r="RDW33" s="1022"/>
      <c r="RDX33" s="1022"/>
      <c r="RDY33" s="1022"/>
      <c r="RDZ33" s="1022"/>
      <c r="REA33" s="1022"/>
      <c r="REB33" s="1022"/>
      <c r="REC33" s="1022"/>
      <c r="RED33" s="1022"/>
      <c r="REE33" s="1022"/>
      <c r="REF33" s="1022"/>
      <c r="REG33" s="1022"/>
      <c r="REH33" s="1022"/>
      <c r="REI33" s="1022"/>
      <c r="REJ33" s="1022"/>
      <c r="REK33" s="1022"/>
      <c r="REL33" s="1022"/>
      <c r="REM33" s="1022"/>
      <c r="REN33" s="1022"/>
      <c r="REO33" s="1022"/>
      <c r="REP33" s="1022"/>
      <c r="REQ33" s="1022"/>
      <c r="RER33" s="1022"/>
      <c r="RES33" s="1022"/>
      <c r="RET33" s="1022"/>
      <c r="REU33" s="1022"/>
      <c r="REV33" s="1022"/>
      <c r="REW33" s="1022"/>
      <c r="REX33" s="1022"/>
      <c r="REY33" s="1022"/>
      <c r="REZ33" s="1022"/>
      <c r="RFA33" s="1022"/>
      <c r="RFB33" s="1022"/>
      <c r="RFC33" s="1022"/>
      <c r="RFD33" s="1022"/>
      <c r="RFE33" s="1022"/>
      <c r="RFF33" s="1022"/>
      <c r="RFG33" s="1022"/>
      <c r="RFH33" s="1022"/>
      <c r="RFI33" s="1022"/>
      <c r="RFJ33" s="1022"/>
      <c r="RFK33" s="1022"/>
      <c r="RFL33" s="1022"/>
      <c r="RFM33" s="1022"/>
      <c r="RFN33" s="1022"/>
      <c r="RFO33" s="1022"/>
      <c r="RFP33" s="1022"/>
      <c r="RFQ33" s="1022"/>
      <c r="RFR33" s="1022"/>
      <c r="RFS33" s="1022"/>
      <c r="RFT33" s="1022"/>
      <c r="RFU33" s="1022"/>
      <c r="RFV33" s="1022"/>
      <c r="RFW33" s="1022"/>
      <c r="RFX33" s="1022"/>
      <c r="RFY33" s="1022"/>
      <c r="RFZ33" s="1022"/>
      <c r="RGA33" s="1022"/>
      <c r="RGB33" s="1022"/>
      <c r="RGC33" s="1022"/>
      <c r="RGD33" s="1022"/>
      <c r="RGE33" s="1022"/>
      <c r="RGF33" s="1022"/>
      <c r="RGG33" s="1022"/>
      <c r="RGH33" s="1022"/>
      <c r="RGI33" s="1022"/>
      <c r="RGJ33" s="1022"/>
      <c r="RGK33" s="1022"/>
      <c r="RGL33" s="1022"/>
      <c r="RGM33" s="1022"/>
      <c r="RGN33" s="1022"/>
      <c r="RGO33" s="1022"/>
      <c r="RGP33" s="1022"/>
      <c r="RGQ33" s="1022"/>
      <c r="RGR33" s="1022"/>
      <c r="RGS33" s="1022"/>
      <c r="RGT33" s="1022"/>
      <c r="RGU33" s="1022"/>
      <c r="RGV33" s="1022"/>
      <c r="RGW33" s="1022"/>
      <c r="RGX33" s="1022"/>
      <c r="RGY33" s="1022"/>
      <c r="RGZ33" s="1022"/>
      <c r="RHA33" s="1022"/>
      <c r="RHB33" s="1022"/>
      <c r="RHC33" s="1022"/>
      <c r="RHD33" s="1022"/>
      <c r="RHE33" s="1022"/>
      <c r="RHF33" s="1022"/>
      <c r="RHG33" s="1022"/>
      <c r="RHH33" s="1022"/>
      <c r="RHI33" s="1022"/>
      <c r="RHJ33" s="1022"/>
      <c r="RHK33" s="1022"/>
      <c r="RHL33" s="1022"/>
      <c r="RHM33" s="1022"/>
      <c r="RHN33" s="1022"/>
      <c r="RHO33" s="1022"/>
      <c r="RHP33" s="1022"/>
      <c r="RHQ33" s="1022"/>
      <c r="RHR33" s="1022"/>
      <c r="RHS33" s="1022"/>
      <c r="RHT33" s="1022"/>
      <c r="RHU33" s="1022"/>
      <c r="RHV33" s="1022"/>
      <c r="RHW33" s="1022"/>
      <c r="RHX33" s="1022"/>
      <c r="RHY33" s="1022"/>
      <c r="RHZ33" s="1022"/>
      <c r="RIA33" s="1022"/>
      <c r="RIB33" s="1022"/>
      <c r="RIC33" s="1022"/>
      <c r="RID33" s="1022"/>
      <c r="RIE33" s="1022"/>
      <c r="RIF33" s="1022"/>
      <c r="RIG33" s="1022"/>
      <c r="RIH33" s="1022"/>
      <c r="RII33" s="1022"/>
      <c r="RIJ33" s="1022"/>
      <c r="RIK33" s="1022"/>
      <c r="RIL33" s="1022"/>
      <c r="RIM33" s="1022"/>
      <c r="RIN33" s="1022"/>
      <c r="RIO33" s="1022"/>
      <c r="RIP33" s="1022"/>
      <c r="RIQ33" s="1022"/>
      <c r="RIR33" s="1022"/>
      <c r="RIS33" s="1022"/>
      <c r="RIT33" s="1022"/>
      <c r="RIU33" s="1022"/>
      <c r="RIV33" s="1022"/>
      <c r="RIW33" s="1022"/>
      <c r="RIX33" s="1022"/>
      <c r="RIY33" s="1022"/>
      <c r="RIZ33" s="1022"/>
      <c r="RJA33" s="1022"/>
      <c r="RJB33" s="1022"/>
      <c r="RJC33" s="1022"/>
      <c r="RJD33" s="1022"/>
      <c r="RJE33" s="1022"/>
      <c r="RJF33" s="1022"/>
      <c r="RJG33" s="1022"/>
      <c r="RJH33" s="1022"/>
      <c r="RJI33" s="1022"/>
      <c r="RJJ33" s="1022"/>
      <c r="RJK33" s="1022"/>
      <c r="RJL33" s="1022"/>
      <c r="RJM33" s="1022"/>
      <c r="RJN33" s="1022"/>
      <c r="RJO33" s="1022"/>
      <c r="RJP33" s="1022"/>
      <c r="RJQ33" s="1022"/>
      <c r="RJR33" s="1022"/>
      <c r="RJS33" s="1022"/>
      <c r="RJT33" s="1022"/>
      <c r="RJU33" s="1022"/>
      <c r="RJV33" s="1022"/>
      <c r="RJW33" s="1022"/>
      <c r="RJX33" s="1022"/>
      <c r="RJY33" s="1022"/>
      <c r="RJZ33" s="1022"/>
      <c r="RKA33" s="1022"/>
      <c r="RKB33" s="1022"/>
      <c r="RKC33" s="1022"/>
      <c r="RKD33" s="1022"/>
      <c r="RKE33" s="1022"/>
      <c r="RKF33" s="1022"/>
      <c r="RKG33" s="1022"/>
      <c r="RKH33" s="1022"/>
      <c r="RKI33" s="1022"/>
      <c r="RKJ33" s="1022"/>
      <c r="RKK33" s="1022"/>
      <c r="RKL33" s="1022"/>
      <c r="RKM33" s="1022"/>
      <c r="RKN33" s="1022"/>
      <c r="RKO33" s="1022"/>
      <c r="RKP33" s="1022"/>
      <c r="RKQ33" s="1022"/>
      <c r="RKR33" s="1022"/>
      <c r="RKS33" s="1022"/>
      <c r="RKT33" s="1022"/>
      <c r="RKU33" s="1022"/>
      <c r="RKV33" s="1022"/>
      <c r="RKW33" s="1022"/>
      <c r="RKX33" s="1022"/>
      <c r="RKY33" s="1022"/>
      <c r="RKZ33" s="1022"/>
      <c r="RLA33" s="1022"/>
      <c r="RLB33" s="1022"/>
      <c r="RLC33" s="1022"/>
      <c r="RLD33" s="1022"/>
      <c r="RLE33" s="1022"/>
      <c r="RLF33" s="1022"/>
      <c r="RLG33" s="1022"/>
      <c r="RLH33" s="1022"/>
      <c r="RLI33" s="1022"/>
      <c r="RLJ33" s="1022"/>
      <c r="RLK33" s="1022"/>
      <c r="RLL33" s="1022"/>
      <c r="RLM33" s="1022"/>
      <c r="RLN33" s="1022"/>
      <c r="RLO33" s="1022"/>
      <c r="RLP33" s="1022"/>
      <c r="RLQ33" s="1022"/>
      <c r="RLR33" s="1022"/>
      <c r="RLS33" s="1022"/>
      <c r="RLT33" s="1022"/>
      <c r="RLU33" s="1022"/>
      <c r="RLV33" s="1022"/>
      <c r="RLW33" s="1022"/>
      <c r="RLX33" s="1022"/>
      <c r="RLY33" s="1022"/>
      <c r="RLZ33" s="1022"/>
      <c r="RMA33" s="1022"/>
      <c r="RMB33" s="1022"/>
      <c r="RMC33" s="1022"/>
      <c r="RMD33" s="1022"/>
      <c r="RME33" s="1022"/>
      <c r="RMF33" s="1022"/>
      <c r="RMG33" s="1022"/>
      <c r="RMH33" s="1022"/>
      <c r="RMI33" s="1022"/>
      <c r="RMJ33" s="1022"/>
      <c r="RMK33" s="1022"/>
      <c r="RML33" s="1022"/>
      <c r="RMM33" s="1022"/>
      <c r="RMN33" s="1022"/>
      <c r="RMO33" s="1022"/>
      <c r="RMP33" s="1022"/>
      <c r="RMQ33" s="1022"/>
      <c r="RMR33" s="1022"/>
      <c r="RMS33" s="1022"/>
      <c r="RMT33" s="1022"/>
      <c r="RMU33" s="1022"/>
      <c r="RMV33" s="1022"/>
      <c r="RMW33" s="1022"/>
      <c r="RMX33" s="1022"/>
      <c r="RMY33" s="1022"/>
      <c r="RMZ33" s="1022"/>
      <c r="RNA33" s="1022"/>
      <c r="RNB33" s="1022"/>
      <c r="RNC33" s="1022"/>
      <c r="RND33" s="1022"/>
      <c r="RNE33" s="1022"/>
      <c r="RNF33" s="1022"/>
      <c r="RNG33" s="1022"/>
      <c r="RNH33" s="1022"/>
      <c r="RNI33" s="1022"/>
      <c r="RNJ33" s="1022"/>
      <c r="RNK33" s="1022"/>
      <c r="RNL33" s="1022"/>
      <c r="RNM33" s="1022"/>
      <c r="RNN33" s="1022"/>
      <c r="RNO33" s="1022"/>
      <c r="RNP33" s="1022"/>
      <c r="RNQ33" s="1022"/>
      <c r="RNR33" s="1022"/>
      <c r="RNS33" s="1022"/>
      <c r="RNT33" s="1022"/>
      <c r="RNU33" s="1022"/>
      <c r="RNV33" s="1022"/>
      <c r="RNW33" s="1022"/>
      <c r="RNX33" s="1022"/>
      <c r="RNY33" s="1022"/>
      <c r="RNZ33" s="1022"/>
      <c r="ROA33" s="1022"/>
      <c r="ROB33" s="1022"/>
      <c r="ROC33" s="1022"/>
      <c r="ROD33" s="1022"/>
      <c r="ROE33" s="1022"/>
      <c r="ROF33" s="1022"/>
      <c r="ROG33" s="1022"/>
      <c r="ROH33" s="1022"/>
      <c r="ROI33" s="1022"/>
      <c r="ROJ33" s="1022"/>
      <c r="ROK33" s="1022"/>
      <c r="ROL33" s="1022"/>
      <c r="ROM33" s="1022"/>
      <c r="RON33" s="1022"/>
      <c r="ROO33" s="1022"/>
      <c r="ROP33" s="1022"/>
      <c r="ROQ33" s="1022"/>
      <c r="ROR33" s="1022"/>
      <c r="ROS33" s="1022"/>
      <c r="ROT33" s="1022"/>
      <c r="ROU33" s="1022"/>
      <c r="ROV33" s="1022"/>
      <c r="ROW33" s="1022"/>
      <c r="ROX33" s="1022"/>
      <c r="ROY33" s="1022"/>
      <c r="ROZ33" s="1022"/>
      <c r="RPA33" s="1022"/>
      <c r="RPB33" s="1022"/>
      <c r="RPC33" s="1022"/>
      <c r="RPD33" s="1022"/>
      <c r="RPE33" s="1022"/>
      <c r="RPF33" s="1022"/>
      <c r="RPG33" s="1022"/>
      <c r="RPH33" s="1022"/>
      <c r="RPI33" s="1022"/>
      <c r="RPJ33" s="1022"/>
      <c r="RPK33" s="1022"/>
      <c r="RPL33" s="1022"/>
      <c r="RPM33" s="1022"/>
      <c r="RPN33" s="1022"/>
      <c r="RPO33" s="1022"/>
      <c r="RPP33" s="1022"/>
      <c r="RPQ33" s="1022"/>
      <c r="RPR33" s="1022"/>
      <c r="RPS33" s="1022"/>
      <c r="RPT33" s="1022"/>
      <c r="RPU33" s="1022"/>
      <c r="RPV33" s="1022"/>
      <c r="RPW33" s="1022"/>
      <c r="RPX33" s="1022"/>
      <c r="RPY33" s="1022"/>
      <c r="RPZ33" s="1022"/>
      <c r="RQA33" s="1022"/>
      <c r="RQB33" s="1022"/>
      <c r="RQC33" s="1022"/>
      <c r="RQD33" s="1022"/>
      <c r="RQE33" s="1022"/>
      <c r="RQF33" s="1022"/>
      <c r="RQG33" s="1022"/>
      <c r="RQH33" s="1022"/>
      <c r="RQI33" s="1022"/>
      <c r="RQJ33" s="1022"/>
      <c r="RQK33" s="1022"/>
      <c r="RQL33" s="1022"/>
      <c r="RQM33" s="1022"/>
      <c r="RQN33" s="1022"/>
      <c r="RQO33" s="1022"/>
      <c r="RQP33" s="1022"/>
      <c r="RQQ33" s="1022"/>
      <c r="RQR33" s="1022"/>
      <c r="RQS33" s="1022"/>
      <c r="RQT33" s="1022"/>
      <c r="RQU33" s="1022"/>
      <c r="RQV33" s="1022"/>
      <c r="RQW33" s="1022"/>
      <c r="RQX33" s="1022"/>
      <c r="RQY33" s="1022"/>
      <c r="RQZ33" s="1022"/>
      <c r="RRA33" s="1022"/>
      <c r="RRB33" s="1022"/>
      <c r="RRC33" s="1022"/>
      <c r="RRD33" s="1022"/>
      <c r="RRE33" s="1022"/>
      <c r="RRF33" s="1022"/>
      <c r="RRG33" s="1022"/>
      <c r="RRH33" s="1022"/>
      <c r="RRI33" s="1022"/>
      <c r="RRJ33" s="1022"/>
      <c r="RRK33" s="1022"/>
      <c r="RRL33" s="1022"/>
      <c r="RRM33" s="1022"/>
      <c r="RRN33" s="1022"/>
      <c r="RRO33" s="1022"/>
      <c r="RRP33" s="1022"/>
      <c r="RRQ33" s="1022"/>
      <c r="RRR33" s="1022"/>
      <c r="RRS33" s="1022"/>
      <c r="RRT33" s="1022"/>
      <c r="RRU33" s="1022"/>
      <c r="RRV33" s="1022"/>
      <c r="RRW33" s="1022"/>
      <c r="RRX33" s="1022"/>
      <c r="RRY33" s="1022"/>
      <c r="RRZ33" s="1022"/>
      <c r="RSA33" s="1022"/>
      <c r="RSB33" s="1022"/>
      <c r="RSC33" s="1022"/>
      <c r="RSD33" s="1022"/>
      <c r="RSE33" s="1022"/>
      <c r="RSF33" s="1022"/>
      <c r="RSG33" s="1022"/>
      <c r="RSH33" s="1022"/>
      <c r="RSI33" s="1022"/>
      <c r="RSJ33" s="1022"/>
      <c r="RSK33" s="1022"/>
      <c r="RSL33" s="1022"/>
      <c r="RSM33" s="1022"/>
      <c r="RSN33" s="1022"/>
      <c r="RSO33" s="1022"/>
      <c r="RSP33" s="1022"/>
      <c r="RSQ33" s="1022"/>
      <c r="RSR33" s="1022"/>
      <c r="RSS33" s="1022"/>
      <c r="RST33" s="1022"/>
      <c r="RSU33" s="1022"/>
      <c r="RSV33" s="1022"/>
      <c r="RSW33" s="1022"/>
      <c r="RSX33" s="1022"/>
      <c r="RSY33" s="1022"/>
      <c r="RSZ33" s="1022"/>
      <c r="RTA33" s="1022"/>
      <c r="RTB33" s="1022"/>
      <c r="RTC33" s="1022"/>
      <c r="RTD33" s="1022"/>
      <c r="RTE33" s="1022"/>
      <c r="RTF33" s="1022"/>
      <c r="RTG33" s="1022"/>
      <c r="RTH33" s="1022"/>
      <c r="RTI33" s="1022"/>
      <c r="RTJ33" s="1022"/>
      <c r="RTK33" s="1022"/>
      <c r="RTL33" s="1022"/>
      <c r="RTM33" s="1022"/>
      <c r="RTN33" s="1022"/>
      <c r="RTO33" s="1022"/>
      <c r="RTP33" s="1022"/>
      <c r="RTQ33" s="1022"/>
      <c r="RTR33" s="1022"/>
      <c r="RTS33" s="1022"/>
      <c r="RTT33" s="1022"/>
      <c r="RTU33" s="1022"/>
      <c r="RTV33" s="1022"/>
      <c r="RTW33" s="1022"/>
      <c r="RTX33" s="1022"/>
      <c r="RTY33" s="1022"/>
      <c r="RTZ33" s="1022"/>
      <c r="RUA33" s="1022"/>
      <c r="RUB33" s="1022"/>
      <c r="RUC33" s="1022"/>
      <c r="RUD33" s="1022"/>
      <c r="RUE33" s="1022"/>
      <c r="RUF33" s="1022"/>
      <c r="RUG33" s="1022"/>
      <c r="RUH33" s="1022"/>
      <c r="RUI33" s="1022"/>
      <c r="RUJ33" s="1022"/>
      <c r="RUK33" s="1022"/>
      <c r="RUL33" s="1022"/>
      <c r="RUM33" s="1022"/>
      <c r="RUN33" s="1022"/>
      <c r="RUO33" s="1022"/>
      <c r="RUP33" s="1022"/>
      <c r="RUQ33" s="1022"/>
      <c r="RUR33" s="1022"/>
      <c r="RUS33" s="1022"/>
      <c r="RUT33" s="1022"/>
      <c r="RUU33" s="1022"/>
      <c r="RUV33" s="1022"/>
      <c r="RUW33" s="1022"/>
      <c r="RUX33" s="1022"/>
      <c r="RUY33" s="1022"/>
      <c r="RUZ33" s="1022"/>
      <c r="RVA33" s="1022"/>
      <c r="RVB33" s="1022"/>
      <c r="RVC33" s="1022"/>
      <c r="RVD33" s="1022"/>
      <c r="RVE33" s="1022"/>
      <c r="RVF33" s="1022"/>
      <c r="RVG33" s="1022"/>
      <c r="RVH33" s="1022"/>
      <c r="RVI33" s="1022"/>
      <c r="RVJ33" s="1022"/>
      <c r="RVK33" s="1022"/>
      <c r="RVL33" s="1022"/>
      <c r="RVM33" s="1022"/>
      <c r="RVN33" s="1022"/>
      <c r="RVO33" s="1022"/>
      <c r="RVP33" s="1022"/>
      <c r="RVQ33" s="1022"/>
      <c r="RVR33" s="1022"/>
      <c r="RVS33" s="1022"/>
      <c r="RVT33" s="1022"/>
      <c r="RVU33" s="1022"/>
      <c r="RVV33" s="1022"/>
      <c r="RVW33" s="1022"/>
      <c r="RVX33" s="1022"/>
      <c r="RVY33" s="1022"/>
      <c r="RVZ33" s="1022"/>
      <c r="RWA33" s="1022"/>
      <c r="RWB33" s="1022"/>
      <c r="RWC33" s="1022"/>
      <c r="RWD33" s="1022"/>
      <c r="RWE33" s="1022"/>
      <c r="RWF33" s="1022"/>
      <c r="RWG33" s="1022"/>
      <c r="RWH33" s="1022"/>
      <c r="RWI33" s="1022"/>
      <c r="RWJ33" s="1022"/>
      <c r="RWK33" s="1022"/>
      <c r="RWL33" s="1022"/>
      <c r="RWM33" s="1022"/>
      <c r="RWN33" s="1022"/>
      <c r="RWO33" s="1022"/>
      <c r="RWP33" s="1022"/>
      <c r="RWQ33" s="1022"/>
      <c r="RWR33" s="1022"/>
      <c r="RWS33" s="1022"/>
      <c r="RWT33" s="1022"/>
      <c r="RWU33" s="1022"/>
      <c r="RWV33" s="1022"/>
      <c r="RWW33" s="1022"/>
      <c r="RWX33" s="1022"/>
      <c r="RWY33" s="1022"/>
      <c r="RWZ33" s="1022"/>
      <c r="RXA33" s="1022"/>
      <c r="RXB33" s="1022"/>
      <c r="RXC33" s="1022"/>
      <c r="RXD33" s="1022"/>
      <c r="RXE33" s="1022"/>
      <c r="RXF33" s="1022"/>
      <c r="RXG33" s="1022"/>
      <c r="RXH33" s="1022"/>
      <c r="RXI33" s="1022"/>
      <c r="RXJ33" s="1022"/>
      <c r="RXK33" s="1022"/>
      <c r="RXL33" s="1022"/>
      <c r="RXM33" s="1022"/>
      <c r="RXN33" s="1022"/>
      <c r="RXO33" s="1022"/>
      <c r="RXP33" s="1022"/>
      <c r="RXQ33" s="1022"/>
      <c r="RXR33" s="1022"/>
      <c r="RXS33" s="1022"/>
      <c r="RXT33" s="1022"/>
      <c r="RXU33" s="1022"/>
      <c r="RXV33" s="1022"/>
      <c r="RXW33" s="1022"/>
      <c r="RXX33" s="1022"/>
      <c r="RXY33" s="1022"/>
      <c r="RXZ33" s="1022"/>
      <c r="RYA33" s="1022"/>
      <c r="RYB33" s="1022"/>
      <c r="RYC33" s="1022"/>
      <c r="RYD33" s="1022"/>
      <c r="RYE33" s="1022"/>
      <c r="RYF33" s="1022"/>
      <c r="RYG33" s="1022"/>
      <c r="RYH33" s="1022"/>
      <c r="RYI33" s="1022"/>
      <c r="RYJ33" s="1022"/>
      <c r="RYK33" s="1022"/>
      <c r="RYL33" s="1022"/>
      <c r="RYM33" s="1022"/>
      <c r="RYN33" s="1022"/>
      <c r="RYO33" s="1022"/>
      <c r="RYP33" s="1022"/>
      <c r="RYQ33" s="1022"/>
      <c r="RYR33" s="1022"/>
      <c r="RYS33" s="1022"/>
      <c r="RYT33" s="1022"/>
      <c r="RYU33" s="1022"/>
      <c r="RYV33" s="1022"/>
      <c r="RYW33" s="1022"/>
      <c r="RYX33" s="1022"/>
      <c r="RYY33" s="1022"/>
      <c r="RYZ33" s="1022"/>
      <c r="RZA33" s="1022"/>
      <c r="RZB33" s="1022"/>
      <c r="RZC33" s="1022"/>
      <c r="RZD33" s="1022"/>
      <c r="RZE33" s="1022"/>
      <c r="RZF33" s="1022"/>
      <c r="RZG33" s="1022"/>
      <c r="RZH33" s="1022"/>
      <c r="RZI33" s="1022"/>
      <c r="RZJ33" s="1022"/>
      <c r="RZK33" s="1022"/>
      <c r="RZL33" s="1022"/>
      <c r="RZM33" s="1022"/>
      <c r="RZN33" s="1022"/>
      <c r="RZO33" s="1022"/>
      <c r="RZP33" s="1022"/>
      <c r="RZQ33" s="1022"/>
      <c r="RZR33" s="1022"/>
      <c r="RZS33" s="1022"/>
      <c r="RZT33" s="1022"/>
      <c r="RZU33" s="1022"/>
      <c r="RZV33" s="1022"/>
      <c r="RZW33" s="1022"/>
      <c r="RZX33" s="1022"/>
      <c r="RZY33" s="1022"/>
      <c r="RZZ33" s="1022"/>
      <c r="SAA33" s="1022"/>
      <c r="SAB33" s="1022"/>
      <c r="SAC33" s="1022"/>
      <c r="SAD33" s="1022"/>
      <c r="SAE33" s="1022"/>
      <c r="SAF33" s="1022"/>
      <c r="SAG33" s="1022"/>
      <c r="SAH33" s="1022"/>
      <c r="SAI33" s="1022"/>
      <c r="SAJ33" s="1022"/>
      <c r="SAK33" s="1022"/>
      <c r="SAL33" s="1022"/>
      <c r="SAM33" s="1022"/>
      <c r="SAN33" s="1022"/>
      <c r="SAO33" s="1022"/>
      <c r="SAP33" s="1022"/>
      <c r="SAQ33" s="1022"/>
      <c r="SAR33" s="1022"/>
      <c r="SAS33" s="1022"/>
      <c r="SAT33" s="1022"/>
      <c r="SAU33" s="1022"/>
      <c r="SAV33" s="1022"/>
      <c r="SAW33" s="1022"/>
      <c r="SAX33" s="1022"/>
      <c r="SAY33" s="1022"/>
      <c r="SAZ33" s="1022"/>
      <c r="SBA33" s="1022"/>
      <c r="SBB33" s="1022"/>
      <c r="SBC33" s="1022"/>
      <c r="SBD33" s="1022"/>
      <c r="SBE33" s="1022"/>
      <c r="SBF33" s="1022"/>
      <c r="SBG33" s="1022"/>
      <c r="SBH33" s="1022"/>
      <c r="SBI33" s="1022"/>
      <c r="SBJ33" s="1022"/>
      <c r="SBK33" s="1022"/>
      <c r="SBL33" s="1022"/>
      <c r="SBM33" s="1022"/>
      <c r="SBN33" s="1022"/>
      <c r="SBO33" s="1022"/>
      <c r="SBP33" s="1022"/>
      <c r="SBQ33" s="1022"/>
      <c r="SBR33" s="1022"/>
      <c r="SBS33" s="1022"/>
      <c r="SBT33" s="1022"/>
      <c r="SBU33" s="1022"/>
      <c r="SBV33" s="1022"/>
      <c r="SBW33" s="1022"/>
      <c r="SBX33" s="1022"/>
      <c r="SBY33" s="1022"/>
      <c r="SBZ33" s="1022"/>
      <c r="SCA33" s="1022"/>
      <c r="SCB33" s="1022"/>
      <c r="SCC33" s="1022"/>
      <c r="SCD33" s="1022"/>
      <c r="SCE33" s="1022"/>
      <c r="SCF33" s="1022"/>
      <c r="SCG33" s="1022"/>
      <c r="SCH33" s="1022"/>
      <c r="SCI33" s="1022"/>
      <c r="SCJ33" s="1022"/>
      <c r="SCK33" s="1022"/>
      <c r="SCL33" s="1022"/>
      <c r="SCM33" s="1022"/>
      <c r="SCN33" s="1022"/>
      <c r="SCO33" s="1022"/>
      <c r="SCP33" s="1022"/>
      <c r="SCQ33" s="1022"/>
      <c r="SCR33" s="1022"/>
      <c r="SCS33" s="1022"/>
      <c r="SCT33" s="1022"/>
      <c r="SCU33" s="1022"/>
      <c r="SCV33" s="1022"/>
      <c r="SCW33" s="1022"/>
      <c r="SCX33" s="1022"/>
      <c r="SCY33" s="1022"/>
      <c r="SCZ33" s="1022"/>
      <c r="SDA33" s="1022"/>
      <c r="SDB33" s="1022"/>
      <c r="SDC33" s="1022"/>
      <c r="SDD33" s="1022"/>
      <c r="SDE33" s="1022"/>
      <c r="SDF33" s="1022"/>
      <c r="SDG33" s="1022"/>
      <c r="SDH33" s="1022"/>
      <c r="SDI33" s="1022"/>
      <c r="SDJ33" s="1022"/>
      <c r="SDK33" s="1022"/>
      <c r="SDL33" s="1022"/>
      <c r="SDM33" s="1022"/>
      <c r="SDN33" s="1022"/>
      <c r="SDO33" s="1022"/>
      <c r="SDP33" s="1022"/>
      <c r="SDQ33" s="1022"/>
      <c r="SDR33" s="1022"/>
      <c r="SDS33" s="1022"/>
      <c r="SDT33" s="1022"/>
      <c r="SDU33" s="1022"/>
      <c r="SDV33" s="1022"/>
      <c r="SDW33" s="1022"/>
      <c r="SDX33" s="1022"/>
      <c r="SDY33" s="1022"/>
      <c r="SDZ33" s="1022"/>
      <c r="SEA33" s="1022"/>
      <c r="SEB33" s="1022"/>
      <c r="SEC33" s="1022"/>
      <c r="SED33" s="1022"/>
      <c r="SEE33" s="1022"/>
      <c r="SEF33" s="1022"/>
      <c r="SEG33" s="1022"/>
      <c r="SEH33" s="1022"/>
      <c r="SEI33" s="1022"/>
      <c r="SEJ33" s="1022"/>
      <c r="SEK33" s="1022"/>
      <c r="SEL33" s="1022"/>
      <c r="SEM33" s="1022"/>
      <c r="SEN33" s="1022"/>
      <c r="SEO33" s="1022"/>
      <c r="SEP33" s="1022"/>
      <c r="SEQ33" s="1022"/>
      <c r="SER33" s="1022"/>
      <c r="SES33" s="1022"/>
      <c r="SET33" s="1022"/>
      <c r="SEU33" s="1022"/>
      <c r="SEV33" s="1022"/>
      <c r="SEW33" s="1022"/>
      <c r="SEX33" s="1022"/>
      <c r="SEY33" s="1022"/>
      <c r="SEZ33" s="1022"/>
      <c r="SFA33" s="1022"/>
      <c r="SFB33" s="1022"/>
      <c r="SFC33" s="1022"/>
      <c r="SFD33" s="1022"/>
      <c r="SFE33" s="1022"/>
      <c r="SFF33" s="1022"/>
      <c r="SFG33" s="1022"/>
      <c r="SFH33" s="1022"/>
      <c r="SFI33" s="1022"/>
      <c r="SFJ33" s="1022"/>
      <c r="SFK33" s="1022"/>
      <c r="SFL33" s="1022"/>
      <c r="SFM33" s="1022"/>
      <c r="SFN33" s="1022"/>
      <c r="SFO33" s="1022"/>
      <c r="SFP33" s="1022"/>
      <c r="SFQ33" s="1022"/>
      <c r="SFR33" s="1022"/>
      <c r="SFS33" s="1022"/>
      <c r="SFT33" s="1022"/>
      <c r="SFU33" s="1022"/>
      <c r="SFV33" s="1022"/>
      <c r="SFW33" s="1022"/>
      <c r="SFX33" s="1022"/>
      <c r="SFY33" s="1022"/>
      <c r="SFZ33" s="1022"/>
      <c r="SGA33" s="1022"/>
      <c r="SGB33" s="1022"/>
      <c r="SGC33" s="1022"/>
      <c r="SGD33" s="1022"/>
      <c r="SGE33" s="1022"/>
      <c r="SGF33" s="1022"/>
      <c r="SGG33" s="1022"/>
      <c r="SGH33" s="1022"/>
      <c r="SGI33" s="1022"/>
      <c r="SGJ33" s="1022"/>
      <c r="SGK33" s="1022"/>
      <c r="SGL33" s="1022"/>
      <c r="SGM33" s="1022"/>
      <c r="SGN33" s="1022"/>
      <c r="SGO33" s="1022"/>
      <c r="SGP33" s="1022"/>
      <c r="SGQ33" s="1022"/>
      <c r="SGR33" s="1022"/>
      <c r="SGS33" s="1022"/>
      <c r="SGT33" s="1022"/>
      <c r="SGU33" s="1022"/>
      <c r="SGV33" s="1022"/>
      <c r="SGW33" s="1022"/>
      <c r="SGX33" s="1022"/>
      <c r="SGY33" s="1022"/>
      <c r="SGZ33" s="1022"/>
      <c r="SHA33" s="1022"/>
      <c r="SHB33" s="1022"/>
      <c r="SHC33" s="1022"/>
      <c r="SHD33" s="1022"/>
      <c r="SHE33" s="1022"/>
      <c r="SHF33" s="1022"/>
      <c r="SHG33" s="1022"/>
      <c r="SHH33" s="1022"/>
      <c r="SHI33" s="1022"/>
      <c r="SHJ33" s="1022"/>
      <c r="SHK33" s="1022"/>
      <c r="SHL33" s="1022"/>
      <c r="SHM33" s="1022"/>
      <c r="SHN33" s="1022"/>
      <c r="SHO33" s="1022"/>
      <c r="SHP33" s="1022"/>
      <c r="SHQ33" s="1022"/>
      <c r="SHR33" s="1022"/>
      <c r="SHS33" s="1022"/>
      <c r="SHT33" s="1022"/>
      <c r="SHU33" s="1022"/>
      <c r="SHV33" s="1022"/>
      <c r="SHW33" s="1022"/>
      <c r="SHX33" s="1022"/>
      <c r="SHY33" s="1022"/>
      <c r="SHZ33" s="1022"/>
      <c r="SIA33" s="1022"/>
      <c r="SIB33" s="1022"/>
      <c r="SIC33" s="1022"/>
      <c r="SID33" s="1022"/>
      <c r="SIE33" s="1022"/>
      <c r="SIF33" s="1022"/>
      <c r="SIG33" s="1022"/>
      <c r="SIH33" s="1022"/>
      <c r="SII33" s="1022"/>
      <c r="SIJ33" s="1022"/>
      <c r="SIK33" s="1022"/>
      <c r="SIL33" s="1022"/>
      <c r="SIM33" s="1022"/>
      <c r="SIN33" s="1022"/>
      <c r="SIO33" s="1022"/>
      <c r="SIP33" s="1022"/>
      <c r="SIQ33" s="1022"/>
      <c r="SIR33" s="1022"/>
      <c r="SIS33" s="1022"/>
      <c r="SIT33" s="1022"/>
      <c r="SIU33" s="1022"/>
      <c r="SIV33" s="1022"/>
      <c r="SIW33" s="1022"/>
      <c r="SIX33" s="1022"/>
      <c r="SIY33" s="1022"/>
      <c r="SIZ33" s="1022"/>
      <c r="SJA33" s="1022"/>
      <c r="SJB33" s="1022"/>
      <c r="SJC33" s="1022"/>
      <c r="SJD33" s="1022"/>
      <c r="SJE33" s="1022"/>
      <c r="SJF33" s="1022"/>
      <c r="SJG33" s="1022"/>
      <c r="SJH33" s="1022"/>
      <c r="SJI33" s="1022"/>
      <c r="SJJ33" s="1022"/>
      <c r="SJK33" s="1022"/>
      <c r="SJL33" s="1022"/>
      <c r="SJM33" s="1022"/>
      <c r="SJN33" s="1022"/>
      <c r="SJO33" s="1022"/>
      <c r="SJP33" s="1022"/>
      <c r="SJQ33" s="1022"/>
      <c r="SJR33" s="1022"/>
      <c r="SJS33" s="1022"/>
      <c r="SJT33" s="1022"/>
      <c r="SJU33" s="1022"/>
      <c r="SJV33" s="1022"/>
      <c r="SJW33" s="1022"/>
      <c r="SJX33" s="1022"/>
      <c r="SJY33" s="1022"/>
      <c r="SJZ33" s="1022"/>
      <c r="SKA33" s="1022"/>
      <c r="SKB33" s="1022"/>
      <c r="SKC33" s="1022"/>
      <c r="SKD33" s="1022"/>
      <c r="SKE33" s="1022"/>
      <c r="SKF33" s="1022"/>
      <c r="SKG33" s="1022"/>
      <c r="SKH33" s="1022"/>
      <c r="SKI33" s="1022"/>
      <c r="SKJ33" s="1022"/>
      <c r="SKK33" s="1022"/>
      <c r="SKL33" s="1022"/>
      <c r="SKM33" s="1022"/>
      <c r="SKN33" s="1022"/>
      <c r="SKO33" s="1022"/>
      <c r="SKP33" s="1022"/>
      <c r="SKQ33" s="1022"/>
      <c r="SKR33" s="1022"/>
      <c r="SKS33" s="1022"/>
      <c r="SKT33" s="1022"/>
      <c r="SKU33" s="1022"/>
      <c r="SKV33" s="1022"/>
      <c r="SKW33" s="1022"/>
      <c r="SKX33" s="1022"/>
      <c r="SKY33" s="1022"/>
      <c r="SKZ33" s="1022"/>
      <c r="SLA33" s="1022"/>
      <c r="SLB33" s="1022"/>
      <c r="SLC33" s="1022"/>
      <c r="SLD33" s="1022"/>
      <c r="SLE33" s="1022"/>
      <c r="SLF33" s="1022"/>
      <c r="SLG33" s="1022"/>
      <c r="SLH33" s="1022"/>
      <c r="SLI33" s="1022"/>
      <c r="SLJ33" s="1022"/>
      <c r="SLK33" s="1022"/>
      <c r="SLL33" s="1022"/>
      <c r="SLM33" s="1022"/>
      <c r="SLN33" s="1022"/>
      <c r="SLO33" s="1022"/>
      <c r="SLP33" s="1022"/>
      <c r="SLQ33" s="1022"/>
      <c r="SLR33" s="1022"/>
      <c r="SLS33" s="1022"/>
      <c r="SLT33" s="1022"/>
      <c r="SLU33" s="1022"/>
      <c r="SLV33" s="1022"/>
      <c r="SLW33" s="1022"/>
      <c r="SLX33" s="1022"/>
      <c r="SLY33" s="1022"/>
      <c r="SLZ33" s="1022"/>
      <c r="SMA33" s="1022"/>
      <c r="SMB33" s="1022"/>
      <c r="SMC33" s="1022"/>
      <c r="SMD33" s="1022"/>
      <c r="SME33" s="1022"/>
      <c r="SMF33" s="1022"/>
      <c r="SMG33" s="1022"/>
      <c r="SMH33" s="1022"/>
      <c r="SMI33" s="1022"/>
      <c r="SMJ33" s="1022"/>
      <c r="SMK33" s="1022"/>
      <c r="SML33" s="1022"/>
      <c r="SMM33" s="1022"/>
      <c r="SMN33" s="1022"/>
      <c r="SMO33" s="1022"/>
      <c r="SMP33" s="1022"/>
      <c r="SMQ33" s="1022"/>
      <c r="SMR33" s="1022"/>
      <c r="SMS33" s="1022"/>
      <c r="SMT33" s="1022"/>
      <c r="SMU33" s="1022"/>
      <c r="SMV33" s="1022"/>
      <c r="SMW33" s="1022"/>
      <c r="SMX33" s="1022"/>
      <c r="SMY33" s="1022"/>
      <c r="SMZ33" s="1022"/>
      <c r="SNA33" s="1022"/>
      <c r="SNB33" s="1022"/>
      <c r="SNC33" s="1022"/>
      <c r="SND33" s="1022"/>
      <c r="SNE33" s="1022"/>
      <c r="SNF33" s="1022"/>
      <c r="SNG33" s="1022"/>
      <c r="SNH33" s="1022"/>
      <c r="SNI33" s="1022"/>
      <c r="SNJ33" s="1022"/>
      <c r="SNK33" s="1022"/>
      <c r="SNL33" s="1022"/>
      <c r="SNM33" s="1022"/>
      <c r="SNN33" s="1022"/>
      <c r="SNO33" s="1022"/>
      <c r="SNP33" s="1022"/>
      <c r="SNQ33" s="1022"/>
      <c r="SNR33" s="1022"/>
      <c r="SNS33" s="1022"/>
      <c r="SNT33" s="1022"/>
      <c r="SNU33" s="1022"/>
      <c r="SNV33" s="1022"/>
      <c r="SNW33" s="1022"/>
      <c r="SNX33" s="1022"/>
      <c r="SNY33" s="1022"/>
      <c r="SNZ33" s="1022"/>
      <c r="SOA33" s="1022"/>
      <c r="SOB33" s="1022"/>
      <c r="SOC33" s="1022"/>
      <c r="SOD33" s="1022"/>
      <c r="SOE33" s="1022"/>
      <c r="SOF33" s="1022"/>
      <c r="SOG33" s="1022"/>
      <c r="SOH33" s="1022"/>
      <c r="SOI33" s="1022"/>
      <c r="SOJ33" s="1022"/>
      <c r="SOK33" s="1022"/>
      <c r="SOL33" s="1022"/>
      <c r="SOM33" s="1022"/>
      <c r="SON33" s="1022"/>
      <c r="SOO33" s="1022"/>
      <c r="SOP33" s="1022"/>
      <c r="SOQ33" s="1022"/>
      <c r="SOR33" s="1022"/>
      <c r="SOS33" s="1022"/>
      <c r="SOT33" s="1022"/>
      <c r="SOU33" s="1022"/>
      <c r="SOV33" s="1022"/>
      <c r="SOW33" s="1022"/>
      <c r="SOX33" s="1022"/>
      <c r="SOY33" s="1022"/>
      <c r="SOZ33" s="1022"/>
      <c r="SPA33" s="1022"/>
      <c r="SPB33" s="1022"/>
      <c r="SPC33" s="1022"/>
      <c r="SPD33" s="1022"/>
      <c r="SPE33" s="1022"/>
      <c r="SPF33" s="1022"/>
      <c r="SPG33" s="1022"/>
      <c r="SPH33" s="1022"/>
      <c r="SPI33" s="1022"/>
      <c r="SPJ33" s="1022"/>
      <c r="SPK33" s="1022"/>
      <c r="SPL33" s="1022"/>
      <c r="SPM33" s="1022"/>
      <c r="SPN33" s="1022"/>
      <c r="SPO33" s="1022"/>
      <c r="SPP33" s="1022"/>
      <c r="SPQ33" s="1022"/>
      <c r="SPR33" s="1022"/>
      <c r="SPS33" s="1022"/>
      <c r="SPT33" s="1022"/>
      <c r="SPU33" s="1022"/>
      <c r="SPV33" s="1022"/>
      <c r="SPW33" s="1022"/>
      <c r="SPX33" s="1022"/>
      <c r="SPY33" s="1022"/>
      <c r="SPZ33" s="1022"/>
      <c r="SQA33" s="1022"/>
      <c r="SQB33" s="1022"/>
      <c r="SQC33" s="1022"/>
      <c r="SQD33" s="1022"/>
      <c r="SQE33" s="1022"/>
      <c r="SQF33" s="1022"/>
      <c r="SQG33" s="1022"/>
      <c r="SQH33" s="1022"/>
      <c r="SQI33" s="1022"/>
      <c r="SQJ33" s="1022"/>
      <c r="SQK33" s="1022"/>
      <c r="SQL33" s="1022"/>
      <c r="SQM33" s="1022"/>
      <c r="SQN33" s="1022"/>
      <c r="SQO33" s="1022"/>
      <c r="SQP33" s="1022"/>
      <c r="SQQ33" s="1022"/>
      <c r="SQR33" s="1022"/>
      <c r="SQS33" s="1022"/>
      <c r="SQT33" s="1022"/>
      <c r="SQU33" s="1022"/>
      <c r="SQV33" s="1022"/>
      <c r="SQW33" s="1022"/>
      <c r="SQX33" s="1022"/>
      <c r="SQY33" s="1022"/>
      <c r="SQZ33" s="1022"/>
      <c r="SRA33" s="1022"/>
      <c r="SRB33" s="1022"/>
      <c r="SRC33" s="1022"/>
      <c r="SRD33" s="1022"/>
      <c r="SRE33" s="1022"/>
      <c r="SRF33" s="1022"/>
      <c r="SRG33" s="1022"/>
      <c r="SRH33" s="1022"/>
      <c r="SRI33" s="1022"/>
      <c r="SRJ33" s="1022"/>
      <c r="SRK33" s="1022"/>
      <c r="SRL33" s="1022"/>
      <c r="SRM33" s="1022"/>
      <c r="SRN33" s="1022"/>
      <c r="SRO33" s="1022"/>
      <c r="SRP33" s="1022"/>
      <c r="SRQ33" s="1022"/>
      <c r="SRR33" s="1022"/>
      <c r="SRS33" s="1022"/>
      <c r="SRT33" s="1022"/>
      <c r="SRU33" s="1022"/>
      <c r="SRV33" s="1022"/>
      <c r="SRW33" s="1022"/>
      <c r="SRX33" s="1022"/>
      <c r="SRY33" s="1022"/>
      <c r="SRZ33" s="1022"/>
      <c r="SSA33" s="1022"/>
      <c r="SSB33" s="1022"/>
      <c r="SSC33" s="1022"/>
      <c r="SSD33" s="1022"/>
      <c r="SSE33" s="1022"/>
      <c r="SSF33" s="1022"/>
      <c r="SSG33" s="1022"/>
      <c r="SSH33" s="1022"/>
      <c r="SSI33" s="1022"/>
      <c r="SSJ33" s="1022"/>
      <c r="SSK33" s="1022"/>
      <c r="SSL33" s="1022"/>
      <c r="SSM33" s="1022"/>
      <c r="SSN33" s="1022"/>
      <c r="SSO33" s="1022"/>
      <c r="SSP33" s="1022"/>
      <c r="SSQ33" s="1022"/>
      <c r="SSR33" s="1022"/>
      <c r="SSS33" s="1022"/>
      <c r="SST33" s="1022"/>
      <c r="SSU33" s="1022"/>
      <c r="SSV33" s="1022"/>
      <c r="SSW33" s="1022"/>
      <c r="SSX33" s="1022"/>
      <c r="SSY33" s="1022"/>
      <c r="SSZ33" s="1022"/>
      <c r="STA33" s="1022"/>
      <c r="STB33" s="1022"/>
      <c r="STC33" s="1022"/>
      <c r="STD33" s="1022"/>
      <c r="STE33" s="1022"/>
      <c r="STF33" s="1022"/>
      <c r="STG33" s="1022"/>
      <c r="STH33" s="1022"/>
      <c r="STI33" s="1022"/>
      <c r="STJ33" s="1022"/>
      <c r="STK33" s="1022"/>
      <c r="STL33" s="1022"/>
      <c r="STM33" s="1022"/>
      <c r="STN33" s="1022"/>
      <c r="STO33" s="1022"/>
      <c r="STP33" s="1022"/>
      <c r="STQ33" s="1022"/>
      <c r="STR33" s="1022"/>
      <c r="STS33" s="1022"/>
      <c r="STT33" s="1022"/>
      <c r="STU33" s="1022"/>
      <c r="STV33" s="1022"/>
      <c r="STW33" s="1022"/>
      <c r="STX33" s="1022"/>
      <c r="STY33" s="1022"/>
      <c r="STZ33" s="1022"/>
      <c r="SUA33" s="1022"/>
      <c r="SUB33" s="1022"/>
      <c r="SUC33" s="1022"/>
      <c r="SUD33" s="1022"/>
      <c r="SUE33" s="1022"/>
      <c r="SUF33" s="1022"/>
      <c r="SUG33" s="1022"/>
      <c r="SUH33" s="1022"/>
      <c r="SUI33" s="1022"/>
      <c r="SUJ33" s="1022"/>
      <c r="SUK33" s="1022"/>
      <c r="SUL33" s="1022"/>
      <c r="SUM33" s="1022"/>
      <c r="SUN33" s="1022"/>
      <c r="SUO33" s="1022"/>
      <c r="SUP33" s="1022"/>
      <c r="SUQ33" s="1022"/>
      <c r="SUR33" s="1022"/>
      <c r="SUS33" s="1022"/>
      <c r="SUT33" s="1022"/>
      <c r="SUU33" s="1022"/>
      <c r="SUV33" s="1022"/>
      <c r="SUW33" s="1022"/>
      <c r="SUX33" s="1022"/>
      <c r="SUY33" s="1022"/>
      <c r="SUZ33" s="1022"/>
      <c r="SVA33" s="1022"/>
      <c r="SVB33" s="1022"/>
      <c r="SVC33" s="1022"/>
      <c r="SVD33" s="1022"/>
      <c r="SVE33" s="1022"/>
      <c r="SVF33" s="1022"/>
      <c r="SVG33" s="1022"/>
      <c r="SVH33" s="1022"/>
      <c r="SVI33" s="1022"/>
      <c r="SVJ33" s="1022"/>
      <c r="SVK33" s="1022"/>
      <c r="SVL33" s="1022"/>
      <c r="SVM33" s="1022"/>
      <c r="SVN33" s="1022"/>
      <c r="SVO33" s="1022"/>
      <c r="SVP33" s="1022"/>
      <c r="SVQ33" s="1022"/>
      <c r="SVR33" s="1022"/>
      <c r="SVS33" s="1022"/>
      <c r="SVT33" s="1022"/>
      <c r="SVU33" s="1022"/>
      <c r="SVV33" s="1022"/>
      <c r="SVW33" s="1022"/>
      <c r="SVX33" s="1022"/>
      <c r="SVY33" s="1022"/>
      <c r="SVZ33" s="1022"/>
      <c r="SWA33" s="1022"/>
      <c r="SWB33" s="1022"/>
      <c r="SWC33" s="1022"/>
      <c r="SWD33" s="1022"/>
      <c r="SWE33" s="1022"/>
      <c r="SWF33" s="1022"/>
      <c r="SWG33" s="1022"/>
      <c r="SWH33" s="1022"/>
      <c r="SWI33" s="1022"/>
      <c r="SWJ33" s="1022"/>
      <c r="SWK33" s="1022"/>
      <c r="SWL33" s="1022"/>
      <c r="SWM33" s="1022"/>
      <c r="SWN33" s="1022"/>
      <c r="SWO33" s="1022"/>
      <c r="SWP33" s="1022"/>
      <c r="SWQ33" s="1022"/>
      <c r="SWR33" s="1022"/>
      <c r="SWS33" s="1022"/>
      <c r="SWT33" s="1022"/>
      <c r="SWU33" s="1022"/>
      <c r="SWV33" s="1022"/>
      <c r="SWW33" s="1022"/>
      <c r="SWX33" s="1022"/>
      <c r="SWY33" s="1022"/>
      <c r="SWZ33" s="1022"/>
      <c r="SXA33" s="1022"/>
      <c r="SXB33" s="1022"/>
      <c r="SXC33" s="1022"/>
      <c r="SXD33" s="1022"/>
      <c r="SXE33" s="1022"/>
      <c r="SXF33" s="1022"/>
      <c r="SXG33" s="1022"/>
      <c r="SXH33" s="1022"/>
      <c r="SXI33" s="1022"/>
      <c r="SXJ33" s="1022"/>
      <c r="SXK33" s="1022"/>
      <c r="SXL33" s="1022"/>
      <c r="SXM33" s="1022"/>
      <c r="SXN33" s="1022"/>
      <c r="SXO33" s="1022"/>
      <c r="SXP33" s="1022"/>
      <c r="SXQ33" s="1022"/>
      <c r="SXR33" s="1022"/>
      <c r="SXS33" s="1022"/>
      <c r="SXT33" s="1022"/>
      <c r="SXU33" s="1022"/>
      <c r="SXV33" s="1022"/>
      <c r="SXW33" s="1022"/>
      <c r="SXX33" s="1022"/>
      <c r="SXY33" s="1022"/>
      <c r="SXZ33" s="1022"/>
      <c r="SYA33" s="1022"/>
      <c r="SYB33" s="1022"/>
      <c r="SYC33" s="1022"/>
      <c r="SYD33" s="1022"/>
      <c r="SYE33" s="1022"/>
      <c r="SYF33" s="1022"/>
      <c r="SYG33" s="1022"/>
      <c r="SYH33" s="1022"/>
      <c r="SYI33" s="1022"/>
      <c r="SYJ33" s="1022"/>
      <c r="SYK33" s="1022"/>
      <c r="SYL33" s="1022"/>
      <c r="SYM33" s="1022"/>
      <c r="SYN33" s="1022"/>
      <c r="SYO33" s="1022"/>
      <c r="SYP33" s="1022"/>
      <c r="SYQ33" s="1022"/>
      <c r="SYR33" s="1022"/>
      <c r="SYS33" s="1022"/>
      <c r="SYT33" s="1022"/>
      <c r="SYU33" s="1022"/>
      <c r="SYV33" s="1022"/>
      <c r="SYW33" s="1022"/>
      <c r="SYX33" s="1022"/>
      <c r="SYY33" s="1022"/>
      <c r="SYZ33" s="1022"/>
      <c r="SZA33" s="1022"/>
      <c r="SZB33" s="1022"/>
      <c r="SZC33" s="1022"/>
      <c r="SZD33" s="1022"/>
      <c r="SZE33" s="1022"/>
      <c r="SZF33" s="1022"/>
      <c r="SZG33" s="1022"/>
      <c r="SZH33" s="1022"/>
      <c r="SZI33" s="1022"/>
      <c r="SZJ33" s="1022"/>
      <c r="SZK33" s="1022"/>
      <c r="SZL33" s="1022"/>
      <c r="SZM33" s="1022"/>
      <c r="SZN33" s="1022"/>
      <c r="SZO33" s="1022"/>
      <c r="SZP33" s="1022"/>
      <c r="SZQ33" s="1022"/>
      <c r="SZR33" s="1022"/>
      <c r="SZS33" s="1022"/>
      <c r="SZT33" s="1022"/>
      <c r="SZU33" s="1022"/>
      <c r="SZV33" s="1022"/>
      <c r="SZW33" s="1022"/>
      <c r="SZX33" s="1022"/>
      <c r="SZY33" s="1022"/>
      <c r="SZZ33" s="1022"/>
      <c r="TAA33" s="1022"/>
      <c r="TAB33" s="1022"/>
      <c r="TAC33" s="1022"/>
      <c r="TAD33" s="1022"/>
      <c r="TAE33" s="1022"/>
      <c r="TAF33" s="1022"/>
      <c r="TAG33" s="1022"/>
      <c r="TAH33" s="1022"/>
      <c r="TAI33" s="1022"/>
      <c r="TAJ33" s="1022"/>
      <c r="TAK33" s="1022"/>
      <c r="TAL33" s="1022"/>
      <c r="TAM33" s="1022"/>
      <c r="TAN33" s="1022"/>
      <c r="TAO33" s="1022"/>
      <c r="TAP33" s="1022"/>
      <c r="TAQ33" s="1022"/>
      <c r="TAR33" s="1022"/>
      <c r="TAS33" s="1022"/>
      <c r="TAT33" s="1022"/>
      <c r="TAU33" s="1022"/>
      <c r="TAV33" s="1022"/>
      <c r="TAW33" s="1022"/>
      <c r="TAX33" s="1022"/>
      <c r="TAY33" s="1022"/>
      <c r="TAZ33" s="1022"/>
      <c r="TBA33" s="1022"/>
      <c r="TBB33" s="1022"/>
      <c r="TBC33" s="1022"/>
      <c r="TBD33" s="1022"/>
      <c r="TBE33" s="1022"/>
      <c r="TBF33" s="1022"/>
      <c r="TBG33" s="1022"/>
      <c r="TBH33" s="1022"/>
      <c r="TBI33" s="1022"/>
      <c r="TBJ33" s="1022"/>
      <c r="TBK33" s="1022"/>
      <c r="TBL33" s="1022"/>
      <c r="TBM33" s="1022"/>
      <c r="TBN33" s="1022"/>
      <c r="TBO33" s="1022"/>
      <c r="TBP33" s="1022"/>
      <c r="TBQ33" s="1022"/>
      <c r="TBR33" s="1022"/>
      <c r="TBS33" s="1022"/>
      <c r="TBT33" s="1022"/>
      <c r="TBU33" s="1022"/>
      <c r="TBV33" s="1022"/>
      <c r="TBW33" s="1022"/>
      <c r="TBX33" s="1022"/>
      <c r="TBY33" s="1022"/>
      <c r="TBZ33" s="1022"/>
      <c r="TCA33" s="1022"/>
      <c r="TCB33" s="1022"/>
      <c r="TCC33" s="1022"/>
      <c r="TCD33" s="1022"/>
      <c r="TCE33" s="1022"/>
      <c r="TCF33" s="1022"/>
      <c r="TCG33" s="1022"/>
      <c r="TCH33" s="1022"/>
      <c r="TCI33" s="1022"/>
      <c r="TCJ33" s="1022"/>
      <c r="TCK33" s="1022"/>
      <c r="TCL33" s="1022"/>
      <c r="TCM33" s="1022"/>
      <c r="TCN33" s="1022"/>
      <c r="TCO33" s="1022"/>
      <c r="TCP33" s="1022"/>
      <c r="TCQ33" s="1022"/>
      <c r="TCR33" s="1022"/>
      <c r="TCS33" s="1022"/>
      <c r="TCT33" s="1022"/>
      <c r="TCU33" s="1022"/>
      <c r="TCV33" s="1022"/>
      <c r="TCW33" s="1022"/>
      <c r="TCX33" s="1022"/>
      <c r="TCY33" s="1022"/>
      <c r="TCZ33" s="1022"/>
      <c r="TDA33" s="1022"/>
      <c r="TDB33" s="1022"/>
      <c r="TDC33" s="1022"/>
      <c r="TDD33" s="1022"/>
      <c r="TDE33" s="1022"/>
      <c r="TDF33" s="1022"/>
      <c r="TDG33" s="1022"/>
      <c r="TDH33" s="1022"/>
      <c r="TDI33" s="1022"/>
      <c r="TDJ33" s="1022"/>
      <c r="TDK33" s="1022"/>
      <c r="TDL33" s="1022"/>
      <c r="TDM33" s="1022"/>
      <c r="TDN33" s="1022"/>
      <c r="TDO33" s="1022"/>
      <c r="TDP33" s="1022"/>
      <c r="TDQ33" s="1022"/>
      <c r="TDR33" s="1022"/>
      <c r="TDS33" s="1022"/>
      <c r="TDT33" s="1022"/>
      <c r="TDU33" s="1022"/>
      <c r="TDV33" s="1022"/>
      <c r="TDW33" s="1022"/>
      <c r="TDX33" s="1022"/>
      <c r="TDY33" s="1022"/>
      <c r="TDZ33" s="1022"/>
      <c r="TEA33" s="1022"/>
      <c r="TEB33" s="1022"/>
      <c r="TEC33" s="1022"/>
      <c r="TED33" s="1022"/>
      <c r="TEE33" s="1022"/>
      <c r="TEF33" s="1022"/>
      <c r="TEG33" s="1022"/>
      <c r="TEH33" s="1022"/>
      <c r="TEI33" s="1022"/>
      <c r="TEJ33" s="1022"/>
      <c r="TEK33" s="1022"/>
      <c r="TEL33" s="1022"/>
      <c r="TEM33" s="1022"/>
      <c r="TEN33" s="1022"/>
      <c r="TEO33" s="1022"/>
      <c r="TEP33" s="1022"/>
      <c r="TEQ33" s="1022"/>
      <c r="TER33" s="1022"/>
      <c r="TES33" s="1022"/>
      <c r="TET33" s="1022"/>
      <c r="TEU33" s="1022"/>
      <c r="TEV33" s="1022"/>
      <c r="TEW33" s="1022"/>
      <c r="TEX33" s="1022"/>
      <c r="TEY33" s="1022"/>
      <c r="TEZ33" s="1022"/>
      <c r="TFA33" s="1022"/>
      <c r="TFB33" s="1022"/>
      <c r="TFC33" s="1022"/>
      <c r="TFD33" s="1022"/>
      <c r="TFE33" s="1022"/>
      <c r="TFF33" s="1022"/>
      <c r="TFG33" s="1022"/>
      <c r="TFH33" s="1022"/>
      <c r="TFI33" s="1022"/>
      <c r="TFJ33" s="1022"/>
      <c r="TFK33" s="1022"/>
      <c r="TFL33" s="1022"/>
      <c r="TFM33" s="1022"/>
      <c r="TFN33" s="1022"/>
      <c r="TFO33" s="1022"/>
      <c r="TFP33" s="1022"/>
      <c r="TFQ33" s="1022"/>
      <c r="TFR33" s="1022"/>
      <c r="TFS33" s="1022"/>
      <c r="TFT33" s="1022"/>
      <c r="TFU33" s="1022"/>
      <c r="TFV33" s="1022"/>
      <c r="TFW33" s="1022"/>
      <c r="TFX33" s="1022"/>
      <c r="TFY33" s="1022"/>
      <c r="TFZ33" s="1022"/>
      <c r="TGA33" s="1022"/>
      <c r="TGB33" s="1022"/>
      <c r="TGC33" s="1022"/>
      <c r="TGD33" s="1022"/>
      <c r="TGE33" s="1022"/>
      <c r="TGF33" s="1022"/>
      <c r="TGG33" s="1022"/>
      <c r="TGH33" s="1022"/>
      <c r="TGI33" s="1022"/>
      <c r="TGJ33" s="1022"/>
      <c r="TGK33" s="1022"/>
      <c r="TGL33" s="1022"/>
      <c r="TGM33" s="1022"/>
      <c r="TGN33" s="1022"/>
      <c r="TGO33" s="1022"/>
      <c r="TGP33" s="1022"/>
      <c r="TGQ33" s="1022"/>
      <c r="TGR33" s="1022"/>
      <c r="TGS33" s="1022"/>
      <c r="TGT33" s="1022"/>
      <c r="TGU33" s="1022"/>
      <c r="TGV33" s="1022"/>
      <c r="TGW33" s="1022"/>
      <c r="TGX33" s="1022"/>
      <c r="TGY33" s="1022"/>
      <c r="TGZ33" s="1022"/>
      <c r="THA33" s="1022"/>
      <c r="THB33" s="1022"/>
      <c r="THC33" s="1022"/>
      <c r="THD33" s="1022"/>
      <c r="THE33" s="1022"/>
      <c r="THF33" s="1022"/>
      <c r="THG33" s="1022"/>
      <c r="THH33" s="1022"/>
      <c r="THI33" s="1022"/>
      <c r="THJ33" s="1022"/>
      <c r="THK33" s="1022"/>
      <c r="THL33" s="1022"/>
      <c r="THM33" s="1022"/>
      <c r="THN33" s="1022"/>
      <c r="THO33" s="1022"/>
      <c r="THP33" s="1022"/>
      <c r="THQ33" s="1022"/>
      <c r="THR33" s="1022"/>
      <c r="THS33" s="1022"/>
      <c r="THT33" s="1022"/>
      <c r="THU33" s="1022"/>
      <c r="THV33" s="1022"/>
      <c r="THW33" s="1022"/>
      <c r="THX33" s="1022"/>
      <c r="THY33" s="1022"/>
      <c r="THZ33" s="1022"/>
      <c r="TIA33" s="1022"/>
      <c r="TIB33" s="1022"/>
      <c r="TIC33" s="1022"/>
      <c r="TID33" s="1022"/>
      <c r="TIE33" s="1022"/>
      <c r="TIF33" s="1022"/>
      <c r="TIG33" s="1022"/>
      <c r="TIH33" s="1022"/>
      <c r="TII33" s="1022"/>
      <c r="TIJ33" s="1022"/>
      <c r="TIK33" s="1022"/>
      <c r="TIL33" s="1022"/>
      <c r="TIM33" s="1022"/>
      <c r="TIN33" s="1022"/>
      <c r="TIO33" s="1022"/>
      <c r="TIP33" s="1022"/>
      <c r="TIQ33" s="1022"/>
      <c r="TIR33" s="1022"/>
      <c r="TIS33" s="1022"/>
      <c r="TIT33" s="1022"/>
      <c r="TIU33" s="1022"/>
      <c r="TIV33" s="1022"/>
      <c r="TIW33" s="1022"/>
      <c r="TIX33" s="1022"/>
      <c r="TIY33" s="1022"/>
      <c r="TIZ33" s="1022"/>
      <c r="TJA33" s="1022"/>
      <c r="TJB33" s="1022"/>
      <c r="TJC33" s="1022"/>
      <c r="TJD33" s="1022"/>
      <c r="TJE33" s="1022"/>
      <c r="TJF33" s="1022"/>
      <c r="TJG33" s="1022"/>
      <c r="TJH33" s="1022"/>
      <c r="TJI33" s="1022"/>
      <c r="TJJ33" s="1022"/>
      <c r="TJK33" s="1022"/>
      <c r="TJL33" s="1022"/>
      <c r="TJM33" s="1022"/>
      <c r="TJN33" s="1022"/>
      <c r="TJO33" s="1022"/>
      <c r="TJP33" s="1022"/>
      <c r="TJQ33" s="1022"/>
      <c r="TJR33" s="1022"/>
      <c r="TJS33" s="1022"/>
      <c r="TJT33" s="1022"/>
      <c r="TJU33" s="1022"/>
      <c r="TJV33" s="1022"/>
      <c r="TJW33" s="1022"/>
      <c r="TJX33" s="1022"/>
      <c r="TJY33" s="1022"/>
      <c r="TJZ33" s="1022"/>
      <c r="TKA33" s="1022"/>
      <c r="TKB33" s="1022"/>
      <c r="TKC33" s="1022"/>
      <c r="TKD33" s="1022"/>
      <c r="TKE33" s="1022"/>
      <c r="TKF33" s="1022"/>
      <c r="TKG33" s="1022"/>
      <c r="TKH33" s="1022"/>
      <c r="TKI33" s="1022"/>
      <c r="TKJ33" s="1022"/>
      <c r="TKK33" s="1022"/>
      <c r="TKL33" s="1022"/>
      <c r="TKM33" s="1022"/>
      <c r="TKN33" s="1022"/>
      <c r="TKO33" s="1022"/>
      <c r="TKP33" s="1022"/>
      <c r="TKQ33" s="1022"/>
      <c r="TKR33" s="1022"/>
      <c r="TKS33" s="1022"/>
      <c r="TKT33" s="1022"/>
      <c r="TKU33" s="1022"/>
      <c r="TKV33" s="1022"/>
      <c r="TKW33" s="1022"/>
      <c r="TKX33" s="1022"/>
      <c r="TKY33" s="1022"/>
      <c r="TKZ33" s="1022"/>
      <c r="TLA33" s="1022"/>
      <c r="TLB33" s="1022"/>
      <c r="TLC33" s="1022"/>
      <c r="TLD33" s="1022"/>
      <c r="TLE33" s="1022"/>
      <c r="TLF33" s="1022"/>
      <c r="TLG33" s="1022"/>
      <c r="TLH33" s="1022"/>
      <c r="TLI33" s="1022"/>
      <c r="TLJ33" s="1022"/>
      <c r="TLK33" s="1022"/>
      <c r="TLL33" s="1022"/>
      <c r="TLM33" s="1022"/>
      <c r="TLN33" s="1022"/>
      <c r="TLO33" s="1022"/>
      <c r="TLP33" s="1022"/>
      <c r="TLQ33" s="1022"/>
      <c r="TLR33" s="1022"/>
      <c r="TLS33" s="1022"/>
      <c r="TLT33" s="1022"/>
      <c r="TLU33" s="1022"/>
      <c r="TLV33" s="1022"/>
      <c r="TLW33" s="1022"/>
      <c r="TLX33" s="1022"/>
      <c r="TLY33" s="1022"/>
      <c r="TLZ33" s="1022"/>
      <c r="TMA33" s="1022"/>
      <c r="TMB33" s="1022"/>
      <c r="TMC33" s="1022"/>
      <c r="TMD33" s="1022"/>
      <c r="TME33" s="1022"/>
      <c r="TMF33" s="1022"/>
      <c r="TMG33" s="1022"/>
      <c r="TMH33" s="1022"/>
      <c r="TMI33" s="1022"/>
      <c r="TMJ33" s="1022"/>
      <c r="TMK33" s="1022"/>
      <c r="TML33" s="1022"/>
      <c r="TMM33" s="1022"/>
      <c r="TMN33" s="1022"/>
      <c r="TMO33" s="1022"/>
      <c r="TMP33" s="1022"/>
      <c r="TMQ33" s="1022"/>
      <c r="TMR33" s="1022"/>
      <c r="TMS33" s="1022"/>
      <c r="TMT33" s="1022"/>
      <c r="TMU33" s="1022"/>
      <c r="TMV33" s="1022"/>
      <c r="TMW33" s="1022"/>
      <c r="TMX33" s="1022"/>
      <c r="TMY33" s="1022"/>
      <c r="TMZ33" s="1022"/>
      <c r="TNA33" s="1022"/>
      <c r="TNB33" s="1022"/>
      <c r="TNC33" s="1022"/>
      <c r="TND33" s="1022"/>
      <c r="TNE33" s="1022"/>
      <c r="TNF33" s="1022"/>
      <c r="TNG33" s="1022"/>
      <c r="TNH33" s="1022"/>
      <c r="TNI33" s="1022"/>
      <c r="TNJ33" s="1022"/>
      <c r="TNK33" s="1022"/>
      <c r="TNL33" s="1022"/>
      <c r="TNM33" s="1022"/>
      <c r="TNN33" s="1022"/>
      <c r="TNO33" s="1022"/>
      <c r="TNP33" s="1022"/>
      <c r="TNQ33" s="1022"/>
      <c r="TNR33" s="1022"/>
      <c r="TNS33" s="1022"/>
      <c r="TNT33" s="1022"/>
      <c r="TNU33" s="1022"/>
      <c r="TNV33" s="1022"/>
      <c r="TNW33" s="1022"/>
      <c r="TNX33" s="1022"/>
      <c r="TNY33" s="1022"/>
      <c r="TNZ33" s="1022"/>
      <c r="TOA33" s="1022"/>
      <c r="TOB33" s="1022"/>
      <c r="TOC33" s="1022"/>
      <c r="TOD33" s="1022"/>
      <c r="TOE33" s="1022"/>
      <c r="TOF33" s="1022"/>
      <c r="TOG33" s="1022"/>
      <c r="TOH33" s="1022"/>
      <c r="TOI33" s="1022"/>
      <c r="TOJ33" s="1022"/>
      <c r="TOK33" s="1022"/>
      <c r="TOL33" s="1022"/>
      <c r="TOM33" s="1022"/>
      <c r="TON33" s="1022"/>
      <c r="TOO33" s="1022"/>
      <c r="TOP33" s="1022"/>
      <c r="TOQ33" s="1022"/>
      <c r="TOR33" s="1022"/>
      <c r="TOS33" s="1022"/>
      <c r="TOT33" s="1022"/>
      <c r="TOU33" s="1022"/>
      <c r="TOV33" s="1022"/>
      <c r="TOW33" s="1022"/>
      <c r="TOX33" s="1022"/>
      <c r="TOY33" s="1022"/>
      <c r="TOZ33" s="1022"/>
      <c r="TPA33" s="1022"/>
      <c r="TPB33" s="1022"/>
      <c r="TPC33" s="1022"/>
      <c r="TPD33" s="1022"/>
      <c r="TPE33" s="1022"/>
      <c r="TPF33" s="1022"/>
      <c r="TPG33" s="1022"/>
      <c r="TPH33" s="1022"/>
      <c r="TPI33" s="1022"/>
      <c r="TPJ33" s="1022"/>
      <c r="TPK33" s="1022"/>
      <c r="TPL33" s="1022"/>
      <c r="TPM33" s="1022"/>
      <c r="TPN33" s="1022"/>
      <c r="TPO33" s="1022"/>
      <c r="TPP33" s="1022"/>
      <c r="TPQ33" s="1022"/>
      <c r="TPR33" s="1022"/>
      <c r="TPS33" s="1022"/>
      <c r="TPT33" s="1022"/>
      <c r="TPU33" s="1022"/>
      <c r="TPV33" s="1022"/>
      <c r="TPW33" s="1022"/>
      <c r="TPX33" s="1022"/>
      <c r="TPY33" s="1022"/>
      <c r="TPZ33" s="1022"/>
      <c r="TQA33" s="1022"/>
      <c r="TQB33" s="1022"/>
      <c r="TQC33" s="1022"/>
      <c r="TQD33" s="1022"/>
      <c r="TQE33" s="1022"/>
      <c r="TQF33" s="1022"/>
      <c r="TQG33" s="1022"/>
      <c r="TQH33" s="1022"/>
      <c r="TQI33" s="1022"/>
      <c r="TQJ33" s="1022"/>
      <c r="TQK33" s="1022"/>
      <c r="TQL33" s="1022"/>
      <c r="TQM33" s="1022"/>
      <c r="TQN33" s="1022"/>
      <c r="TQO33" s="1022"/>
      <c r="TQP33" s="1022"/>
      <c r="TQQ33" s="1022"/>
      <c r="TQR33" s="1022"/>
      <c r="TQS33" s="1022"/>
      <c r="TQT33" s="1022"/>
      <c r="TQU33" s="1022"/>
      <c r="TQV33" s="1022"/>
      <c r="TQW33" s="1022"/>
      <c r="TQX33" s="1022"/>
      <c r="TQY33" s="1022"/>
      <c r="TQZ33" s="1022"/>
      <c r="TRA33" s="1022"/>
      <c r="TRB33" s="1022"/>
      <c r="TRC33" s="1022"/>
      <c r="TRD33" s="1022"/>
      <c r="TRE33" s="1022"/>
      <c r="TRF33" s="1022"/>
      <c r="TRG33" s="1022"/>
      <c r="TRH33" s="1022"/>
      <c r="TRI33" s="1022"/>
      <c r="TRJ33" s="1022"/>
      <c r="TRK33" s="1022"/>
      <c r="TRL33" s="1022"/>
      <c r="TRM33" s="1022"/>
      <c r="TRN33" s="1022"/>
      <c r="TRO33" s="1022"/>
      <c r="TRP33" s="1022"/>
      <c r="TRQ33" s="1022"/>
      <c r="TRR33" s="1022"/>
      <c r="TRS33" s="1022"/>
      <c r="TRT33" s="1022"/>
      <c r="TRU33" s="1022"/>
      <c r="TRV33" s="1022"/>
      <c r="TRW33" s="1022"/>
      <c r="TRX33" s="1022"/>
      <c r="TRY33" s="1022"/>
      <c r="TRZ33" s="1022"/>
      <c r="TSA33" s="1022"/>
      <c r="TSB33" s="1022"/>
      <c r="TSC33" s="1022"/>
      <c r="TSD33" s="1022"/>
      <c r="TSE33" s="1022"/>
      <c r="TSF33" s="1022"/>
      <c r="TSG33" s="1022"/>
      <c r="TSH33" s="1022"/>
      <c r="TSI33" s="1022"/>
      <c r="TSJ33" s="1022"/>
      <c r="TSK33" s="1022"/>
      <c r="TSL33" s="1022"/>
      <c r="TSM33" s="1022"/>
      <c r="TSN33" s="1022"/>
      <c r="TSO33" s="1022"/>
      <c r="TSP33" s="1022"/>
      <c r="TSQ33" s="1022"/>
      <c r="TSR33" s="1022"/>
      <c r="TSS33" s="1022"/>
      <c r="TST33" s="1022"/>
      <c r="TSU33" s="1022"/>
      <c r="TSV33" s="1022"/>
      <c r="TSW33" s="1022"/>
      <c r="TSX33" s="1022"/>
      <c r="TSY33" s="1022"/>
      <c r="TSZ33" s="1022"/>
      <c r="TTA33" s="1022"/>
      <c r="TTB33" s="1022"/>
      <c r="TTC33" s="1022"/>
      <c r="TTD33" s="1022"/>
      <c r="TTE33" s="1022"/>
      <c r="TTF33" s="1022"/>
      <c r="TTG33" s="1022"/>
      <c r="TTH33" s="1022"/>
      <c r="TTI33" s="1022"/>
      <c r="TTJ33" s="1022"/>
      <c r="TTK33" s="1022"/>
      <c r="TTL33" s="1022"/>
      <c r="TTM33" s="1022"/>
      <c r="TTN33" s="1022"/>
      <c r="TTO33" s="1022"/>
      <c r="TTP33" s="1022"/>
      <c r="TTQ33" s="1022"/>
      <c r="TTR33" s="1022"/>
      <c r="TTS33" s="1022"/>
      <c r="TTT33" s="1022"/>
      <c r="TTU33" s="1022"/>
      <c r="TTV33" s="1022"/>
      <c r="TTW33" s="1022"/>
      <c r="TTX33" s="1022"/>
      <c r="TTY33" s="1022"/>
      <c r="TTZ33" s="1022"/>
      <c r="TUA33" s="1022"/>
      <c r="TUB33" s="1022"/>
      <c r="TUC33" s="1022"/>
      <c r="TUD33" s="1022"/>
      <c r="TUE33" s="1022"/>
      <c r="TUF33" s="1022"/>
      <c r="TUG33" s="1022"/>
      <c r="TUH33" s="1022"/>
      <c r="TUI33" s="1022"/>
      <c r="TUJ33" s="1022"/>
      <c r="TUK33" s="1022"/>
      <c r="TUL33" s="1022"/>
      <c r="TUM33" s="1022"/>
      <c r="TUN33" s="1022"/>
      <c r="TUO33" s="1022"/>
      <c r="TUP33" s="1022"/>
      <c r="TUQ33" s="1022"/>
      <c r="TUR33" s="1022"/>
      <c r="TUS33" s="1022"/>
      <c r="TUT33" s="1022"/>
      <c r="TUU33" s="1022"/>
      <c r="TUV33" s="1022"/>
      <c r="TUW33" s="1022"/>
      <c r="TUX33" s="1022"/>
      <c r="TUY33" s="1022"/>
      <c r="TUZ33" s="1022"/>
      <c r="TVA33" s="1022"/>
      <c r="TVB33" s="1022"/>
      <c r="TVC33" s="1022"/>
      <c r="TVD33" s="1022"/>
      <c r="TVE33" s="1022"/>
      <c r="TVF33" s="1022"/>
      <c r="TVG33" s="1022"/>
      <c r="TVH33" s="1022"/>
      <c r="TVI33" s="1022"/>
      <c r="TVJ33" s="1022"/>
      <c r="TVK33" s="1022"/>
      <c r="TVL33" s="1022"/>
      <c r="TVM33" s="1022"/>
      <c r="TVN33" s="1022"/>
      <c r="TVO33" s="1022"/>
      <c r="TVP33" s="1022"/>
      <c r="TVQ33" s="1022"/>
      <c r="TVR33" s="1022"/>
      <c r="TVS33" s="1022"/>
      <c r="TVT33" s="1022"/>
      <c r="TVU33" s="1022"/>
      <c r="TVV33" s="1022"/>
      <c r="TVW33" s="1022"/>
      <c r="TVX33" s="1022"/>
      <c r="TVY33" s="1022"/>
      <c r="TVZ33" s="1022"/>
      <c r="TWA33" s="1022"/>
      <c r="TWB33" s="1022"/>
      <c r="TWC33" s="1022"/>
      <c r="TWD33" s="1022"/>
      <c r="TWE33" s="1022"/>
      <c r="TWF33" s="1022"/>
      <c r="TWG33" s="1022"/>
      <c r="TWH33" s="1022"/>
      <c r="TWI33" s="1022"/>
      <c r="TWJ33" s="1022"/>
      <c r="TWK33" s="1022"/>
      <c r="TWL33" s="1022"/>
      <c r="TWM33" s="1022"/>
      <c r="TWN33" s="1022"/>
      <c r="TWO33" s="1022"/>
      <c r="TWP33" s="1022"/>
      <c r="TWQ33" s="1022"/>
      <c r="TWR33" s="1022"/>
      <c r="TWS33" s="1022"/>
      <c r="TWT33" s="1022"/>
      <c r="TWU33" s="1022"/>
      <c r="TWV33" s="1022"/>
      <c r="TWW33" s="1022"/>
      <c r="TWX33" s="1022"/>
      <c r="TWY33" s="1022"/>
      <c r="TWZ33" s="1022"/>
      <c r="TXA33" s="1022"/>
      <c r="TXB33" s="1022"/>
      <c r="TXC33" s="1022"/>
      <c r="TXD33" s="1022"/>
      <c r="TXE33" s="1022"/>
      <c r="TXF33" s="1022"/>
      <c r="TXG33" s="1022"/>
      <c r="TXH33" s="1022"/>
      <c r="TXI33" s="1022"/>
      <c r="TXJ33" s="1022"/>
      <c r="TXK33" s="1022"/>
      <c r="TXL33" s="1022"/>
      <c r="TXM33" s="1022"/>
      <c r="TXN33" s="1022"/>
      <c r="TXO33" s="1022"/>
      <c r="TXP33" s="1022"/>
      <c r="TXQ33" s="1022"/>
      <c r="TXR33" s="1022"/>
      <c r="TXS33" s="1022"/>
      <c r="TXT33" s="1022"/>
      <c r="TXU33" s="1022"/>
      <c r="TXV33" s="1022"/>
      <c r="TXW33" s="1022"/>
      <c r="TXX33" s="1022"/>
      <c r="TXY33" s="1022"/>
      <c r="TXZ33" s="1022"/>
      <c r="TYA33" s="1022"/>
      <c r="TYB33" s="1022"/>
      <c r="TYC33" s="1022"/>
      <c r="TYD33" s="1022"/>
      <c r="TYE33" s="1022"/>
      <c r="TYF33" s="1022"/>
      <c r="TYG33" s="1022"/>
      <c r="TYH33" s="1022"/>
      <c r="TYI33" s="1022"/>
      <c r="TYJ33" s="1022"/>
      <c r="TYK33" s="1022"/>
      <c r="TYL33" s="1022"/>
      <c r="TYM33" s="1022"/>
      <c r="TYN33" s="1022"/>
      <c r="TYO33" s="1022"/>
      <c r="TYP33" s="1022"/>
      <c r="TYQ33" s="1022"/>
      <c r="TYR33" s="1022"/>
      <c r="TYS33" s="1022"/>
      <c r="TYT33" s="1022"/>
      <c r="TYU33" s="1022"/>
      <c r="TYV33" s="1022"/>
      <c r="TYW33" s="1022"/>
      <c r="TYX33" s="1022"/>
      <c r="TYY33" s="1022"/>
      <c r="TYZ33" s="1022"/>
      <c r="TZA33" s="1022"/>
      <c r="TZB33" s="1022"/>
      <c r="TZC33" s="1022"/>
      <c r="TZD33" s="1022"/>
      <c r="TZE33" s="1022"/>
      <c r="TZF33" s="1022"/>
      <c r="TZG33" s="1022"/>
      <c r="TZH33" s="1022"/>
      <c r="TZI33" s="1022"/>
      <c r="TZJ33" s="1022"/>
      <c r="TZK33" s="1022"/>
      <c r="TZL33" s="1022"/>
      <c r="TZM33" s="1022"/>
      <c r="TZN33" s="1022"/>
      <c r="TZO33" s="1022"/>
      <c r="TZP33" s="1022"/>
      <c r="TZQ33" s="1022"/>
      <c r="TZR33" s="1022"/>
      <c r="TZS33" s="1022"/>
      <c r="TZT33" s="1022"/>
      <c r="TZU33" s="1022"/>
      <c r="TZV33" s="1022"/>
      <c r="TZW33" s="1022"/>
      <c r="TZX33" s="1022"/>
      <c r="TZY33" s="1022"/>
      <c r="TZZ33" s="1022"/>
      <c r="UAA33" s="1022"/>
      <c r="UAB33" s="1022"/>
      <c r="UAC33" s="1022"/>
      <c r="UAD33" s="1022"/>
      <c r="UAE33" s="1022"/>
      <c r="UAF33" s="1022"/>
      <c r="UAG33" s="1022"/>
      <c r="UAH33" s="1022"/>
      <c r="UAI33" s="1022"/>
      <c r="UAJ33" s="1022"/>
      <c r="UAK33" s="1022"/>
      <c r="UAL33" s="1022"/>
      <c r="UAM33" s="1022"/>
      <c r="UAN33" s="1022"/>
      <c r="UAO33" s="1022"/>
      <c r="UAP33" s="1022"/>
      <c r="UAQ33" s="1022"/>
      <c r="UAR33" s="1022"/>
      <c r="UAS33" s="1022"/>
      <c r="UAT33" s="1022"/>
      <c r="UAU33" s="1022"/>
      <c r="UAV33" s="1022"/>
      <c r="UAW33" s="1022"/>
      <c r="UAX33" s="1022"/>
      <c r="UAY33" s="1022"/>
      <c r="UAZ33" s="1022"/>
      <c r="UBA33" s="1022"/>
      <c r="UBB33" s="1022"/>
      <c r="UBC33" s="1022"/>
      <c r="UBD33" s="1022"/>
      <c r="UBE33" s="1022"/>
      <c r="UBF33" s="1022"/>
      <c r="UBG33" s="1022"/>
      <c r="UBH33" s="1022"/>
      <c r="UBI33" s="1022"/>
      <c r="UBJ33" s="1022"/>
      <c r="UBK33" s="1022"/>
      <c r="UBL33" s="1022"/>
      <c r="UBM33" s="1022"/>
      <c r="UBN33" s="1022"/>
      <c r="UBO33" s="1022"/>
      <c r="UBP33" s="1022"/>
      <c r="UBQ33" s="1022"/>
      <c r="UBR33" s="1022"/>
      <c r="UBS33" s="1022"/>
      <c r="UBT33" s="1022"/>
      <c r="UBU33" s="1022"/>
      <c r="UBV33" s="1022"/>
      <c r="UBW33" s="1022"/>
      <c r="UBX33" s="1022"/>
      <c r="UBY33" s="1022"/>
      <c r="UBZ33" s="1022"/>
      <c r="UCA33" s="1022"/>
      <c r="UCB33" s="1022"/>
      <c r="UCC33" s="1022"/>
      <c r="UCD33" s="1022"/>
      <c r="UCE33" s="1022"/>
      <c r="UCF33" s="1022"/>
      <c r="UCG33" s="1022"/>
      <c r="UCH33" s="1022"/>
      <c r="UCI33" s="1022"/>
      <c r="UCJ33" s="1022"/>
      <c r="UCK33" s="1022"/>
      <c r="UCL33" s="1022"/>
      <c r="UCM33" s="1022"/>
      <c r="UCN33" s="1022"/>
      <c r="UCO33" s="1022"/>
      <c r="UCP33" s="1022"/>
      <c r="UCQ33" s="1022"/>
      <c r="UCR33" s="1022"/>
      <c r="UCS33" s="1022"/>
      <c r="UCT33" s="1022"/>
      <c r="UCU33" s="1022"/>
      <c r="UCV33" s="1022"/>
      <c r="UCW33" s="1022"/>
      <c r="UCX33" s="1022"/>
      <c r="UCY33" s="1022"/>
      <c r="UCZ33" s="1022"/>
      <c r="UDA33" s="1022"/>
      <c r="UDB33" s="1022"/>
      <c r="UDC33" s="1022"/>
      <c r="UDD33" s="1022"/>
      <c r="UDE33" s="1022"/>
      <c r="UDF33" s="1022"/>
      <c r="UDG33" s="1022"/>
      <c r="UDH33" s="1022"/>
      <c r="UDI33" s="1022"/>
      <c r="UDJ33" s="1022"/>
      <c r="UDK33" s="1022"/>
      <c r="UDL33" s="1022"/>
      <c r="UDM33" s="1022"/>
      <c r="UDN33" s="1022"/>
      <c r="UDO33" s="1022"/>
      <c r="UDP33" s="1022"/>
      <c r="UDQ33" s="1022"/>
      <c r="UDR33" s="1022"/>
      <c r="UDS33" s="1022"/>
      <c r="UDT33" s="1022"/>
      <c r="UDU33" s="1022"/>
      <c r="UDV33" s="1022"/>
      <c r="UDW33" s="1022"/>
      <c r="UDX33" s="1022"/>
      <c r="UDY33" s="1022"/>
      <c r="UDZ33" s="1022"/>
      <c r="UEA33" s="1022"/>
      <c r="UEB33" s="1022"/>
      <c r="UEC33" s="1022"/>
      <c r="UED33" s="1022"/>
      <c r="UEE33" s="1022"/>
      <c r="UEF33" s="1022"/>
      <c r="UEG33" s="1022"/>
      <c r="UEH33" s="1022"/>
      <c r="UEI33" s="1022"/>
      <c r="UEJ33" s="1022"/>
      <c r="UEK33" s="1022"/>
      <c r="UEL33" s="1022"/>
      <c r="UEM33" s="1022"/>
      <c r="UEN33" s="1022"/>
      <c r="UEO33" s="1022"/>
      <c r="UEP33" s="1022"/>
      <c r="UEQ33" s="1022"/>
      <c r="UER33" s="1022"/>
      <c r="UES33" s="1022"/>
      <c r="UET33" s="1022"/>
      <c r="UEU33" s="1022"/>
      <c r="UEV33" s="1022"/>
      <c r="UEW33" s="1022"/>
      <c r="UEX33" s="1022"/>
      <c r="UEY33" s="1022"/>
      <c r="UEZ33" s="1022"/>
      <c r="UFA33" s="1022"/>
      <c r="UFB33" s="1022"/>
      <c r="UFC33" s="1022"/>
      <c r="UFD33" s="1022"/>
      <c r="UFE33" s="1022"/>
      <c r="UFF33" s="1022"/>
      <c r="UFG33" s="1022"/>
      <c r="UFH33" s="1022"/>
      <c r="UFI33" s="1022"/>
      <c r="UFJ33" s="1022"/>
      <c r="UFK33" s="1022"/>
      <c r="UFL33" s="1022"/>
      <c r="UFM33" s="1022"/>
      <c r="UFN33" s="1022"/>
      <c r="UFO33" s="1022"/>
      <c r="UFP33" s="1022"/>
      <c r="UFQ33" s="1022"/>
      <c r="UFR33" s="1022"/>
      <c r="UFS33" s="1022"/>
      <c r="UFT33" s="1022"/>
      <c r="UFU33" s="1022"/>
      <c r="UFV33" s="1022"/>
      <c r="UFW33" s="1022"/>
      <c r="UFX33" s="1022"/>
      <c r="UFY33" s="1022"/>
      <c r="UFZ33" s="1022"/>
      <c r="UGA33" s="1022"/>
      <c r="UGB33" s="1022"/>
      <c r="UGC33" s="1022"/>
      <c r="UGD33" s="1022"/>
      <c r="UGE33" s="1022"/>
      <c r="UGF33" s="1022"/>
      <c r="UGG33" s="1022"/>
      <c r="UGH33" s="1022"/>
      <c r="UGI33" s="1022"/>
      <c r="UGJ33" s="1022"/>
      <c r="UGK33" s="1022"/>
      <c r="UGL33" s="1022"/>
      <c r="UGM33" s="1022"/>
      <c r="UGN33" s="1022"/>
      <c r="UGO33" s="1022"/>
      <c r="UGP33" s="1022"/>
      <c r="UGQ33" s="1022"/>
      <c r="UGR33" s="1022"/>
      <c r="UGS33" s="1022"/>
      <c r="UGT33" s="1022"/>
      <c r="UGU33" s="1022"/>
      <c r="UGV33" s="1022"/>
      <c r="UGW33" s="1022"/>
      <c r="UGX33" s="1022"/>
      <c r="UGY33" s="1022"/>
      <c r="UGZ33" s="1022"/>
      <c r="UHA33" s="1022"/>
      <c r="UHB33" s="1022"/>
      <c r="UHC33" s="1022"/>
      <c r="UHD33" s="1022"/>
      <c r="UHE33" s="1022"/>
      <c r="UHF33" s="1022"/>
      <c r="UHG33" s="1022"/>
      <c r="UHH33" s="1022"/>
      <c r="UHI33" s="1022"/>
      <c r="UHJ33" s="1022"/>
      <c r="UHK33" s="1022"/>
      <c r="UHL33" s="1022"/>
      <c r="UHM33" s="1022"/>
      <c r="UHN33" s="1022"/>
      <c r="UHO33" s="1022"/>
      <c r="UHP33" s="1022"/>
      <c r="UHQ33" s="1022"/>
      <c r="UHR33" s="1022"/>
      <c r="UHS33" s="1022"/>
      <c r="UHT33" s="1022"/>
      <c r="UHU33" s="1022"/>
      <c r="UHV33" s="1022"/>
      <c r="UHW33" s="1022"/>
      <c r="UHX33" s="1022"/>
      <c r="UHY33" s="1022"/>
      <c r="UHZ33" s="1022"/>
      <c r="UIA33" s="1022"/>
      <c r="UIB33" s="1022"/>
      <c r="UIC33" s="1022"/>
      <c r="UID33" s="1022"/>
      <c r="UIE33" s="1022"/>
      <c r="UIF33" s="1022"/>
      <c r="UIG33" s="1022"/>
      <c r="UIH33" s="1022"/>
      <c r="UII33" s="1022"/>
      <c r="UIJ33" s="1022"/>
      <c r="UIK33" s="1022"/>
      <c r="UIL33" s="1022"/>
      <c r="UIM33" s="1022"/>
      <c r="UIN33" s="1022"/>
      <c r="UIO33" s="1022"/>
      <c r="UIP33" s="1022"/>
      <c r="UIQ33" s="1022"/>
      <c r="UIR33" s="1022"/>
      <c r="UIS33" s="1022"/>
      <c r="UIT33" s="1022"/>
      <c r="UIU33" s="1022"/>
      <c r="UIV33" s="1022"/>
      <c r="UIW33" s="1022"/>
      <c r="UIX33" s="1022"/>
      <c r="UIY33" s="1022"/>
      <c r="UIZ33" s="1022"/>
      <c r="UJA33" s="1022"/>
      <c r="UJB33" s="1022"/>
      <c r="UJC33" s="1022"/>
      <c r="UJD33" s="1022"/>
      <c r="UJE33" s="1022"/>
      <c r="UJF33" s="1022"/>
      <c r="UJG33" s="1022"/>
      <c r="UJH33" s="1022"/>
      <c r="UJI33" s="1022"/>
      <c r="UJJ33" s="1022"/>
      <c r="UJK33" s="1022"/>
      <c r="UJL33" s="1022"/>
      <c r="UJM33" s="1022"/>
      <c r="UJN33" s="1022"/>
      <c r="UJO33" s="1022"/>
      <c r="UJP33" s="1022"/>
      <c r="UJQ33" s="1022"/>
      <c r="UJR33" s="1022"/>
      <c r="UJS33" s="1022"/>
      <c r="UJT33" s="1022"/>
      <c r="UJU33" s="1022"/>
      <c r="UJV33" s="1022"/>
      <c r="UJW33" s="1022"/>
      <c r="UJX33" s="1022"/>
      <c r="UJY33" s="1022"/>
      <c r="UJZ33" s="1022"/>
      <c r="UKA33" s="1022"/>
      <c r="UKB33" s="1022"/>
      <c r="UKC33" s="1022"/>
      <c r="UKD33" s="1022"/>
      <c r="UKE33" s="1022"/>
      <c r="UKF33" s="1022"/>
      <c r="UKG33" s="1022"/>
      <c r="UKH33" s="1022"/>
      <c r="UKI33" s="1022"/>
      <c r="UKJ33" s="1022"/>
      <c r="UKK33" s="1022"/>
      <c r="UKL33" s="1022"/>
      <c r="UKM33" s="1022"/>
      <c r="UKN33" s="1022"/>
      <c r="UKO33" s="1022"/>
      <c r="UKP33" s="1022"/>
      <c r="UKQ33" s="1022"/>
      <c r="UKR33" s="1022"/>
      <c r="UKS33" s="1022"/>
      <c r="UKT33" s="1022"/>
      <c r="UKU33" s="1022"/>
      <c r="UKV33" s="1022"/>
      <c r="UKW33" s="1022"/>
      <c r="UKX33" s="1022"/>
      <c r="UKY33" s="1022"/>
      <c r="UKZ33" s="1022"/>
      <c r="ULA33" s="1022"/>
      <c r="ULB33" s="1022"/>
      <c r="ULC33" s="1022"/>
      <c r="ULD33" s="1022"/>
      <c r="ULE33" s="1022"/>
      <c r="ULF33" s="1022"/>
      <c r="ULG33" s="1022"/>
      <c r="ULH33" s="1022"/>
      <c r="ULI33" s="1022"/>
      <c r="ULJ33" s="1022"/>
      <c r="ULK33" s="1022"/>
      <c r="ULL33" s="1022"/>
      <c r="ULM33" s="1022"/>
      <c r="ULN33" s="1022"/>
      <c r="ULO33" s="1022"/>
      <c r="ULP33" s="1022"/>
      <c r="ULQ33" s="1022"/>
      <c r="ULR33" s="1022"/>
      <c r="ULS33" s="1022"/>
      <c r="ULT33" s="1022"/>
      <c r="ULU33" s="1022"/>
      <c r="ULV33" s="1022"/>
      <c r="ULW33" s="1022"/>
      <c r="ULX33" s="1022"/>
      <c r="ULY33" s="1022"/>
      <c r="ULZ33" s="1022"/>
      <c r="UMA33" s="1022"/>
      <c r="UMB33" s="1022"/>
      <c r="UMC33" s="1022"/>
      <c r="UMD33" s="1022"/>
      <c r="UME33" s="1022"/>
      <c r="UMF33" s="1022"/>
      <c r="UMG33" s="1022"/>
      <c r="UMH33" s="1022"/>
      <c r="UMI33" s="1022"/>
      <c r="UMJ33" s="1022"/>
      <c r="UMK33" s="1022"/>
      <c r="UML33" s="1022"/>
      <c r="UMM33" s="1022"/>
      <c r="UMN33" s="1022"/>
      <c r="UMO33" s="1022"/>
      <c r="UMP33" s="1022"/>
      <c r="UMQ33" s="1022"/>
      <c r="UMR33" s="1022"/>
      <c r="UMS33" s="1022"/>
      <c r="UMT33" s="1022"/>
      <c r="UMU33" s="1022"/>
      <c r="UMV33" s="1022"/>
      <c r="UMW33" s="1022"/>
      <c r="UMX33" s="1022"/>
      <c r="UMY33" s="1022"/>
      <c r="UMZ33" s="1022"/>
      <c r="UNA33" s="1022"/>
      <c r="UNB33" s="1022"/>
      <c r="UNC33" s="1022"/>
      <c r="UND33" s="1022"/>
      <c r="UNE33" s="1022"/>
      <c r="UNF33" s="1022"/>
      <c r="UNG33" s="1022"/>
      <c r="UNH33" s="1022"/>
      <c r="UNI33" s="1022"/>
      <c r="UNJ33" s="1022"/>
      <c r="UNK33" s="1022"/>
      <c r="UNL33" s="1022"/>
      <c r="UNM33" s="1022"/>
      <c r="UNN33" s="1022"/>
      <c r="UNO33" s="1022"/>
      <c r="UNP33" s="1022"/>
      <c r="UNQ33" s="1022"/>
      <c r="UNR33" s="1022"/>
      <c r="UNS33" s="1022"/>
      <c r="UNT33" s="1022"/>
      <c r="UNU33" s="1022"/>
      <c r="UNV33" s="1022"/>
      <c r="UNW33" s="1022"/>
      <c r="UNX33" s="1022"/>
      <c r="UNY33" s="1022"/>
      <c r="UNZ33" s="1022"/>
      <c r="UOA33" s="1022"/>
      <c r="UOB33" s="1022"/>
      <c r="UOC33" s="1022"/>
      <c r="UOD33" s="1022"/>
      <c r="UOE33" s="1022"/>
      <c r="UOF33" s="1022"/>
      <c r="UOG33" s="1022"/>
      <c r="UOH33" s="1022"/>
      <c r="UOI33" s="1022"/>
      <c r="UOJ33" s="1022"/>
      <c r="UOK33" s="1022"/>
      <c r="UOL33" s="1022"/>
      <c r="UOM33" s="1022"/>
      <c r="UON33" s="1022"/>
      <c r="UOO33" s="1022"/>
      <c r="UOP33" s="1022"/>
      <c r="UOQ33" s="1022"/>
      <c r="UOR33" s="1022"/>
      <c r="UOS33" s="1022"/>
      <c r="UOT33" s="1022"/>
      <c r="UOU33" s="1022"/>
      <c r="UOV33" s="1022"/>
      <c r="UOW33" s="1022"/>
      <c r="UOX33" s="1022"/>
      <c r="UOY33" s="1022"/>
      <c r="UOZ33" s="1022"/>
      <c r="UPA33" s="1022"/>
      <c r="UPB33" s="1022"/>
      <c r="UPC33" s="1022"/>
      <c r="UPD33" s="1022"/>
      <c r="UPE33" s="1022"/>
      <c r="UPF33" s="1022"/>
      <c r="UPG33" s="1022"/>
      <c r="UPH33" s="1022"/>
      <c r="UPI33" s="1022"/>
      <c r="UPJ33" s="1022"/>
      <c r="UPK33" s="1022"/>
      <c r="UPL33" s="1022"/>
      <c r="UPM33" s="1022"/>
      <c r="UPN33" s="1022"/>
      <c r="UPO33" s="1022"/>
      <c r="UPP33" s="1022"/>
      <c r="UPQ33" s="1022"/>
      <c r="UPR33" s="1022"/>
      <c r="UPS33" s="1022"/>
      <c r="UPT33" s="1022"/>
      <c r="UPU33" s="1022"/>
      <c r="UPV33" s="1022"/>
      <c r="UPW33" s="1022"/>
      <c r="UPX33" s="1022"/>
      <c r="UPY33" s="1022"/>
      <c r="UPZ33" s="1022"/>
      <c r="UQA33" s="1022"/>
      <c r="UQB33" s="1022"/>
      <c r="UQC33" s="1022"/>
      <c r="UQD33" s="1022"/>
      <c r="UQE33" s="1022"/>
      <c r="UQF33" s="1022"/>
      <c r="UQG33" s="1022"/>
      <c r="UQH33" s="1022"/>
      <c r="UQI33" s="1022"/>
      <c r="UQJ33" s="1022"/>
      <c r="UQK33" s="1022"/>
      <c r="UQL33" s="1022"/>
      <c r="UQM33" s="1022"/>
      <c r="UQN33" s="1022"/>
      <c r="UQO33" s="1022"/>
      <c r="UQP33" s="1022"/>
      <c r="UQQ33" s="1022"/>
      <c r="UQR33" s="1022"/>
      <c r="UQS33" s="1022"/>
      <c r="UQT33" s="1022"/>
      <c r="UQU33" s="1022"/>
      <c r="UQV33" s="1022"/>
      <c r="UQW33" s="1022"/>
      <c r="UQX33" s="1022"/>
      <c r="UQY33" s="1022"/>
      <c r="UQZ33" s="1022"/>
      <c r="URA33" s="1022"/>
      <c r="URB33" s="1022"/>
      <c r="URC33" s="1022"/>
      <c r="URD33" s="1022"/>
      <c r="URE33" s="1022"/>
      <c r="URF33" s="1022"/>
      <c r="URG33" s="1022"/>
      <c r="URH33" s="1022"/>
      <c r="URI33" s="1022"/>
      <c r="URJ33" s="1022"/>
      <c r="URK33" s="1022"/>
      <c r="URL33" s="1022"/>
      <c r="URM33" s="1022"/>
      <c r="URN33" s="1022"/>
      <c r="URO33" s="1022"/>
      <c r="URP33" s="1022"/>
      <c r="URQ33" s="1022"/>
      <c r="URR33" s="1022"/>
      <c r="URS33" s="1022"/>
      <c r="URT33" s="1022"/>
      <c r="URU33" s="1022"/>
      <c r="URV33" s="1022"/>
      <c r="URW33" s="1022"/>
      <c r="URX33" s="1022"/>
      <c r="URY33" s="1022"/>
      <c r="URZ33" s="1022"/>
      <c r="USA33" s="1022"/>
      <c r="USB33" s="1022"/>
      <c r="USC33" s="1022"/>
      <c r="USD33" s="1022"/>
      <c r="USE33" s="1022"/>
      <c r="USF33" s="1022"/>
      <c r="USG33" s="1022"/>
      <c r="USH33" s="1022"/>
      <c r="USI33" s="1022"/>
      <c r="USJ33" s="1022"/>
      <c r="USK33" s="1022"/>
      <c r="USL33" s="1022"/>
      <c r="USM33" s="1022"/>
      <c r="USN33" s="1022"/>
      <c r="USO33" s="1022"/>
      <c r="USP33" s="1022"/>
      <c r="USQ33" s="1022"/>
      <c r="USR33" s="1022"/>
      <c r="USS33" s="1022"/>
      <c r="UST33" s="1022"/>
      <c r="USU33" s="1022"/>
      <c r="USV33" s="1022"/>
      <c r="USW33" s="1022"/>
      <c r="USX33" s="1022"/>
      <c r="USY33" s="1022"/>
      <c r="USZ33" s="1022"/>
      <c r="UTA33" s="1022"/>
      <c r="UTB33" s="1022"/>
      <c r="UTC33" s="1022"/>
      <c r="UTD33" s="1022"/>
      <c r="UTE33" s="1022"/>
      <c r="UTF33" s="1022"/>
      <c r="UTG33" s="1022"/>
      <c r="UTH33" s="1022"/>
      <c r="UTI33" s="1022"/>
      <c r="UTJ33" s="1022"/>
      <c r="UTK33" s="1022"/>
      <c r="UTL33" s="1022"/>
      <c r="UTM33" s="1022"/>
      <c r="UTN33" s="1022"/>
      <c r="UTO33" s="1022"/>
      <c r="UTP33" s="1022"/>
      <c r="UTQ33" s="1022"/>
      <c r="UTR33" s="1022"/>
      <c r="UTS33" s="1022"/>
      <c r="UTT33" s="1022"/>
      <c r="UTU33" s="1022"/>
      <c r="UTV33" s="1022"/>
      <c r="UTW33" s="1022"/>
      <c r="UTX33" s="1022"/>
      <c r="UTY33" s="1022"/>
      <c r="UTZ33" s="1022"/>
      <c r="UUA33" s="1022"/>
      <c r="UUB33" s="1022"/>
      <c r="UUC33" s="1022"/>
      <c r="UUD33" s="1022"/>
      <c r="UUE33" s="1022"/>
      <c r="UUF33" s="1022"/>
      <c r="UUG33" s="1022"/>
      <c r="UUH33" s="1022"/>
      <c r="UUI33" s="1022"/>
      <c r="UUJ33" s="1022"/>
      <c r="UUK33" s="1022"/>
      <c r="UUL33" s="1022"/>
      <c r="UUM33" s="1022"/>
      <c r="UUN33" s="1022"/>
      <c r="UUO33" s="1022"/>
      <c r="UUP33" s="1022"/>
      <c r="UUQ33" s="1022"/>
      <c r="UUR33" s="1022"/>
      <c r="UUS33" s="1022"/>
      <c r="UUT33" s="1022"/>
      <c r="UUU33" s="1022"/>
      <c r="UUV33" s="1022"/>
      <c r="UUW33" s="1022"/>
      <c r="UUX33" s="1022"/>
      <c r="UUY33" s="1022"/>
      <c r="UUZ33" s="1022"/>
      <c r="UVA33" s="1022"/>
      <c r="UVB33" s="1022"/>
      <c r="UVC33" s="1022"/>
      <c r="UVD33" s="1022"/>
      <c r="UVE33" s="1022"/>
      <c r="UVF33" s="1022"/>
      <c r="UVG33" s="1022"/>
      <c r="UVH33" s="1022"/>
      <c r="UVI33" s="1022"/>
      <c r="UVJ33" s="1022"/>
      <c r="UVK33" s="1022"/>
      <c r="UVL33" s="1022"/>
      <c r="UVM33" s="1022"/>
      <c r="UVN33" s="1022"/>
      <c r="UVO33" s="1022"/>
      <c r="UVP33" s="1022"/>
      <c r="UVQ33" s="1022"/>
      <c r="UVR33" s="1022"/>
      <c r="UVS33" s="1022"/>
      <c r="UVT33" s="1022"/>
      <c r="UVU33" s="1022"/>
      <c r="UVV33" s="1022"/>
      <c r="UVW33" s="1022"/>
      <c r="UVX33" s="1022"/>
      <c r="UVY33" s="1022"/>
      <c r="UVZ33" s="1022"/>
      <c r="UWA33" s="1022"/>
      <c r="UWB33" s="1022"/>
      <c r="UWC33" s="1022"/>
      <c r="UWD33" s="1022"/>
      <c r="UWE33" s="1022"/>
      <c r="UWF33" s="1022"/>
      <c r="UWG33" s="1022"/>
      <c r="UWH33" s="1022"/>
      <c r="UWI33" s="1022"/>
      <c r="UWJ33" s="1022"/>
      <c r="UWK33" s="1022"/>
      <c r="UWL33" s="1022"/>
      <c r="UWM33" s="1022"/>
      <c r="UWN33" s="1022"/>
      <c r="UWO33" s="1022"/>
      <c r="UWP33" s="1022"/>
      <c r="UWQ33" s="1022"/>
      <c r="UWR33" s="1022"/>
      <c r="UWS33" s="1022"/>
      <c r="UWT33" s="1022"/>
      <c r="UWU33" s="1022"/>
      <c r="UWV33" s="1022"/>
      <c r="UWW33" s="1022"/>
      <c r="UWX33" s="1022"/>
      <c r="UWY33" s="1022"/>
      <c r="UWZ33" s="1022"/>
      <c r="UXA33" s="1022"/>
      <c r="UXB33" s="1022"/>
      <c r="UXC33" s="1022"/>
      <c r="UXD33" s="1022"/>
      <c r="UXE33" s="1022"/>
      <c r="UXF33" s="1022"/>
      <c r="UXG33" s="1022"/>
      <c r="UXH33" s="1022"/>
      <c r="UXI33" s="1022"/>
      <c r="UXJ33" s="1022"/>
      <c r="UXK33" s="1022"/>
      <c r="UXL33" s="1022"/>
      <c r="UXM33" s="1022"/>
      <c r="UXN33" s="1022"/>
      <c r="UXO33" s="1022"/>
      <c r="UXP33" s="1022"/>
      <c r="UXQ33" s="1022"/>
      <c r="UXR33" s="1022"/>
      <c r="UXS33" s="1022"/>
      <c r="UXT33" s="1022"/>
      <c r="UXU33" s="1022"/>
      <c r="UXV33" s="1022"/>
      <c r="UXW33" s="1022"/>
      <c r="UXX33" s="1022"/>
      <c r="UXY33" s="1022"/>
      <c r="UXZ33" s="1022"/>
      <c r="UYA33" s="1022"/>
      <c r="UYB33" s="1022"/>
      <c r="UYC33" s="1022"/>
      <c r="UYD33" s="1022"/>
      <c r="UYE33" s="1022"/>
      <c r="UYF33" s="1022"/>
      <c r="UYG33" s="1022"/>
      <c r="UYH33" s="1022"/>
      <c r="UYI33" s="1022"/>
      <c r="UYJ33" s="1022"/>
      <c r="UYK33" s="1022"/>
      <c r="UYL33" s="1022"/>
      <c r="UYM33" s="1022"/>
      <c r="UYN33" s="1022"/>
      <c r="UYO33" s="1022"/>
      <c r="UYP33" s="1022"/>
      <c r="UYQ33" s="1022"/>
      <c r="UYR33" s="1022"/>
      <c r="UYS33" s="1022"/>
      <c r="UYT33" s="1022"/>
      <c r="UYU33" s="1022"/>
      <c r="UYV33" s="1022"/>
      <c r="UYW33" s="1022"/>
      <c r="UYX33" s="1022"/>
      <c r="UYY33" s="1022"/>
      <c r="UYZ33" s="1022"/>
      <c r="UZA33" s="1022"/>
      <c r="UZB33" s="1022"/>
      <c r="UZC33" s="1022"/>
      <c r="UZD33" s="1022"/>
      <c r="UZE33" s="1022"/>
      <c r="UZF33" s="1022"/>
      <c r="UZG33" s="1022"/>
      <c r="UZH33" s="1022"/>
      <c r="UZI33" s="1022"/>
      <c r="UZJ33" s="1022"/>
      <c r="UZK33" s="1022"/>
      <c r="UZL33" s="1022"/>
      <c r="UZM33" s="1022"/>
      <c r="UZN33" s="1022"/>
      <c r="UZO33" s="1022"/>
      <c r="UZP33" s="1022"/>
      <c r="UZQ33" s="1022"/>
      <c r="UZR33" s="1022"/>
      <c r="UZS33" s="1022"/>
      <c r="UZT33" s="1022"/>
      <c r="UZU33" s="1022"/>
      <c r="UZV33" s="1022"/>
      <c r="UZW33" s="1022"/>
      <c r="UZX33" s="1022"/>
      <c r="UZY33" s="1022"/>
      <c r="UZZ33" s="1022"/>
      <c r="VAA33" s="1022"/>
      <c r="VAB33" s="1022"/>
      <c r="VAC33" s="1022"/>
      <c r="VAD33" s="1022"/>
      <c r="VAE33" s="1022"/>
      <c r="VAF33" s="1022"/>
      <c r="VAG33" s="1022"/>
      <c r="VAH33" s="1022"/>
      <c r="VAI33" s="1022"/>
      <c r="VAJ33" s="1022"/>
      <c r="VAK33" s="1022"/>
      <c r="VAL33" s="1022"/>
      <c r="VAM33" s="1022"/>
      <c r="VAN33" s="1022"/>
      <c r="VAO33" s="1022"/>
      <c r="VAP33" s="1022"/>
      <c r="VAQ33" s="1022"/>
      <c r="VAR33" s="1022"/>
      <c r="VAS33" s="1022"/>
      <c r="VAT33" s="1022"/>
      <c r="VAU33" s="1022"/>
      <c r="VAV33" s="1022"/>
      <c r="VAW33" s="1022"/>
      <c r="VAX33" s="1022"/>
      <c r="VAY33" s="1022"/>
      <c r="VAZ33" s="1022"/>
      <c r="VBA33" s="1022"/>
      <c r="VBB33" s="1022"/>
      <c r="VBC33" s="1022"/>
      <c r="VBD33" s="1022"/>
      <c r="VBE33" s="1022"/>
      <c r="VBF33" s="1022"/>
      <c r="VBG33" s="1022"/>
      <c r="VBH33" s="1022"/>
      <c r="VBI33" s="1022"/>
      <c r="VBJ33" s="1022"/>
      <c r="VBK33" s="1022"/>
      <c r="VBL33" s="1022"/>
      <c r="VBM33" s="1022"/>
      <c r="VBN33" s="1022"/>
      <c r="VBO33" s="1022"/>
      <c r="VBP33" s="1022"/>
      <c r="VBQ33" s="1022"/>
      <c r="VBR33" s="1022"/>
      <c r="VBS33" s="1022"/>
      <c r="VBT33" s="1022"/>
      <c r="VBU33" s="1022"/>
      <c r="VBV33" s="1022"/>
      <c r="VBW33" s="1022"/>
      <c r="VBX33" s="1022"/>
      <c r="VBY33" s="1022"/>
      <c r="VBZ33" s="1022"/>
      <c r="VCA33" s="1022"/>
      <c r="VCB33" s="1022"/>
      <c r="VCC33" s="1022"/>
      <c r="VCD33" s="1022"/>
      <c r="VCE33" s="1022"/>
      <c r="VCF33" s="1022"/>
      <c r="VCG33" s="1022"/>
      <c r="VCH33" s="1022"/>
      <c r="VCI33" s="1022"/>
      <c r="VCJ33" s="1022"/>
      <c r="VCK33" s="1022"/>
      <c r="VCL33" s="1022"/>
      <c r="VCM33" s="1022"/>
      <c r="VCN33" s="1022"/>
      <c r="VCO33" s="1022"/>
      <c r="VCP33" s="1022"/>
      <c r="VCQ33" s="1022"/>
      <c r="VCR33" s="1022"/>
      <c r="VCS33" s="1022"/>
      <c r="VCT33" s="1022"/>
      <c r="VCU33" s="1022"/>
      <c r="VCV33" s="1022"/>
      <c r="VCW33" s="1022"/>
      <c r="VCX33" s="1022"/>
      <c r="VCY33" s="1022"/>
      <c r="VCZ33" s="1022"/>
      <c r="VDA33" s="1022"/>
      <c r="VDB33" s="1022"/>
      <c r="VDC33" s="1022"/>
      <c r="VDD33" s="1022"/>
      <c r="VDE33" s="1022"/>
      <c r="VDF33" s="1022"/>
      <c r="VDG33" s="1022"/>
      <c r="VDH33" s="1022"/>
      <c r="VDI33" s="1022"/>
      <c r="VDJ33" s="1022"/>
      <c r="VDK33" s="1022"/>
      <c r="VDL33" s="1022"/>
      <c r="VDM33" s="1022"/>
      <c r="VDN33" s="1022"/>
      <c r="VDO33" s="1022"/>
      <c r="VDP33" s="1022"/>
      <c r="VDQ33" s="1022"/>
      <c r="VDR33" s="1022"/>
      <c r="VDS33" s="1022"/>
      <c r="VDT33" s="1022"/>
      <c r="VDU33" s="1022"/>
      <c r="VDV33" s="1022"/>
      <c r="VDW33" s="1022"/>
      <c r="VDX33" s="1022"/>
      <c r="VDY33" s="1022"/>
      <c r="VDZ33" s="1022"/>
      <c r="VEA33" s="1022"/>
      <c r="VEB33" s="1022"/>
      <c r="VEC33" s="1022"/>
      <c r="VED33" s="1022"/>
      <c r="VEE33" s="1022"/>
      <c r="VEF33" s="1022"/>
      <c r="VEG33" s="1022"/>
      <c r="VEH33" s="1022"/>
      <c r="VEI33" s="1022"/>
      <c r="VEJ33" s="1022"/>
      <c r="VEK33" s="1022"/>
      <c r="VEL33" s="1022"/>
      <c r="VEM33" s="1022"/>
      <c r="VEN33" s="1022"/>
      <c r="VEO33" s="1022"/>
      <c r="VEP33" s="1022"/>
      <c r="VEQ33" s="1022"/>
      <c r="VER33" s="1022"/>
      <c r="VES33" s="1022"/>
      <c r="VET33" s="1022"/>
      <c r="VEU33" s="1022"/>
      <c r="VEV33" s="1022"/>
      <c r="VEW33" s="1022"/>
      <c r="VEX33" s="1022"/>
      <c r="VEY33" s="1022"/>
      <c r="VEZ33" s="1022"/>
      <c r="VFA33" s="1022"/>
      <c r="VFB33" s="1022"/>
      <c r="VFC33" s="1022"/>
      <c r="VFD33" s="1022"/>
      <c r="VFE33" s="1022"/>
      <c r="VFF33" s="1022"/>
      <c r="VFG33" s="1022"/>
      <c r="VFH33" s="1022"/>
      <c r="VFI33" s="1022"/>
      <c r="VFJ33" s="1022"/>
      <c r="VFK33" s="1022"/>
      <c r="VFL33" s="1022"/>
      <c r="VFM33" s="1022"/>
      <c r="VFN33" s="1022"/>
      <c r="VFO33" s="1022"/>
      <c r="VFP33" s="1022"/>
      <c r="VFQ33" s="1022"/>
      <c r="VFR33" s="1022"/>
      <c r="VFS33" s="1022"/>
      <c r="VFT33" s="1022"/>
      <c r="VFU33" s="1022"/>
      <c r="VFV33" s="1022"/>
      <c r="VFW33" s="1022"/>
      <c r="VFX33" s="1022"/>
      <c r="VFY33" s="1022"/>
      <c r="VFZ33" s="1022"/>
      <c r="VGA33" s="1022"/>
      <c r="VGB33" s="1022"/>
      <c r="VGC33" s="1022"/>
      <c r="VGD33" s="1022"/>
      <c r="VGE33" s="1022"/>
      <c r="VGF33" s="1022"/>
      <c r="VGG33" s="1022"/>
      <c r="VGH33" s="1022"/>
      <c r="VGI33" s="1022"/>
      <c r="VGJ33" s="1022"/>
      <c r="VGK33" s="1022"/>
      <c r="VGL33" s="1022"/>
      <c r="VGM33" s="1022"/>
      <c r="VGN33" s="1022"/>
      <c r="VGO33" s="1022"/>
      <c r="VGP33" s="1022"/>
      <c r="VGQ33" s="1022"/>
      <c r="VGR33" s="1022"/>
      <c r="VGS33" s="1022"/>
      <c r="VGT33" s="1022"/>
      <c r="VGU33" s="1022"/>
      <c r="VGV33" s="1022"/>
      <c r="VGW33" s="1022"/>
      <c r="VGX33" s="1022"/>
      <c r="VGY33" s="1022"/>
      <c r="VGZ33" s="1022"/>
      <c r="VHA33" s="1022"/>
      <c r="VHB33" s="1022"/>
      <c r="VHC33" s="1022"/>
      <c r="VHD33" s="1022"/>
      <c r="VHE33" s="1022"/>
      <c r="VHF33" s="1022"/>
      <c r="VHG33" s="1022"/>
      <c r="VHH33" s="1022"/>
      <c r="VHI33" s="1022"/>
      <c r="VHJ33" s="1022"/>
      <c r="VHK33" s="1022"/>
      <c r="VHL33" s="1022"/>
      <c r="VHM33" s="1022"/>
      <c r="VHN33" s="1022"/>
      <c r="VHO33" s="1022"/>
      <c r="VHP33" s="1022"/>
      <c r="VHQ33" s="1022"/>
      <c r="VHR33" s="1022"/>
      <c r="VHS33" s="1022"/>
      <c r="VHT33" s="1022"/>
      <c r="VHU33" s="1022"/>
      <c r="VHV33" s="1022"/>
      <c r="VHW33" s="1022"/>
      <c r="VHX33" s="1022"/>
      <c r="VHY33" s="1022"/>
      <c r="VHZ33" s="1022"/>
      <c r="VIA33" s="1022"/>
      <c r="VIB33" s="1022"/>
      <c r="VIC33" s="1022"/>
      <c r="VID33" s="1022"/>
      <c r="VIE33" s="1022"/>
      <c r="VIF33" s="1022"/>
      <c r="VIG33" s="1022"/>
      <c r="VIH33" s="1022"/>
      <c r="VII33" s="1022"/>
      <c r="VIJ33" s="1022"/>
      <c r="VIK33" s="1022"/>
      <c r="VIL33" s="1022"/>
      <c r="VIM33" s="1022"/>
      <c r="VIN33" s="1022"/>
      <c r="VIO33" s="1022"/>
      <c r="VIP33" s="1022"/>
      <c r="VIQ33" s="1022"/>
      <c r="VIR33" s="1022"/>
      <c r="VIS33" s="1022"/>
      <c r="VIT33" s="1022"/>
      <c r="VIU33" s="1022"/>
      <c r="VIV33" s="1022"/>
      <c r="VIW33" s="1022"/>
      <c r="VIX33" s="1022"/>
      <c r="VIY33" s="1022"/>
      <c r="VIZ33" s="1022"/>
      <c r="VJA33" s="1022"/>
      <c r="VJB33" s="1022"/>
      <c r="VJC33" s="1022"/>
      <c r="VJD33" s="1022"/>
      <c r="VJE33" s="1022"/>
      <c r="VJF33" s="1022"/>
      <c r="VJG33" s="1022"/>
      <c r="VJH33" s="1022"/>
      <c r="VJI33" s="1022"/>
      <c r="VJJ33" s="1022"/>
      <c r="VJK33" s="1022"/>
      <c r="VJL33" s="1022"/>
      <c r="VJM33" s="1022"/>
      <c r="VJN33" s="1022"/>
      <c r="VJO33" s="1022"/>
      <c r="VJP33" s="1022"/>
      <c r="VJQ33" s="1022"/>
      <c r="VJR33" s="1022"/>
      <c r="VJS33" s="1022"/>
      <c r="VJT33" s="1022"/>
      <c r="VJU33" s="1022"/>
      <c r="VJV33" s="1022"/>
      <c r="VJW33" s="1022"/>
      <c r="VJX33" s="1022"/>
      <c r="VJY33" s="1022"/>
      <c r="VJZ33" s="1022"/>
      <c r="VKA33" s="1022"/>
      <c r="VKB33" s="1022"/>
      <c r="VKC33" s="1022"/>
      <c r="VKD33" s="1022"/>
      <c r="VKE33" s="1022"/>
      <c r="VKF33" s="1022"/>
      <c r="VKG33" s="1022"/>
      <c r="VKH33" s="1022"/>
      <c r="VKI33" s="1022"/>
      <c r="VKJ33" s="1022"/>
      <c r="VKK33" s="1022"/>
      <c r="VKL33" s="1022"/>
      <c r="VKM33" s="1022"/>
      <c r="VKN33" s="1022"/>
      <c r="VKO33" s="1022"/>
      <c r="VKP33" s="1022"/>
      <c r="VKQ33" s="1022"/>
      <c r="VKR33" s="1022"/>
      <c r="VKS33" s="1022"/>
      <c r="VKT33" s="1022"/>
      <c r="VKU33" s="1022"/>
      <c r="VKV33" s="1022"/>
      <c r="VKW33" s="1022"/>
      <c r="VKX33" s="1022"/>
      <c r="VKY33" s="1022"/>
      <c r="VKZ33" s="1022"/>
      <c r="VLA33" s="1022"/>
      <c r="VLB33" s="1022"/>
      <c r="VLC33" s="1022"/>
      <c r="VLD33" s="1022"/>
      <c r="VLE33" s="1022"/>
      <c r="VLF33" s="1022"/>
      <c r="VLG33" s="1022"/>
      <c r="VLH33" s="1022"/>
      <c r="VLI33" s="1022"/>
      <c r="VLJ33" s="1022"/>
      <c r="VLK33" s="1022"/>
      <c r="VLL33" s="1022"/>
      <c r="VLM33" s="1022"/>
      <c r="VLN33" s="1022"/>
      <c r="VLO33" s="1022"/>
      <c r="VLP33" s="1022"/>
      <c r="VLQ33" s="1022"/>
      <c r="VLR33" s="1022"/>
      <c r="VLS33" s="1022"/>
      <c r="VLT33" s="1022"/>
      <c r="VLU33" s="1022"/>
      <c r="VLV33" s="1022"/>
      <c r="VLW33" s="1022"/>
      <c r="VLX33" s="1022"/>
      <c r="VLY33" s="1022"/>
      <c r="VLZ33" s="1022"/>
      <c r="VMA33" s="1022"/>
      <c r="VMB33" s="1022"/>
      <c r="VMC33" s="1022"/>
      <c r="VMD33" s="1022"/>
      <c r="VME33" s="1022"/>
      <c r="VMF33" s="1022"/>
      <c r="VMG33" s="1022"/>
      <c r="VMH33" s="1022"/>
      <c r="VMI33" s="1022"/>
      <c r="VMJ33" s="1022"/>
      <c r="VMK33" s="1022"/>
      <c r="VML33" s="1022"/>
      <c r="VMM33" s="1022"/>
      <c r="VMN33" s="1022"/>
      <c r="VMO33" s="1022"/>
      <c r="VMP33" s="1022"/>
      <c r="VMQ33" s="1022"/>
      <c r="VMR33" s="1022"/>
      <c r="VMS33" s="1022"/>
      <c r="VMT33" s="1022"/>
      <c r="VMU33" s="1022"/>
      <c r="VMV33" s="1022"/>
      <c r="VMW33" s="1022"/>
      <c r="VMX33" s="1022"/>
      <c r="VMY33" s="1022"/>
      <c r="VMZ33" s="1022"/>
      <c r="VNA33" s="1022"/>
      <c r="VNB33" s="1022"/>
      <c r="VNC33" s="1022"/>
      <c r="VND33" s="1022"/>
      <c r="VNE33" s="1022"/>
      <c r="VNF33" s="1022"/>
      <c r="VNG33" s="1022"/>
      <c r="VNH33" s="1022"/>
      <c r="VNI33" s="1022"/>
      <c r="VNJ33" s="1022"/>
      <c r="VNK33" s="1022"/>
      <c r="VNL33" s="1022"/>
      <c r="VNM33" s="1022"/>
      <c r="VNN33" s="1022"/>
      <c r="VNO33" s="1022"/>
      <c r="VNP33" s="1022"/>
      <c r="VNQ33" s="1022"/>
      <c r="VNR33" s="1022"/>
      <c r="VNS33" s="1022"/>
      <c r="VNT33" s="1022"/>
      <c r="VNU33" s="1022"/>
      <c r="VNV33" s="1022"/>
      <c r="VNW33" s="1022"/>
      <c r="VNX33" s="1022"/>
      <c r="VNY33" s="1022"/>
      <c r="VNZ33" s="1022"/>
      <c r="VOA33" s="1022"/>
      <c r="VOB33" s="1022"/>
      <c r="VOC33" s="1022"/>
      <c r="VOD33" s="1022"/>
      <c r="VOE33" s="1022"/>
      <c r="VOF33" s="1022"/>
      <c r="VOG33" s="1022"/>
      <c r="VOH33" s="1022"/>
      <c r="VOI33" s="1022"/>
      <c r="VOJ33" s="1022"/>
      <c r="VOK33" s="1022"/>
      <c r="VOL33" s="1022"/>
      <c r="VOM33" s="1022"/>
      <c r="VON33" s="1022"/>
      <c r="VOO33" s="1022"/>
      <c r="VOP33" s="1022"/>
      <c r="VOQ33" s="1022"/>
      <c r="VOR33" s="1022"/>
      <c r="VOS33" s="1022"/>
      <c r="VOT33" s="1022"/>
      <c r="VOU33" s="1022"/>
      <c r="VOV33" s="1022"/>
      <c r="VOW33" s="1022"/>
      <c r="VOX33" s="1022"/>
      <c r="VOY33" s="1022"/>
      <c r="VOZ33" s="1022"/>
      <c r="VPA33" s="1022"/>
      <c r="VPB33" s="1022"/>
      <c r="VPC33" s="1022"/>
      <c r="VPD33" s="1022"/>
      <c r="VPE33" s="1022"/>
      <c r="VPF33" s="1022"/>
      <c r="VPG33" s="1022"/>
      <c r="VPH33" s="1022"/>
      <c r="VPI33" s="1022"/>
      <c r="VPJ33" s="1022"/>
      <c r="VPK33" s="1022"/>
      <c r="VPL33" s="1022"/>
      <c r="VPM33" s="1022"/>
      <c r="VPN33" s="1022"/>
      <c r="VPO33" s="1022"/>
      <c r="VPP33" s="1022"/>
      <c r="VPQ33" s="1022"/>
      <c r="VPR33" s="1022"/>
      <c r="VPS33" s="1022"/>
      <c r="VPT33" s="1022"/>
      <c r="VPU33" s="1022"/>
      <c r="VPV33" s="1022"/>
      <c r="VPW33" s="1022"/>
      <c r="VPX33" s="1022"/>
      <c r="VPY33" s="1022"/>
      <c r="VPZ33" s="1022"/>
      <c r="VQA33" s="1022"/>
      <c r="VQB33" s="1022"/>
      <c r="VQC33" s="1022"/>
      <c r="VQD33" s="1022"/>
      <c r="VQE33" s="1022"/>
      <c r="VQF33" s="1022"/>
      <c r="VQG33" s="1022"/>
      <c r="VQH33" s="1022"/>
      <c r="VQI33" s="1022"/>
      <c r="VQJ33" s="1022"/>
      <c r="VQK33" s="1022"/>
      <c r="VQL33" s="1022"/>
      <c r="VQM33" s="1022"/>
      <c r="VQN33" s="1022"/>
      <c r="VQO33" s="1022"/>
      <c r="VQP33" s="1022"/>
      <c r="VQQ33" s="1022"/>
      <c r="VQR33" s="1022"/>
      <c r="VQS33" s="1022"/>
      <c r="VQT33" s="1022"/>
      <c r="VQU33" s="1022"/>
      <c r="VQV33" s="1022"/>
      <c r="VQW33" s="1022"/>
      <c r="VQX33" s="1022"/>
      <c r="VQY33" s="1022"/>
      <c r="VQZ33" s="1022"/>
      <c r="VRA33" s="1022"/>
      <c r="VRB33" s="1022"/>
      <c r="VRC33" s="1022"/>
      <c r="VRD33" s="1022"/>
      <c r="VRE33" s="1022"/>
      <c r="VRF33" s="1022"/>
      <c r="VRG33" s="1022"/>
      <c r="VRH33" s="1022"/>
      <c r="VRI33" s="1022"/>
      <c r="VRJ33" s="1022"/>
      <c r="VRK33" s="1022"/>
      <c r="VRL33" s="1022"/>
      <c r="VRM33" s="1022"/>
      <c r="VRN33" s="1022"/>
      <c r="VRO33" s="1022"/>
      <c r="VRP33" s="1022"/>
      <c r="VRQ33" s="1022"/>
      <c r="VRR33" s="1022"/>
      <c r="VRS33" s="1022"/>
      <c r="VRT33" s="1022"/>
      <c r="VRU33" s="1022"/>
      <c r="VRV33" s="1022"/>
      <c r="VRW33" s="1022"/>
      <c r="VRX33" s="1022"/>
      <c r="VRY33" s="1022"/>
      <c r="VRZ33" s="1022"/>
      <c r="VSA33" s="1022"/>
      <c r="VSB33" s="1022"/>
      <c r="VSC33" s="1022"/>
      <c r="VSD33" s="1022"/>
      <c r="VSE33" s="1022"/>
      <c r="VSF33" s="1022"/>
      <c r="VSG33" s="1022"/>
      <c r="VSH33" s="1022"/>
      <c r="VSI33" s="1022"/>
      <c r="VSJ33" s="1022"/>
      <c r="VSK33" s="1022"/>
      <c r="VSL33" s="1022"/>
      <c r="VSM33" s="1022"/>
      <c r="VSN33" s="1022"/>
      <c r="VSO33" s="1022"/>
      <c r="VSP33" s="1022"/>
      <c r="VSQ33" s="1022"/>
      <c r="VSR33" s="1022"/>
      <c r="VSS33" s="1022"/>
      <c r="VST33" s="1022"/>
      <c r="VSU33" s="1022"/>
      <c r="VSV33" s="1022"/>
      <c r="VSW33" s="1022"/>
      <c r="VSX33" s="1022"/>
      <c r="VSY33" s="1022"/>
      <c r="VSZ33" s="1022"/>
      <c r="VTA33" s="1022"/>
      <c r="VTB33" s="1022"/>
      <c r="VTC33" s="1022"/>
      <c r="VTD33" s="1022"/>
      <c r="VTE33" s="1022"/>
      <c r="VTF33" s="1022"/>
      <c r="VTG33" s="1022"/>
      <c r="VTH33" s="1022"/>
      <c r="VTI33" s="1022"/>
      <c r="VTJ33" s="1022"/>
      <c r="VTK33" s="1022"/>
      <c r="VTL33" s="1022"/>
      <c r="VTM33" s="1022"/>
      <c r="VTN33" s="1022"/>
      <c r="VTO33" s="1022"/>
      <c r="VTP33" s="1022"/>
      <c r="VTQ33" s="1022"/>
      <c r="VTR33" s="1022"/>
      <c r="VTS33" s="1022"/>
      <c r="VTT33" s="1022"/>
      <c r="VTU33" s="1022"/>
      <c r="VTV33" s="1022"/>
      <c r="VTW33" s="1022"/>
      <c r="VTX33" s="1022"/>
      <c r="VTY33" s="1022"/>
      <c r="VTZ33" s="1022"/>
      <c r="VUA33" s="1022"/>
      <c r="VUB33" s="1022"/>
      <c r="VUC33" s="1022"/>
      <c r="VUD33" s="1022"/>
      <c r="VUE33" s="1022"/>
      <c r="VUF33" s="1022"/>
      <c r="VUG33" s="1022"/>
      <c r="VUH33" s="1022"/>
      <c r="VUI33" s="1022"/>
      <c r="VUJ33" s="1022"/>
      <c r="VUK33" s="1022"/>
      <c r="VUL33" s="1022"/>
      <c r="VUM33" s="1022"/>
      <c r="VUN33" s="1022"/>
      <c r="VUO33" s="1022"/>
      <c r="VUP33" s="1022"/>
      <c r="VUQ33" s="1022"/>
      <c r="VUR33" s="1022"/>
      <c r="VUS33" s="1022"/>
      <c r="VUT33" s="1022"/>
      <c r="VUU33" s="1022"/>
      <c r="VUV33" s="1022"/>
      <c r="VUW33" s="1022"/>
      <c r="VUX33" s="1022"/>
      <c r="VUY33" s="1022"/>
      <c r="VUZ33" s="1022"/>
      <c r="VVA33" s="1022"/>
      <c r="VVB33" s="1022"/>
      <c r="VVC33" s="1022"/>
      <c r="VVD33" s="1022"/>
      <c r="VVE33" s="1022"/>
      <c r="VVF33" s="1022"/>
      <c r="VVG33" s="1022"/>
      <c r="VVH33" s="1022"/>
      <c r="VVI33" s="1022"/>
      <c r="VVJ33" s="1022"/>
      <c r="VVK33" s="1022"/>
      <c r="VVL33" s="1022"/>
      <c r="VVM33" s="1022"/>
      <c r="VVN33" s="1022"/>
      <c r="VVO33" s="1022"/>
      <c r="VVP33" s="1022"/>
      <c r="VVQ33" s="1022"/>
      <c r="VVR33" s="1022"/>
      <c r="VVS33" s="1022"/>
      <c r="VVT33" s="1022"/>
      <c r="VVU33" s="1022"/>
      <c r="VVV33" s="1022"/>
      <c r="VVW33" s="1022"/>
      <c r="VVX33" s="1022"/>
      <c r="VVY33" s="1022"/>
      <c r="VVZ33" s="1022"/>
      <c r="VWA33" s="1022"/>
      <c r="VWB33" s="1022"/>
      <c r="VWC33" s="1022"/>
      <c r="VWD33" s="1022"/>
      <c r="VWE33" s="1022"/>
      <c r="VWF33" s="1022"/>
      <c r="VWG33" s="1022"/>
      <c r="VWH33" s="1022"/>
      <c r="VWI33" s="1022"/>
      <c r="VWJ33" s="1022"/>
      <c r="VWK33" s="1022"/>
      <c r="VWL33" s="1022"/>
      <c r="VWM33" s="1022"/>
      <c r="VWN33" s="1022"/>
      <c r="VWO33" s="1022"/>
      <c r="VWP33" s="1022"/>
      <c r="VWQ33" s="1022"/>
      <c r="VWR33" s="1022"/>
      <c r="VWS33" s="1022"/>
      <c r="VWT33" s="1022"/>
      <c r="VWU33" s="1022"/>
      <c r="VWV33" s="1022"/>
      <c r="VWW33" s="1022"/>
      <c r="VWX33" s="1022"/>
      <c r="VWY33" s="1022"/>
      <c r="VWZ33" s="1022"/>
      <c r="VXA33" s="1022"/>
      <c r="VXB33" s="1022"/>
      <c r="VXC33" s="1022"/>
      <c r="VXD33" s="1022"/>
      <c r="VXE33" s="1022"/>
      <c r="VXF33" s="1022"/>
      <c r="VXG33" s="1022"/>
      <c r="VXH33" s="1022"/>
      <c r="VXI33" s="1022"/>
      <c r="VXJ33" s="1022"/>
      <c r="VXK33" s="1022"/>
      <c r="VXL33" s="1022"/>
      <c r="VXM33" s="1022"/>
      <c r="VXN33" s="1022"/>
      <c r="VXO33" s="1022"/>
      <c r="VXP33" s="1022"/>
      <c r="VXQ33" s="1022"/>
      <c r="VXR33" s="1022"/>
      <c r="VXS33" s="1022"/>
      <c r="VXT33" s="1022"/>
      <c r="VXU33" s="1022"/>
      <c r="VXV33" s="1022"/>
      <c r="VXW33" s="1022"/>
      <c r="VXX33" s="1022"/>
      <c r="VXY33" s="1022"/>
      <c r="VXZ33" s="1022"/>
      <c r="VYA33" s="1022"/>
      <c r="VYB33" s="1022"/>
      <c r="VYC33" s="1022"/>
      <c r="VYD33" s="1022"/>
      <c r="VYE33" s="1022"/>
      <c r="VYF33" s="1022"/>
      <c r="VYG33" s="1022"/>
      <c r="VYH33" s="1022"/>
      <c r="VYI33" s="1022"/>
      <c r="VYJ33" s="1022"/>
      <c r="VYK33" s="1022"/>
      <c r="VYL33" s="1022"/>
      <c r="VYM33" s="1022"/>
      <c r="VYN33" s="1022"/>
      <c r="VYO33" s="1022"/>
      <c r="VYP33" s="1022"/>
      <c r="VYQ33" s="1022"/>
      <c r="VYR33" s="1022"/>
      <c r="VYS33" s="1022"/>
      <c r="VYT33" s="1022"/>
      <c r="VYU33" s="1022"/>
      <c r="VYV33" s="1022"/>
      <c r="VYW33" s="1022"/>
      <c r="VYX33" s="1022"/>
      <c r="VYY33" s="1022"/>
      <c r="VYZ33" s="1022"/>
      <c r="VZA33" s="1022"/>
      <c r="VZB33" s="1022"/>
      <c r="VZC33" s="1022"/>
      <c r="VZD33" s="1022"/>
      <c r="VZE33" s="1022"/>
      <c r="VZF33" s="1022"/>
      <c r="VZG33" s="1022"/>
      <c r="VZH33" s="1022"/>
      <c r="VZI33" s="1022"/>
      <c r="VZJ33" s="1022"/>
      <c r="VZK33" s="1022"/>
      <c r="VZL33" s="1022"/>
      <c r="VZM33" s="1022"/>
      <c r="VZN33" s="1022"/>
      <c r="VZO33" s="1022"/>
      <c r="VZP33" s="1022"/>
      <c r="VZQ33" s="1022"/>
      <c r="VZR33" s="1022"/>
      <c r="VZS33" s="1022"/>
      <c r="VZT33" s="1022"/>
      <c r="VZU33" s="1022"/>
      <c r="VZV33" s="1022"/>
      <c r="VZW33" s="1022"/>
      <c r="VZX33" s="1022"/>
      <c r="VZY33" s="1022"/>
      <c r="VZZ33" s="1022"/>
      <c r="WAA33" s="1022"/>
      <c r="WAB33" s="1022"/>
      <c r="WAC33" s="1022"/>
      <c r="WAD33" s="1022"/>
      <c r="WAE33" s="1022"/>
      <c r="WAF33" s="1022"/>
      <c r="WAG33" s="1022"/>
      <c r="WAH33" s="1022"/>
      <c r="WAI33" s="1022"/>
      <c r="WAJ33" s="1022"/>
      <c r="WAK33" s="1022"/>
      <c r="WAL33" s="1022"/>
      <c r="WAM33" s="1022"/>
      <c r="WAN33" s="1022"/>
      <c r="WAO33" s="1022"/>
      <c r="WAP33" s="1022"/>
      <c r="WAQ33" s="1022"/>
      <c r="WAR33" s="1022"/>
      <c r="WAS33" s="1022"/>
      <c r="WAT33" s="1022"/>
      <c r="WAU33" s="1022"/>
      <c r="WAV33" s="1022"/>
      <c r="WAW33" s="1022"/>
      <c r="WAX33" s="1022"/>
      <c r="WAY33" s="1022"/>
      <c r="WAZ33" s="1022"/>
      <c r="WBA33" s="1022"/>
      <c r="WBB33" s="1022"/>
      <c r="WBC33" s="1022"/>
      <c r="WBD33" s="1022"/>
      <c r="WBE33" s="1022"/>
      <c r="WBF33" s="1022"/>
      <c r="WBG33" s="1022"/>
      <c r="WBH33" s="1022"/>
      <c r="WBI33" s="1022"/>
      <c r="WBJ33" s="1022"/>
      <c r="WBK33" s="1022"/>
      <c r="WBL33" s="1022"/>
      <c r="WBM33" s="1022"/>
      <c r="WBN33" s="1022"/>
      <c r="WBO33" s="1022"/>
      <c r="WBP33" s="1022"/>
      <c r="WBQ33" s="1022"/>
      <c r="WBR33" s="1022"/>
      <c r="WBS33" s="1022"/>
      <c r="WBT33" s="1022"/>
      <c r="WBU33" s="1022"/>
      <c r="WBV33" s="1022"/>
      <c r="WBW33" s="1022"/>
      <c r="WBX33" s="1022"/>
      <c r="WBY33" s="1022"/>
      <c r="WBZ33" s="1022"/>
      <c r="WCA33" s="1022"/>
      <c r="WCB33" s="1022"/>
      <c r="WCC33" s="1022"/>
      <c r="WCD33" s="1022"/>
      <c r="WCE33" s="1022"/>
      <c r="WCF33" s="1022"/>
      <c r="WCG33" s="1022"/>
      <c r="WCH33" s="1022"/>
      <c r="WCI33" s="1022"/>
      <c r="WCJ33" s="1022"/>
      <c r="WCK33" s="1022"/>
      <c r="WCL33" s="1022"/>
      <c r="WCM33" s="1022"/>
      <c r="WCN33" s="1022"/>
      <c r="WCO33" s="1022"/>
      <c r="WCP33" s="1022"/>
      <c r="WCQ33" s="1022"/>
      <c r="WCR33" s="1022"/>
      <c r="WCS33" s="1022"/>
      <c r="WCT33" s="1022"/>
      <c r="WCU33" s="1022"/>
      <c r="WCV33" s="1022"/>
      <c r="WCW33" s="1022"/>
      <c r="WCX33" s="1022"/>
      <c r="WCY33" s="1022"/>
      <c r="WCZ33" s="1022"/>
      <c r="WDA33" s="1022"/>
      <c r="WDB33" s="1022"/>
      <c r="WDC33" s="1022"/>
      <c r="WDD33" s="1022"/>
      <c r="WDE33" s="1022"/>
      <c r="WDF33" s="1022"/>
      <c r="WDG33" s="1022"/>
      <c r="WDH33" s="1022"/>
      <c r="WDI33" s="1022"/>
      <c r="WDJ33" s="1022"/>
      <c r="WDK33" s="1022"/>
      <c r="WDL33" s="1022"/>
      <c r="WDM33" s="1022"/>
      <c r="WDN33" s="1022"/>
      <c r="WDO33" s="1022"/>
      <c r="WDP33" s="1022"/>
      <c r="WDQ33" s="1022"/>
      <c r="WDR33" s="1022"/>
      <c r="WDS33" s="1022"/>
      <c r="WDT33" s="1022"/>
      <c r="WDU33" s="1022"/>
      <c r="WDV33" s="1022"/>
      <c r="WDW33" s="1022"/>
      <c r="WDX33" s="1022"/>
      <c r="WDY33" s="1022"/>
      <c r="WDZ33" s="1022"/>
      <c r="WEA33" s="1022"/>
      <c r="WEB33" s="1022"/>
      <c r="WEC33" s="1022"/>
      <c r="WED33" s="1022"/>
      <c r="WEE33" s="1022"/>
      <c r="WEF33" s="1022"/>
      <c r="WEG33" s="1022"/>
      <c r="WEH33" s="1022"/>
      <c r="WEI33" s="1022"/>
      <c r="WEJ33" s="1022"/>
      <c r="WEK33" s="1022"/>
      <c r="WEL33" s="1022"/>
      <c r="WEM33" s="1022"/>
      <c r="WEN33" s="1022"/>
      <c r="WEO33" s="1022"/>
      <c r="WEP33" s="1022"/>
      <c r="WEQ33" s="1022"/>
      <c r="WER33" s="1022"/>
      <c r="WES33" s="1022"/>
      <c r="WET33" s="1022"/>
      <c r="WEU33" s="1022"/>
      <c r="WEV33" s="1022"/>
      <c r="WEW33" s="1022"/>
      <c r="WEX33" s="1022"/>
      <c r="WEY33" s="1022"/>
      <c r="WEZ33" s="1022"/>
      <c r="WFA33" s="1022"/>
      <c r="WFB33" s="1022"/>
      <c r="WFC33" s="1022"/>
      <c r="WFD33" s="1022"/>
      <c r="WFE33" s="1022"/>
      <c r="WFF33" s="1022"/>
      <c r="WFG33" s="1022"/>
      <c r="WFH33" s="1022"/>
      <c r="WFI33" s="1022"/>
      <c r="WFJ33" s="1022"/>
      <c r="WFK33" s="1022"/>
      <c r="WFL33" s="1022"/>
      <c r="WFM33" s="1022"/>
      <c r="WFN33" s="1022"/>
      <c r="WFO33" s="1022"/>
      <c r="WFP33" s="1022"/>
      <c r="WFQ33" s="1022"/>
      <c r="WFR33" s="1022"/>
      <c r="WFS33" s="1022"/>
      <c r="WFT33" s="1022"/>
      <c r="WFU33" s="1022"/>
      <c r="WFV33" s="1022"/>
      <c r="WFW33" s="1022"/>
      <c r="WFX33" s="1022"/>
      <c r="WFY33" s="1022"/>
      <c r="WFZ33" s="1022"/>
      <c r="WGA33" s="1022"/>
      <c r="WGB33" s="1022"/>
      <c r="WGC33" s="1022"/>
      <c r="WGD33" s="1022"/>
      <c r="WGE33" s="1022"/>
      <c r="WGF33" s="1022"/>
      <c r="WGG33" s="1022"/>
      <c r="WGH33" s="1022"/>
      <c r="WGI33" s="1022"/>
      <c r="WGJ33" s="1022"/>
      <c r="WGK33" s="1022"/>
      <c r="WGL33" s="1022"/>
      <c r="WGM33" s="1022"/>
      <c r="WGN33" s="1022"/>
      <c r="WGO33" s="1022"/>
      <c r="WGP33" s="1022"/>
      <c r="WGQ33" s="1022"/>
      <c r="WGR33" s="1022"/>
      <c r="WGS33" s="1022"/>
      <c r="WGT33" s="1022"/>
      <c r="WGU33" s="1022"/>
      <c r="WGV33" s="1022"/>
      <c r="WGW33" s="1022"/>
      <c r="WGX33" s="1022"/>
      <c r="WGY33" s="1022"/>
      <c r="WGZ33" s="1022"/>
      <c r="WHA33" s="1022"/>
      <c r="WHB33" s="1022"/>
      <c r="WHC33" s="1022"/>
      <c r="WHD33" s="1022"/>
      <c r="WHE33" s="1022"/>
      <c r="WHF33" s="1022"/>
      <c r="WHG33" s="1022"/>
      <c r="WHH33" s="1022"/>
      <c r="WHI33" s="1022"/>
      <c r="WHJ33" s="1022"/>
      <c r="WHK33" s="1022"/>
      <c r="WHL33" s="1022"/>
      <c r="WHM33" s="1022"/>
      <c r="WHN33" s="1022"/>
      <c r="WHO33" s="1022"/>
      <c r="WHP33" s="1022"/>
      <c r="WHQ33" s="1022"/>
      <c r="WHR33" s="1022"/>
      <c r="WHS33" s="1022"/>
      <c r="WHT33" s="1022"/>
      <c r="WHU33" s="1022"/>
      <c r="WHV33" s="1022"/>
      <c r="WHW33" s="1022"/>
      <c r="WHX33" s="1022"/>
      <c r="WHY33" s="1022"/>
      <c r="WHZ33" s="1022"/>
      <c r="WIA33" s="1022"/>
      <c r="WIB33" s="1022"/>
      <c r="WIC33" s="1022"/>
      <c r="WID33" s="1022"/>
      <c r="WIE33" s="1022"/>
      <c r="WIF33" s="1022"/>
      <c r="WIG33" s="1022"/>
      <c r="WIH33" s="1022"/>
      <c r="WII33" s="1022"/>
      <c r="WIJ33" s="1022"/>
      <c r="WIK33" s="1022"/>
      <c r="WIL33" s="1022"/>
      <c r="WIM33" s="1022"/>
      <c r="WIN33" s="1022"/>
      <c r="WIO33" s="1022"/>
      <c r="WIP33" s="1022"/>
      <c r="WIQ33" s="1022"/>
      <c r="WIR33" s="1022"/>
      <c r="WIS33" s="1022"/>
      <c r="WIT33" s="1022"/>
      <c r="WIU33" s="1022"/>
      <c r="WIV33" s="1022"/>
      <c r="WIW33" s="1022"/>
      <c r="WIX33" s="1022"/>
      <c r="WIY33" s="1022"/>
      <c r="WIZ33" s="1022"/>
      <c r="WJA33" s="1022"/>
      <c r="WJB33" s="1022"/>
      <c r="WJC33" s="1022"/>
      <c r="WJD33" s="1022"/>
      <c r="WJE33" s="1022"/>
      <c r="WJF33" s="1022"/>
      <c r="WJG33" s="1022"/>
      <c r="WJH33" s="1022"/>
      <c r="WJI33" s="1022"/>
      <c r="WJJ33" s="1022"/>
      <c r="WJK33" s="1022"/>
      <c r="WJL33" s="1022"/>
      <c r="WJM33" s="1022"/>
      <c r="WJN33" s="1022"/>
      <c r="WJO33" s="1022"/>
      <c r="WJP33" s="1022"/>
      <c r="WJQ33" s="1022"/>
      <c r="WJR33" s="1022"/>
      <c r="WJS33" s="1022"/>
      <c r="WJT33" s="1022"/>
      <c r="WJU33" s="1022"/>
      <c r="WJV33" s="1022"/>
      <c r="WJW33" s="1022"/>
      <c r="WJX33" s="1022"/>
      <c r="WJY33" s="1022"/>
      <c r="WJZ33" s="1022"/>
      <c r="WKA33" s="1022"/>
      <c r="WKB33" s="1022"/>
      <c r="WKC33" s="1022"/>
      <c r="WKD33" s="1022"/>
      <c r="WKE33" s="1022"/>
      <c r="WKF33" s="1022"/>
      <c r="WKG33" s="1022"/>
      <c r="WKH33" s="1022"/>
      <c r="WKI33" s="1022"/>
      <c r="WKJ33" s="1022"/>
      <c r="WKK33" s="1022"/>
      <c r="WKL33" s="1022"/>
      <c r="WKM33" s="1022"/>
      <c r="WKN33" s="1022"/>
      <c r="WKO33" s="1022"/>
      <c r="WKP33" s="1022"/>
      <c r="WKQ33" s="1022"/>
      <c r="WKR33" s="1022"/>
      <c r="WKS33" s="1022"/>
      <c r="WKT33" s="1022"/>
      <c r="WKU33" s="1022"/>
      <c r="WKV33" s="1022"/>
      <c r="WKW33" s="1022"/>
      <c r="WKX33" s="1022"/>
      <c r="WKY33" s="1022"/>
      <c r="WKZ33" s="1022"/>
      <c r="WLA33" s="1022"/>
      <c r="WLB33" s="1022"/>
      <c r="WLC33" s="1022"/>
      <c r="WLD33" s="1022"/>
      <c r="WLE33" s="1022"/>
      <c r="WLF33" s="1022"/>
      <c r="WLG33" s="1022"/>
      <c r="WLH33" s="1022"/>
      <c r="WLI33" s="1022"/>
      <c r="WLJ33" s="1022"/>
      <c r="WLK33" s="1022"/>
      <c r="WLL33" s="1022"/>
      <c r="WLM33" s="1022"/>
      <c r="WLN33" s="1022"/>
      <c r="WLO33" s="1022"/>
      <c r="WLP33" s="1022"/>
      <c r="WLQ33" s="1022"/>
      <c r="WLR33" s="1022"/>
      <c r="WLS33" s="1022"/>
      <c r="WLT33" s="1022"/>
      <c r="WLU33" s="1022"/>
      <c r="WLV33" s="1022"/>
      <c r="WLW33" s="1022"/>
      <c r="WLX33" s="1022"/>
      <c r="WLY33" s="1022"/>
      <c r="WLZ33" s="1022"/>
      <c r="WMA33" s="1022"/>
      <c r="WMB33" s="1022"/>
      <c r="WMC33" s="1022"/>
      <c r="WMD33" s="1022"/>
      <c r="WME33" s="1022"/>
      <c r="WMF33" s="1022"/>
      <c r="WMG33" s="1022"/>
      <c r="WMH33" s="1022"/>
      <c r="WMI33" s="1022"/>
      <c r="WMJ33" s="1022"/>
      <c r="WMK33" s="1022"/>
      <c r="WML33" s="1022"/>
      <c r="WMM33" s="1022"/>
      <c r="WMN33" s="1022"/>
      <c r="WMO33" s="1022"/>
      <c r="WMP33" s="1022"/>
      <c r="WMQ33" s="1022"/>
      <c r="WMR33" s="1022"/>
      <c r="WMS33" s="1022"/>
      <c r="WMT33" s="1022"/>
      <c r="WMU33" s="1022"/>
      <c r="WMV33" s="1022"/>
      <c r="WMW33" s="1022"/>
      <c r="WMX33" s="1022"/>
      <c r="WMY33" s="1022"/>
      <c r="WMZ33" s="1022"/>
      <c r="WNA33" s="1022"/>
      <c r="WNB33" s="1022"/>
      <c r="WNC33" s="1022"/>
      <c r="WND33" s="1022"/>
      <c r="WNE33" s="1022"/>
      <c r="WNF33" s="1022"/>
      <c r="WNG33" s="1022"/>
      <c r="WNH33" s="1022"/>
      <c r="WNI33" s="1022"/>
      <c r="WNJ33" s="1022"/>
      <c r="WNK33" s="1022"/>
      <c r="WNL33" s="1022"/>
      <c r="WNM33" s="1022"/>
      <c r="WNN33" s="1022"/>
      <c r="WNO33" s="1022"/>
      <c r="WNP33" s="1022"/>
      <c r="WNQ33" s="1022"/>
      <c r="WNR33" s="1022"/>
      <c r="WNS33" s="1022"/>
      <c r="WNT33" s="1022"/>
      <c r="WNU33" s="1022"/>
      <c r="WNV33" s="1022"/>
      <c r="WNW33" s="1022"/>
      <c r="WNX33" s="1022"/>
      <c r="WNY33" s="1022"/>
      <c r="WNZ33" s="1022"/>
      <c r="WOA33" s="1022"/>
      <c r="WOB33" s="1022"/>
      <c r="WOC33" s="1022"/>
      <c r="WOD33" s="1022"/>
      <c r="WOE33" s="1022"/>
      <c r="WOF33" s="1022"/>
      <c r="WOG33" s="1022"/>
      <c r="WOH33" s="1022"/>
      <c r="WOI33" s="1022"/>
      <c r="WOJ33" s="1022"/>
      <c r="WOK33" s="1022"/>
      <c r="WOL33" s="1022"/>
      <c r="WOM33" s="1022"/>
      <c r="WON33" s="1022"/>
      <c r="WOO33" s="1022"/>
      <c r="WOP33" s="1022"/>
      <c r="WOQ33" s="1022"/>
      <c r="WOR33" s="1022"/>
      <c r="WOS33" s="1022"/>
      <c r="WOT33" s="1022"/>
      <c r="WOU33" s="1022"/>
      <c r="WOV33" s="1022"/>
      <c r="WOW33" s="1022"/>
      <c r="WOX33" s="1022"/>
      <c r="WOY33" s="1022"/>
      <c r="WOZ33" s="1022"/>
      <c r="WPA33" s="1022"/>
      <c r="WPB33" s="1022"/>
      <c r="WPC33" s="1022"/>
      <c r="WPD33" s="1022"/>
      <c r="WPE33" s="1022"/>
      <c r="WPF33" s="1022"/>
      <c r="WPG33" s="1022"/>
      <c r="WPH33" s="1022"/>
      <c r="WPI33" s="1022"/>
      <c r="WPJ33" s="1022"/>
      <c r="WPK33" s="1022"/>
      <c r="WPL33" s="1022"/>
      <c r="WPM33" s="1022"/>
      <c r="WPN33" s="1022"/>
      <c r="WPO33" s="1022"/>
      <c r="WPP33" s="1022"/>
      <c r="WPQ33" s="1022"/>
      <c r="WPR33" s="1022"/>
      <c r="WPS33" s="1022"/>
      <c r="WPT33" s="1022"/>
      <c r="WPU33" s="1022"/>
      <c r="WPV33" s="1022"/>
      <c r="WPW33" s="1022"/>
      <c r="WPX33" s="1022"/>
      <c r="WPY33" s="1022"/>
      <c r="WPZ33" s="1022"/>
      <c r="WQA33" s="1022"/>
      <c r="WQB33" s="1022"/>
      <c r="WQC33" s="1022"/>
      <c r="WQD33" s="1022"/>
      <c r="WQE33" s="1022"/>
      <c r="WQF33" s="1022"/>
      <c r="WQG33" s="1022"/>
      <c r="WQH33" s="1022"/>
      <c r="WQI33" s="1022"/>
      <c r="WQJ33" s="1022"/>
      <c r="WQK33" s="1022"/>
      <c r="WQL33" s="1022"/>
      <c r="WQM33" s="1022"/>
      <c r="WQN33" s="1022"/>
      <c r="WQO33" s="1022"/>
      <c r="WQP33" s="1022"/>
      <c r="WQQ33" s="1022"/>
      <c r="WQR33" s="1022"/>
      <c r="WQS33" s="1022"/>
      <c r="WQT33" s="1022"/>
      <c r="WQU33" s="1022"/>
      <c r="WQV33" s="1022"/>
      <c r="WQW33" s="1022"/>
      <c r="WQX33" s="1022"/>
      <c r="WQY33" s="1022"/>
      <c r="WQZ33" s="1022"/>
      <c r="WRA33" s="1022"/>
      <c r="WRB33" s="1022"/>
      <c r="WRC33" s="1022"/>
      <c r="WRD33" s="1022"/>
      <c r="WRE33" s="1022"/>
      <c r="WRF33" s="1022"/>
      <c r="WRG33" s="1022"/>
      <c r="WRH33" s="1022"/>
      <c r="WRI33" s="1022"/>
      <c r="WRJ33" s="1022"/>
      <c r="WRK33" s="1022"/>
      <c r="WRL33" s="1022"/>
      <c r="WRM33" s="1022"/>
      <c r="WRN33" s="1022"/>
      <c r="WRO33" s="1022"/>
      <c r="WRP33" s="1022"/>
      <c r="WRQ33" s="1022"/>
      <c r="WRR33" s="1022"/>
      <c r="WRS33" s="1022"/>
      <c r="WRT33" s="1022"/>
      <c r="WRU33" s="1022"/>
      <c r="WRV33" s="1022"/>
      <c r="WRW33" s="1022"/>
      <c r="WRX33" s="1022"/>
      <c r="WRY33" s="1022"/>
      <c r="WRZ33" s="1022"/>
      <c r="WSA33" s="1022"/>
      <c r="WSB33" s="1022"/>
      <c r="WSC33" s="1022"/>
      <c r="WSD33" s="1022"/>
      <c r="WSE33" s="1022"/>
      <c r="WSF33" s="1022"/>
      <c r="WSG33" s="1022"/>
      <c r="WSH33" s="1022"/>
      <c r="WSI33" s="1022"/>
      <c r="WSJ33" s="1022"/>
      <c r="WSK33" s="1022"/>
      <c r="WSL33" s="1022"/>
      <c r="WSM33" s="1022"/>
      <c r="WSN33" s="1022"/>
      <c r="WSO33" s="1022"/>
      <c r="WSP33" s="1022"/>
      <c r="WSQ33" s="1022"/>
      <c r="WSR33" s="1022"/>
      <c r="WSS33" s="1022"/>
      <c r="WST33" s="1022"/>
      <c r="WSU33" s="1022"/>
      <c r="WSV33" s="1022"/>
      <c r="WSW33" s="1022"/>
      <c r="WSX33" s="1022"/>
      <c r="WSY33" s="1022"/>
      <c r="WSZ33" s="1022"/>
      <c r="WTA33" s="1022"/>
      <c r="WTB33" s="1022"/>
      <c r="WTC33" s="1022"/>
      <c r="WTD33" s="1022"/>
      <c r="WTE33" s="1022"/>
      <c r="WTF33" s="1022"/>
      <c r="WTG33" s="1022"/>
      <c r="WTH33" s="1022"/>
      <c r="WTI33" s="1022"/>
      <c r="WTJ33" s="1022"/>
      <c r="WTK33" s="1022"/>
      <c r="WTL33" s="1022"/>
      <c r="WTM33" s="1022"/>
      <c r="WTN33" s="1022"/>
      <c r="WTO33" s="1022"/>
      <c r="WTP33" s="1022"/>
      <c r="WTQ33" s="1022"/>
      <c r="WTR33" s="1022"/>
      <c r="WTS33" s="1022"/>
      <c r="WTT33" s="1022"/>
      <c r="WTU33" s="1022"/>
      <c r="WTV33" s="1022"/>
      <c r="WTW33" s="1022"/>
      <c r="WTX33" s="1022"/>
      <c r="WTY33" s="1022"/>
      <c r="WTZ33" s="1022"/>
      <c r="WUA33" s="1022"/>
      <c r="WUB33" s="1022"/>
      <c r="WUC33" s="1022"/>
      <c r="WUD33" s="1022"/>
      <c r="WUE33" s="1022"/>
      <c r="WUF33" s="1022"/>
      <c r="WUG33" s="1022"/>
      <c r="WUH33" s="1022"/>
      <c r="WUI33" s="1022"/>
      <c r="WUJ33" s="1022"/>
      <c r="WUK33" s="1022"/>
      <c r="WUL33" s="1022"/>
      <c r="WUM33" s="1022"/>
      <c r="WUN33" s="1022"/>
      <c r="WUO33" s="1022"/>
      <c r="WUP33" s="1022"/>
      <c r="WUQ33" s="1022"/>
      <c r="WUR33" s="1022"/>
      <c r="WUS33" s="1022"/>
      <c r="WUT33" s="1022"/>
      <c r="WUU33" s="1022"/>
      <c r="WUV33" s="1022"/>
      <c r="WUW33" s="1022"/>
      <c r="WUX33" s="1022"/>
      <c r="WUY33" s="1022"/>
      <c r="WUZ33" s="1022"/>
      <c r="WVA33" s="1022"/>
    </row>
  </sheetData>
  <mergeCells count="11">
    <mergeCell ref="B9:K9"/>
    <mergeCell ref="Q9:R9"/>
    <mergeCell ref="C2:E2"/>
    <mergeCell ref="G2:R2"/>
    <mergeCell ref="C3:E3"/>
    <mergeCell ref="G3:L3"/>
    <mergeCell ref="M3:P3"/>
    <mergeCell ref="Q3:R4"/>
    <mergeCell ref="C4:E4"/>
    <mergeCell ref="G4:I4"/>
    <mergeCell ref="J4:L4"/>
  </mergeCells>
  <printOptions horizontalCentered="1"/>
  <pageMargins left="0.39370078740157483" right="0.39370078740157483" top="0.98425196850393704" bottom="0.55118110236220474" header="0.31496062992125984" footer="0.31496062992125984"/>
  <pageSetup scale="37" orientation="landscape" r:id="rId1"/>
  <headerFooter>
    <oddHeader xml:space="preserve">&amp;L&amp;G
&amp;C&amp;"Gotham Book,Negrita"ESTADO DE AVANCE FÍSICO-FINANCIERO
FECHA: 23 DE DICIEMBRE 2020
FONDO: PARTICIPACIONES 2019 D.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C41"/>
  <sheetViews>
    <sheetView topLeftCell="F5" zoomScale="73" zoomScaleNormal="55" zoomScaleSheetLayoutView="78" zoomScalePageLayoutView="70" workbookViewId="0">
      <selection activeCell="N15" sqref="N15"/>
    </sheetView>
  </sheetViews>
  <sheetFormatPr baseColWidth="10" defaultColWidth="11.42578125" defaultRowHeight="15" x14ac:dyDescent="0.25"/>
  <cols>
    <col min="1" max="1" width="3" style="1027" customWidth="1"/>
    <col min="2" max="2" width="13.7109375" style="1027" customWidth="1"/>
    <col min="3" max="3" width="48.7109375" style="1027" customWidth="1"/>
    <col min="4" max="4" width="25.140625" style="1027" customWidth="1"/>
    <col min="5" max="5" width="15.7109375" style="1027" customWidth="1"/>
    <col min="6" max="6" width="16.85546875" style="1027" customWidth="1"/>
    <col min="7" max="7" width="11" style="1027" customWidth="1"/>
    <col min="8" max="8" width="12.5703125" style="1027" customWidth="1"/>
    <col min="9" max="9" width="12.7109375" style="1027" customWidth="1"/>
    <col min="10" max="10" width="10.85546875" style="1027" customWidth="1"/>
    <col min="11" max="11" width="20.140625" style="1027" customWidth="1"/>
    <col min="12" max="12" width="12.7109375" style="1027" customWidth="1"/>
    <col min="13" max="13" width="21.5703125" style="1027" customWidth="1"/>
    <col min="14" max="14" width="20.28515625" style="1027" customWidth="1"/>
    <col min="15" max="16" width="16.28515625" style="1027" customWidth="1"/>
    <col min="17" max="17" width="54.7109375" style="1027" customWidth="1"/>
    <col min="18" max="18" width="11.7109375" style="1027" customWidth="1"/>
    <col min="19" max="19" width="24.5703125" style="1027" hidden="1" customWidth="1"/>
    <col min="20" max="20" width="17.5703125" style="1027" hidden="1" customWidth="1"/>
    <col min="21" max="21" width="17.42578125" style="1027" hidden="1" customWidth="1"/>
    <col min="22" max="27" width="0" style="1027" hidden="1" customWidth="1"/>
    <col min="28" max="16384" width="11.42578125" style="1027"/>
  </cols>
  <sheetData>
    <row r="1" spans="1:21" x14ac:dyDescent="0.25">
      <c r="E1" s="1023"/>
      <c r="F1" s="1023"/>
      <c r="G1" s="1023"/>
      <c r="H1" s="1023"/>
      <c r="I1" s="1023"/>
      <c r="J1" s="1023"/>
      <c r="K1" s="1023"/>
      <c r="L1" s="1023"/>
      <c r="M1" s="1023"/>
    </row>
    <row r="2" spans="1:21" x14ac:dyDescent="0.25">
      <c r="B2" s="1077" t="s">
        <v>51</v>
      </c>
      <c r="C2" s="1094" t="s">
        <v>1003</v>
      </c>
      <c r="D2" s="1095"/>
      <c r="E2" s="1096"/>
      <c r="F2" s="1119"/>
      <c r="G2" s="1152"/>
      <c r="H2" s="1152"/>
      <c r="I2" s="1152"/>
      <c r="J2" s="1152"/>
      <c r="K2" s="1152"/>
      <c r="L2" s="1152"/>
      <c r="M2" s="1152"/>
      <c r="N2" s="1152"/>
      <c r="O2" s="1152"/>
      <c r="P2" s="1152"/>
      <c r="Q2" s="1152"/>
      <c r="R2" s="1152"/>
      <c r="S2" s="1014"/>
    </row>
    <row r="3" spans="1:21" ht="23.25" customHeight="1" x14ac:dyDescent="0.25">
      <c r="B3" s="1077" t="s">
        <v>355</v>
      </c>
      <c r="C3" s="1147" t="s">
        <v>356</v>
      </c>
      <c r="D3" s="1114"/>
      <c r="E3" s="1115"/>
      <c r="F3" s="1078"/>
      <c r="G3" s="1110" t="s">
        <v>985</v>
      </c>
      <c r="H3" s="1111"/>
      <c r="I3" s="1111"/>
      <c r="J3" s="1111"/>
      <c r="K3" s="1111"/>
      <c r="L3" s="1112"/>
      <c r="M3" s="1110" t="s">
        <v>358</v>
      </c>
      <c r="N3" s="1111"/>
      <c r="O3" s="1111"/>
      <c r="P3" s="1112"/>
      <c r="Q3" s="1148" t="s">
        <v>366</v>
      </c>
      <c r="R3" s="1150"/>
      <c r="S3" s="1014"/>
    </row>
    <row r="4" spans="1:21" ht="36" customHeight="1" x14ac:dyDescent="0.25">
      <c r="B4" s="1077" t="s">
        <v>360</v>
      </c>
      <c r="C4" s="1113" t="s">
        <v>1002</v>
      </c>
      <c r="D4" s="1129"/>
      <c r="E4" s="1130"/>
      <c r="F4" s="1078"/>
      <c r="G4" s="1110" t="s">
        <v>362</v>
      </c>
      <c r="H4" s="1111"/>
      <c r="I4" s="1112"/>
      <c r="J4" s="1110" t="s">
        <v>363</v>
      </c>
      <c r="K4" s="1111"/>
      <c r="L4" s="1112"/>
      <c r="M4" s="990" t="s">
        <v>986</v>
      </c>
      <c r="N4" s="990" t="s">
        <v>365</v>
      </c>
      <c r="O4" s="990" t="s">
        <v>1000</v>
      </c>
      <c r="P4" s="990" t="s">
        <v>1001</v>
      </c>
      <c r="Q4" s="1105"/>
      <c r="R4" s="1106"/>
      <c r="S4" s="1014"/>
    </row>
    <row r="5" spans="1:21" ht="22.5" x14ac:dyDescent="0.25">
      <c r="A5" s="1024"/>
      <c r="B5" s="1080" t="s">
        <v>983</v>
      </c>
      <c r="C5" s="1080" t="s">
        <v>947</v>
      </c>
      <c r="D5" s="1080" t="s">
        <v>378</v>
      </c>
      <c r="E5" s="1080" t="s">
        <v>35</v>
      </c>
      <c r="F5" s="1080" t="s">
        <v>999</v>
      </c>
      <c r="G5" s="1080" t="s">
        <v>374</v>
      </c>
      <c r="H5" s="1080" t="s">
        <v>38</v>
      </c>
      <c r="I5" s="1080" t="s">
        <v>39</v>
      </c>
      <c r="J5" s="1080" t="s">
        <v>374</v>
      </c>
      <c r="K5" s="1080" t="s">
        <v>38</v>
      </c>
      <c r="L5" s="1080" t="s">
        <v>39</v>
      </c>
      <c r="M5" s="1080" t="s">
        <v>375</v>
      </c>
      <c r="N5" s="1080" t="s">
        <v>375</v>
      </c>
      <c r="O5" s="1080" t="s">
        <v>375</v>
      </c>
      <c r="P5" s="1080" t="s">
        <v>375</v>
      </c>
      <c r="Q5" s="1080" t="s">
        <v>47</v>
      </c>
      <c r="R5" s="1080" t="s">
        <v>48</v>
      </c>
      <c r="S5" s="1014"/>
    </row>
    <row r="6" spans="1:21" ht="79.5" customHeight="1" x14ac:dyDescent="0.25">
      <c r="B6" s="1032">
        <v>60120111</v>
      </c>
      <c r="C6" s="1064" t="s">
        <v>1018</v>
      </c>
      <c r="D6" s="1064" t="s">
        <v>1089</v>
      </c>
      <c r="E6" s="1064" t="s">
        <v>702</v>
      </c>
      <c r="F6" s="1064" t="s">
        <v>1016</v>
      </c>
      <c r="G6" s="1034">
        <v>0.48</v>
      </c>
      <c r="H6" s="1065">
        <v>44117</v>
      </c>
      <c r="I6" s="1065">
        <v>44186</v>
      </c>
      <c r="J6" s="1034">
        <f>IFERROR((N6/M6),0)</f>
        <v>0.16340465644100183</v>
      </c>
      <c r="K6" s="1065">
        <v>44117</v>
      </c>
      <c r="L6" s="1039"/>
      <c r="M6" s="1005">
        <v>650643.27</v>
      </c>
      <c r="N6" s="1015">
        <v>106318.14</v>
      </c>
      <c r="O6" s="1005">
        <v>119059.31</v>
      </c>
      <c r="P6" s="1005">
        <v>31895.439999999999</v>
      </c>
      <c r="Q6" s="1066" t="s">
        <v>1090</v>
      </c>
      <c r="R6" s="1025" t="s">
        <v>1135</v>
      </c>
      <c r="S6" s="1018" t="s">
        <v>1153</v>
      </c>
      <c r="T6" s="1087">
        <v>290546.24</v>
      </c>
      <c r="U6" s="1027" t="s">
        <v>1151</v>
      </c>
    </row>
    <row r="7" spans="1:21" ht="84" customHeight="1" x14ac:dyDescent="0.25">
      <c r="B7" s="1032">
        <v>60120114</v>
      </c>
      <c r="C7" s="1064" t="s">
        <v>1019</v>
      </c>
      <c r="D7" s="1064" t="s">
        <v>1126</v>
      </c>
      <c r="E7" s="1064" t="s">
        <v>702</v>
      </c>
      <c r="F7" s="1064" t="s">
        <v>1015</v>
      </c>
      <c r="G7" s="1067">
        <v>0.45</v>
      </c>
      <c r="H7" s="1065">
        <v>44155</v>
      </c>
      <c r="I7" s="1065">
        <v>44196</v>
      </c>
      <c r="J7" s="1034">
        <f>IFERROR((N7/M7),0)</f>
        <v>0.45140659979329617</v>
      </c>
      <c r="K7" s="1065">
        <v>44160</v>
      </c>
      <c r="L7" s="1039"/>
      <c r="M7" s="1005">
        <v>2680328.4900000002</v>
      </c>
      <c r="N7" s="1015">
        <v>1209917.97</v>
      </c>
      <c r="O7" s="1005">
        <v>804098.55</v>
      </c>
      <c r="P7" s="1005">
        <v>362975.39</v>
      </c>
      <c r="Q7" s="1066" t="s">
        <v>1134</v>
      </c>
      <c r="R7" s="1025" t="s">
        <v>1136</v>
      </c>
      <c r="S7" s="1018" t="s">
        <v>1154</v>
      </c>
      <c r="T7" s="1087">
        <v>1470410.52</v>
      </c>
      <c r="U7" s="1027" t="s">
        <v>1151</v>
      </c>
    </row>
    <row r="8" spans="1:21" ht="79.900000000000006" customHeight="1" x14ac:dyDescent="0.25">
      <c r="B8" s="1032">
        <v>60120115</v>
      </c>
      <c r="C8" s="1064" t="s">
        <v>1020</v>
      </c>
      <c r="D8" s="1064" t="s">
        <v>1127</v>
      </c>
      <c r="E8" s="1064" t="s">
        <v>226</v>
      </c>
      <c r="F8" s="1064" t="s">
        <v>1015</v>
      </c>
      <c r="G8" s="1067">
        <v>0.24</v>
      </c>
      <c r="H8" s="1065">
        <v>44155</v>
      </c>
      <c r="I8" s="1065">
        <v>44224</v>
      </c>
      <c r="J8" s="1034">
        <f>IFERROR((N8/M8),0)</f>
        <v>0</v>
      </c>
      <c r="K8" s="1065">
        <v>44160</v>
      </c>
      <c r="L8" s="1039"/>
      <c r="M8" s="1005">
        <v>3108881.14</v>
      </c>
      <c r="N8" s="1015">
        <v>0</v>
      </c>
      <c r="O8" s="1005">
        <v>932664.34</v>
      </c>
      <c r="P8" s="1005">
        <v>0</v>
      </c>
      <c r="Q8" s="1066" t="s">
        <v>1139</v>
      </c>
      <c r="R8" s="1025" t="s">
        <v>1140</v>
      </c>
      <c r="S8" s="1018" t="s">
        <v>1150</v>
      </c>
      <c r="T8" s="1087">
        <v>3108881.14</v>
      </c>
      <c r="U8" s="1027" t="s">
        <v>1151</v>
      </c>
    </row>
    <row r="9" spans="1:21" ht="105" customHeight="1" x14ac:dyDescent="0.25">
      <c r="B9" s="1032">
        <v>60120116</v>
      </c>
      <c r="C9" s="1064" t="s">
        <v>1021</v>
      </c>
      <c r="D9" s="1064" t="s">
        <v>1128</v>
      </c>
      <c r="E9" s="1064" t="s">
        <v>368</v>
      </c>
      <c r="F9" s="1064" t="s">
        <v>1015</v>
      </c>
      <c r="G9" s="1067">
        <v>0.21</v>
      </c>
      <c r="H9" s="1065">
        <v>44173</v>
      </c>
      <c r="I9" s="1065">
        <v>44264</v>
      </c>
      <c r="J9" s="1034">
        <f>IFERROR((N9/M9),0)</f>
        <v>0.17716867102740755</v>
      </c>
      <c r="K9" s="1065">
        <v>44174</v>
      </c>
      <c r="L9" s="1039"/>
      <c r="M9" s="1005">
        <v>2761012.47</v>
      </c>
      <c r="N9" s="1015">
        <v>489164.91</v>
      </c>
      <c r="O9" s="1005">
        <v>1380506.24</v>
      </c>
      <c r="P9" s="1005">
        <v>244582.46</v>
      </c>
      <c r="Q9" s="1066" t="s">
        <v>1137</v>
      </c>
      <c r="R9" s="1025" t="s">
        <v>1138</v>
      </c>
      <c r="S9" s="1018" t="s">
        <v>1152</v>
      </c>
      <c r="T9" s="1087">
        <v>2761012.47</v>
      </c>
      <c r="U9" s="1027" t="s">
        <v>1151</v>
      </c>
    </row>
    <row r="10" spans="1:21" x14ac:dyDescent="0.25">
      <c r="B10" s="1141" t="s">
        <v>1024</v>
      </c>
      <c r="C10" s="1142"/>
      <c r="D10" s="1142"/>
      <c r="E10" s="1142"/>
      <c r="F10" s="1142"/>
      <c r="G10" s="1142"/>
      <c r="H10" s="1142"/>
      <c r="I10" s="1142"/>
      <c r="J10" s="1142"/>
      <c r="K10" s="1143"/>
      <c r="L10" s="1035" t="s">
        <v>385</v>
      </c>
      <c r="M10" s="1006">
        <f>+SUM(M6:M9)</f>
        <v>9200865.370000001</v>
      </c>
      <c r="N10" s="1006">
        <f>+SUM(N6:N9)</f>
        <v>1805401.0199999998</v>
      </c>
      <c r="O10" s="1006"/>
      <c r="P10" s="1006"/>
      <c r="Q10" s="1131"/>
      <c r="R10" s="1144"/>
      <c r="S10" s="1014"/>
    </row>
    <row r="11" spans="1:21" x14ac:dyDescent="0.25">
      <c r="E11" s="1023"/>
      <c r="F11" s="1023"/>
      <c r="G11" s="1023"/>
      <c r="H11" s="1023"/>
      <c r="I11" s="1023"/>
      <c r="J11" s="1023"/>
      <c r="K11" s="1023"/>
      <c r="L11" s="1023"/>
      <c r="M11" s="1023"/>
      <c r="O11" s="1059"/>
    </row>
    <row r="12" spans="1:21" x14ac:dyDescent="0.25">
      <c r="E12" s="1023"/>
      <c r="F12" s="1023"/>
      <c r="G12" s="1023"/>
      <c r="H12" s="1023"/>
      <c r="I12" s="1023"/>
      <c r="J12" s="1023"/>
      <c r="K12" s="1023"/>
      <c r="L12" s="1023"/>
      <c r="M12" s="1023"/>
    </row>
    <row r="13" spans="1:21" ht="15.75" x14ac:dyDescent="0.25">
      <c r="B13" s="1030"/>
      <c r="C13" s="1068" t="s">
        <v>1172</v>
      </c>
      <c r="D13" s="1030"/>
      <c r="E13" s="1030"/>
      <c r="F13" s="1030"/>
      <c r="G13" s="1030"/>
      <c r="H13" s="1030"/>
      <c r="I13" s="1030"/>
      <c r="J13" s="1030"/>
      <c r="K13" s="1030"/>
      <c r="L13" s="1031"/>
      <c r="M13" s="992"/>
      <c r="N13" s="992"/>
      <c r="O13" s="992"/>
      <c r="P13" s="992"/>
      <c r="Q13" s="1029"/>
      <c r="R13" s="1029"/>
      <c r="S13" s="1014"/>
    </row>
    <row r="14" spans="1:21" ht="15.75" x14ac:dyDescent="0.25">
      <c r="B14" s="1030"/>
      <c r="C14" s="1068"/>
      <c r="D14" s="1030"/>
      <c r="E14" s="1030"/>
      <c r="F14" s="1030"/>
      <c r="G14" s="1030"/>
      <c r="H14" s="1030"/>
      <c r="I14" s="1030"/>
      <c r="J14" s="1030"/>
      <c r="K14" s="1030"/>
      <c r="L14" s="1031"/>
      <c r="M14" s="992"/>
      <c r="N14" s="992"/>
      <c r="O14" s="992"/>
      <c r="P14" s="992"/>
      <c r="Q14" s="1029"/>
      <c r="R14" s="1029"/>
    </row>
    <row r="15" spans="1:21" x14ac:dyDescent="0.25">
      <c r="B15" s="1030"/>
      <c r="D15" s="1030"/>
      <c r="E15" s="1030"/>
      <c r="F15" s="1030"/>
      <c r="G15" s="1030"/>
      <c r="H15" s="1030"/>
      <c r="I15" s="1030"/>
      <c r="J15" s="1030"/>
      <c r="K15" s="1030"/>
      <c r="L15" s="1031"/>
      <c r="M15" s="992"/>
      <c r="N15" s="992"/>
      <c r="O15" s="992"/>
      <c r="P15" s="992"/>
      <c r="Q15" s="1029"/>
      <c r="R15" s="1029"/>
    </row>
    <row r="16" spans="1:21" x14ac:dyDescent="0.25">
      <c r="B16" s="1030"/>
      <c r="D16" s="1030"/>
      <c r="E16" s="1030"/>
      <c r="F16" s="1030"/>
      <c r="G16" s="1030"/>
      <c r="H16" s="1030"/>
      <c r="I16" s="1030"/>
      <c r="J16" s="1030"/>
      <c r="K16" s="1030"/>
      <c r="L16" s="1031"/>
      <c r="M16" s="992"/>
      <c r="N16" s="992"/>
      <c r="O16" s="992"/>
      <c r="P16" s="992"/>
      <c r="Q16" s="1029"/>
      <c r="R16" s="1029"/>
    </row>
    <row r="17" spans="2:18" x14ac:dyDescent="0.25">
      <c r="B17" s="1030"/>
      <c r="D17" s="1030"/>
      <c r="E17" s="1030"/>
      <c r="F17" s="1030"/>
      <c r="G17" s="1030"/>
      <c r="H17" s="1030"/>
      <c r="I17" s="1030"/>
      <c r="J17" s="1030"/>
      <c r="K17" s="1030"/>
      <c r="L17" s="1031"/>
      <c r="M17" s="992"/>
      <c r="N17" s="992"/>
      <c r="O17" s="992"/>
      <c r="P17" s="992"/>
      <c r="Q17" s="1029"/>
      <c r="R17" s="1029"/>
    </row>
    <row r="18" spans="2:18" ht="15.75" x14ac:dyDescent="0.25">
      <c r="B18" s="1030"/>
      <c r="C18" s="1068"/>
      <c r="D18" s="1030"/>
      <c r="E18" s="1030"/>
      <c r="F18" s="1030"/>
      <c r="G18" s="1030"/>
      <c r="H18" s="1030"/>
      <c r="I18" s="1030"/>
      <c r="J18" s="1030"/>
      <c r="K18" s="1030"/>
      <c r="L18" s="1031"/>
      <c r="M18" s="992"/>
      <c r="N18" s="992"/>
      <c r="O18" s="992"/>
      <c r="P18" s="992"/>
      <c r="Q18" s="1029"/>
      <c r="R18" s="1029"/>
    </row>
    <row r="19" spans="2:18" ht="15.75" x14ac:dyDescent="0.25">
      <c r="B19" s="1030"/>
      <c r="C19" s="1068"/>
      <c r="D19" s="1030"/>
      <c r="E19" s="1030"/>
      <c r="F19" s="1030"/>
      <c r="G19" s="1030"/>
      <c r="H19" s="1030"/>
      <c r="I19" s="1030"/>
      <c r="J19" s="1030"/>
      <c r="K19" s="1030"/>
      <c r="L19" s="1031"/>
      <c r="M19" s="992"/>
      <c r="N19" s="992"/>
      <c r="O19" s="992"/>
      <c r="P19" s="992"/>
      <c r="Q19" s="1029"/>
      <c r="R19" s="1029"/>
    </row>
    <row r="20" spans="2:18" x14ac:dyDescent="0.25">
      <c r="B20" s="1030"/>
      <c r="C20" s="1030"/>
      <c r="D20" s="1030"/>
      <c r="E20" s="1030"/>
      <c r="F20" s="1030"/>
      <c r="G20" s="1030"/>
      <c r="H20" s="1030"/>
      <c r="I20" s="1030"/>
      <c r="J20" s="1030"/>
      <c r="K20" s="1030"/>
      <c r="L20" s="1031"/>
      <c r="M20" s="992"/>
      <c r="N20" s="992"/>
      <c r="O20" s="992"/>
      <c r="P20" s="992"/>
      <c r="Q20" s="1029"/>
      <c r="R20" s="1029"/>
    </row>
    <row r="21" spans="2:18" x14ac:dyDescent="0.25">
      <c r="B21" s="1030"/>
      <c r="C21" s="1030"/>
      <c r="D21" s="1030"/>
      <c r="E21" s="1030"/>
      <c r="F21" s="1030"/>
      <c r="G21" s="1030"/>
      <c r="H21" s="1030"/>
      <c r="I21" s="1030"/>
      <c r="J21" s="1030"/>
      <c r="K21" s="1030"/>
      <c r="L21" s="1031"/>
      <c r="M21" s="992"/>
      <c r="N21" s="992"/>
      <c r="O21" s="992"/>
      <c r="P21" s="992"/>
      <c r="Q21" s="1029"/>
      <c r="R21" s="1029"/>
    </row>
    <row r="22" spans="2:18" x14ac:dyDescent="0.25">
      <c r="B22" s="1030"/>
      <c r="C22" s="1030"/>
      <c r="D22" s="1030"/>
      <c r="E22" s="1030"/>
      <c r="F22" s="1030"/>
      <c r="G22" s="1030"/>
      <c r="H22" s="1030"/>
      <c r="I22" s="1030"/>
      <c r="J22" s="1030"/>
      <c r="K22" s="1030"/>
      <c r="L22" s="1031"/>
      <c r="M22" s="992"/>
      <c r="N22" s="992"/>
      <c r="O22" s="992"/>
      <c r="P22" s="992"/>
      <c r="Q22" s="1029"/>
      <c r="R22" s="1029"/>
    </row>
    <row r="23" spans="2:18" x14ac:dyDescent="0.25">
      <c r="B23" s="1030"/>
      <c r="C23" s="1030"/>
      <c r="D23" s="1030"/>
      <c r="E23" s="1030"/>
      <c r="F23" s="1030"/>
      <c r="G23" s="1030"/>
      <c r="H23" s="1030"/>
      <c r="I23" s="1030"/>
      <c r="J23" s="1030"/>
      <c r="K23" s="1030"/>
      <c r="L23" s="1031"/>
      <c r="M23" s="992"/>
      <c r="N23" s="992"/>
      <c r="O23" s="992"/>
      <c r="P23" s="992"/>
      <c r="Q23" s="1029"/>
      <c r="R23" s="1029"/>
    </row>
    <row r="24" spans="2:18" x14ac:dyDescent="0.25">
      <c r="B24" s="1030"/>
      <c r="C24" s="1030"/>
      <c r="D24" s="1030"/>
      <c r="E24" s="1030"/>
      <c r="F24" s="1030"/>
      <c r="G24" s="1030"/>
      <c r="H24" s="1030"/>
      <c r="I24" s="1030"/>
      <c r="J24" s="1030"/>
      <c r="K24" s="1030"/>
      <c r="L24" s="1031"/>
      <c r="M24" s="992"/>
      <c r="N24" s="992"/>
      <c r="O24" s="992"/>
      <c r="P24" s="992"/>
      <c r="Q24" s="1029"/>
      <c r="R24" s="1029"/>
    </row>
    <row r="25" spans="2:18" x14ac:dyDescent="0.25">
      <c r="B25" s="1030"/>
      <c r="C25" s="1030"/>
      <c r="D25" s="1030"/>
      <c r="E25" s="1030"/>
      <c r="F25" s="1030"/>
      <c r="G25" s="1030"/>
      <c r="H25" s="1030"/>
      <c r="I25" s="1030"/>
      <c r="J25" s="1030"/>
      <c r="K25" s="1030"/>
      <c r="L25" s="1031"/>
      <c r="M25" s="992"/>
      <c r="N25" s="992"/>
      <c r="O25" s="992"/>
      <c r="P25" s="992"/>
      <c r="Q25" s="1029"/>
      <c r="R25" s="1029"/>
    </row>
    <row r="26" spans="2:18" x14ac:dyDescent="0.25">
      <c r="B26" s="1030"/>
      <c r="C26" s="1030"/>
      <c r="D26" s="1030"/>
      <c r="E26" s="1030"/>
      <c r="F26" s="1030"/>
      <c r="G26" s="1030"/>
      <c r="H26" s="1030"/>
      <c r="I26" s="1030"/>
      <c r="J26" s="1030"/>
      <c r="K26" s="1030"/>
      <c r="L26" s="1031"/>
      <c r="M26" s="992"/>
      <c r="N26" s="992"/>
      <c r="O26" s="992"/>
      <c r="P26" s="992"/>
      <c r="Q26" s="1029"/>
      <c r="R26" s="1029"/>
    </row>
    <row r="27" spans="2:18" x14ac:dyDescent="0.25">
      <c r="B27" s="1030"/>
      <c r="C27" s="1030"/>
      <c r="D27" s="1030"/>
      <c r="E27" s="1030"/>
      <c r="F27" s="1030"/>
      <c r="G27" s="1030"/>
      <c r="H27" s="1030"/>
      <c r="I27" s="1030"/>
      <c r="J27" s="1030"/>
      <c r="K27" s="1030"/>
      <c r="L27" s="1031"/>
      <c r="M27" s="992"/>
      <c r="N27" s="992"/>
      <c r="O27" s="992"/>
      <c r="P27" s="992"/>
      <c r="Q27" s="1029"/>
      <c r="R27" s="1029"/>
    </row>
    <row r="28" spans="2:18" x14ac:dyDescent="0.25">
      <c r="B28" s="1030"/>
      <c r="C28" s="1030"/>
      <c r="D28" s="1030"/>
      <c r="E28" s="1030"/>
      <c r="F28" s="1030"/>
      <c r="G28" s="1030"/>
      <c r="H28" s="1030"/>
      <c r="I28" s="1030"/>
      <c r="J28" s="1030"/>
      <c r="K28" s="1030"/>
      <c r="L28" s="1031"/>
      <c r="M28" s="992"/>
      <c r="N28" s="992"/>
      <c r="O28" s="992"/>
      <c r="P28" s="992"/>
      <c r="Q28" s="1029"/>
      <c r="R28" s="1029"/>
    </row>
    <row r="29" spans="2:18" x14ac:dyDescent="0.25">
      <c r="B29" s="1030"/>
      <c r="C29" s="1030"/>
      <c r="D29" s="1030"/>
      <c r="E29" s="1030"/>
      <c r="F29" s="1030"/>
      <c r="G29" s="1030"/>
      <c r="H29" s="1030"/>
      <c r="I29" s="1030"/>
      <c r="J29" s="1030"/>
      <c r="K29" s="1030"/>
      <c r="L29" s="1031"/>
      <c r="M29" s="992"/>
      <c r="N29" s="992"/>
      <c r="O29" s="992"/>
      <c r="P29" s="992"/>
      <c r="Q29" s="1029"/>
      <c r="R29" s="1029"/>
    </row>
    <row r="30" spans="2:18" x14ac:dyDescent="0.25">
      <c r="B30" s="1030"/>
      <c r="C30" s="1030"/>
      <c r="D30" s="1030"/>
      <c r="E30" s="1030"/>
      <c r="F30" s="1030"/>
      <c r="G30" s="1030"/>
      <c r="H30" s="1030"/>
      <c r="I30" s="1030"/>
      <c r="J30" s="1030"/>
      <c r="K30" s="1030"/>
      <c r="L30" s="1031"/>
      <c r="M30" s="992"/>
      <c r="N30" s="992"/>
      <c r="O30" s="992"/>
      <c r="P30" s="992"/>
      <c r="Q30" s="1029"/>
      <c r="R30" s="1029"/>
    </row>
    <row r="31" spans="2:18" x14ac:dyDescent="0.25">
      <c r="B31" s="1030"/>
      <c r="C31" s="1030"/>
      <c r="D31" s="1030"/>
      <c r="E31" s="1030"/>
      <c r="F31" s="1030"/>
      <c r="G31" s="1030"/>
      <c r="H31" s="1030"/>
      <c r="I31" s="1030"/>
      <c r="J31" s="1030"/>
      <c r="K31" s="1030"/>
      <c r="L31" s="1031"/>
      <c r="M31" s="992"/>
      <c r="N31" s="992"/>
      <c r="O31" s="992"/>
      <c r="P31" s="992"/>
      <c r="Q31" s="1029"/>
      <c r="R31" s="1029"/>
    </row>
    <row r="32" spans="2:18" x14ac:dyDescent="0.25">
      <c r="B32" s="1030"/>
      <c r="C32" s="1030"/>
      <c r="D32" s="1030"/>
      <c r="E32" s="1030"/>
      <c r="F32" s="1030"/>
      <c r="G32" s="1030"/>
      <c r="H32" s="1030"/>
      <c r="I32" s="1030"/>
      <c r="J32" s="1030"/>
      <c r="K32" s="1030"/>
      <c r="L32" s="1031"/>
      <c r="M32" s="992"/>
      <c r="N32" s="992"/>
      <c r="O32" s="992"/>
      <c r="P32" s="992"/>
      <c r="Q32" s="1029"/>
      <c r="R32" s="1029"/>
    </row>
    <row r="33" spans="1:16123" x14ac:dyDescent="0.25">
      <c r="B33" s="1030"/>
      <c r="C33" s="1030"/>
      <c r="D33" s="1030"/>
      <c r="E33" s="1030"/>
      <c r="F33" s="1030"/>
      <c r="G33" s="1030"/>
      <c r="H33" s="1030"/>
      <c r="I33" s="1030"/>
      <c r="J33" s="1030"/>
      <c r="K33" s="1030"/>
      <c r="L33" s="1031"/>
      <c r="M33" s="992"/>
      <c r="N33" s="992"/>
      <c r="O33" s="992"/>
      <c r="P33" s="992"/>
      <c r="Q33" s="1029"/>
      <c r="R33" s="1029"/>
    </row>
    <row r="34" spans="1:16123" x14ac:dyDescent="0.25">
      <c r="M34" s="1028"/>
    </row>
    <row r="39" spans="1:16123" x14ac:dyDescent="0.25">
      <c r="A39" s="1022"/>
      <c r="B39" s="1036"/>
      <c r="C39" s="102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22"/>
      <c r="BC39" s="1022"/>
      <c r="BD39" s="1022"/>
      <c r="BE39" s="1022"/>
      <c r="BF39" s="1022"/>
      <c r="BG39" s="1022"/>
      <c r="BH39" s="1022"/>
      <c r="BI39" s="1022"/>
      <c r="BJ39" s="1022"/>
      <c r="BK39" s="1022"/>
      <c r="BL39" s="1022"/>
      <c r="BM39" s="1022"/>
      <c r="BN39" s="1022"/>
      <c r="BO39" s="1022"/>
      <c r="BP39" s="1022"/>
      <c r="BQ39" s="1022"/>
      <c r="BR39" s="1022"/>
      <c r="BS39" s="1022"/>
      <c r="BT39" s="1022"/>
      <c r="BU39" s="1022"/>
      <c r="BV39" s="1022"/>
      <c r="BW39" s="1022"/>
      <c r="BX39" s="1022"/>
      <c r="BY39" s="1022"/>
      <c r="BZ39" s="1022"/>
      <c r="CA39" s="1022"/>
      <c r="CB39" s="1022"/>
      <c r="CC39" s="1022"/>
      <c r="CD39" s="1022"/>
      <c r="CE39" s="1022"/>
      <c r="CF39" s="1022"/>
      <c r="CG39" s="1022"/>
      <c r="CH39" s="1022"/>
      <c r="CI39" s="1022"/>
      <c r="CJ39" s="1022"/>
      <c r="CK39" s="1022"/>
      <c r="CL39" s="1022"/>
      <c r="CM39" s="1022"/>
      <c r="CN39" s="1022"/>
      <c r="CO39" s="1022"/>
      <c r="CP39" s="1022"/>
      <c r="CQ39" s="1022"/>
      <c r="CR39" s="1022"/>
      <c r="CS39" s="1022"/>
      <c r="CT39" s="1022"/>
      <c r="CU39" s="1022"/>
      <c r="CV39" s="1022"/>
      <c r="CW39" s="1022"/>
      <c r="CX39" s="1022"/>
      <c r="CY39" s="1022"/>
      <c r="CZ39" s="1022"/>
      <c r="DA39" s="1022"/>
      <c r="DB39" s="1022"/>
      <c r="DC39" s="1022"/>
      <c r="DD39" s="1022"/>
      <c r="DE39" s="1022"/>
      <c r="DF39" s="1022"/>
      <c r="DG39" s="1022"/>
      <c r="DH39" s="1022"/>
      <c r="DI39" s="1022"/>
      <c r="DJ39" s="1022"/>
      <c r="DK39" s="1022"/>
      <c r="DL39" s="1022"/>
      <c r="DM39" s="1022"/>
      <c r="DN39" s="1022"/>
      <c r="DO39" s="1022"/>
      <c r="DP39" s="1022"/>
      <c r="DQ39" s="1022"/>
      <c r="DR39" s="1022"/>
      <c r="DS39" s="1022"/>
      <c r="DT39" s="1022"/>
      <c r="DU39" s="1022"/>
      <c r="DV39" s="1022"/>
      <c r="DW39" s="1022"/>
      <c r="DX39" s="1022"/>
      <c r="DY39" s="1022"/>
      <c r="DZ39" s="1022"/>
      <c r="EA39" s="1022"/>
      <c r="EB39" s="1022"/>
      <c r="EC39" s="1022"/>
      <c r="ED39" s="1022"/>
      <c r="EE39" s="1022"/>
      <c r="EF39" s="1022"/>
      <c r="EG39" s="1022"/>
      <c r="EH39" s="1022"/>
      <c r="EI39" s="1022"/>
      <c r="EJ39" s="1022"/>
      <c r="EK39" s="1022"/>
      <c r="EL39" s="1022"/>
      <c r="EM39" s="1022"/>
      <c r="EN39" s="1022"/>
      <c r="EO39" s="1022"/>
      <c r="EP39" s="1022"/>
      <c r="EQ39" s="1022"/>
      <c r="ER39" s="1022"/>
      <c r="ES39" s="1022"/>
      <c r="ET39" s="1022"/>
      <c r="EU39" s="1022"/>
      <c r="EV39" s="1022"/>
      <c r="EW39" s="1022"/>
      <c r="EX39" s="1022"/>
      <c r="EY39" s="1022"/>
      <c r="EZ39" s="1022"/>
      <c r="FA39" s="1022"/>
      <c r="FB39" s="1022"/>
      <c r="FC39" s="1022"/>
      <c r="FD39" s="1022"/>
      <c r="FE39" s="1022"/>
      <c r="FF39" s="1022"/>
      <c r="FG39" s="1022"/>
      <c r="FH39" s="1022"/>
      <c r="FI39" s="1022"/>
      <c r="FJ39" s="1022"/>
      <c r="FK39" s="1022"/>
      <c r="FL39" s="1022"/>
      <c r="FM39" s="1022"/>
      <c r="FN39" s="1022"/>
      <c r="FO39" s="1022"/>
      <c r="FP39" s="1022"/>
      <c r="FQ39" s="1022"/>
      <c r="FR39" s="1022"/>
      <c r="FS39" s="1022"/>
      <c r="FT39" s="1022"/>
      <c r="FU39" s="1022"/>
      <c r="FV39" s="1022"/>
      <c r="FW39" s="1022"/>
      <c r="FX39" s="1022"/>
      <c r="FY39" s="1022"/>
      <c r="FZ39" s="1022"/>
      <c r="GA39" s="1022"/>
      <c r="GB39" s="1022"/>
      <c r="GC39" s="1022"/>
      <c r="GD39" s="1022"/>
      <c r="GE39" s="1022"/>
      <c r="GF39" s="1022"/>
      <c r="GG39" s="1022"/>
      <c r="GH39" s="1022"/>
      <c r="GI39" s="1022"/>
      <c r="GJ39" s="1022"/>
      <c r="GK39" s="1022"/>
      <c r="GL39" s="1022"/>
      <c r="GM39" s="1022"/>
      <c r="GN39" s="1022"/>
      <c r="GO39" s="1022"/>
      <c r="GP39" s="1022"/>
      <c r="GQ39" s="1022"/>
      <c r="GR39" s="1022"/>
      <c r="GS39" s="1022"/>
      <c r="GT39" s="1022"/>
      <c r="GU39" s="1022"/>
      <c r="GV39" s="1022"/>
      <c r="GW39" s="1022"/>
      <c r="GX39" s="1022"/>
      <c r="GY39" s="1022"/>
      <c r="GZ39" s="1022"/>
      <c r="HA39" s="1022"/>
      <c r="HB39" s="1022"/>
      <c r="HC39" s="1022"/>
      <c r="HD39" s="1022"/>
      <c r="HE39" s="1022"/>
      <c r="HF39" s="1022"/>
      <c r="HG39" s="1022"/>
      <c r="HH39" s="1022"/>
      <c r="HI39" s="1022"/>
      <c r="HJ39" s="1022"/>
      <c r="HK39" s="1022"/>
      <c r="HL39" s="1022"/>
      <c r="HM39" s="1022"/>
      <c r="HN39" s="1022"/>
      <c r="HO39" s="1022"/>
      <c r="HP39" s="1022"/>
      <c r="HQ39" s="1022"/>
      <c r="HR39" s="1022"/>
      <c r="HS39" s="1022"/>
      <c r="HT39" s="1022"/>
      <c r="HU39" s="1022"/>
      <c r="HV39" s="1022"/>
      <c r="HW39" s="1022"/>
      <c r="HX39" s="1022"/>
      <c r="HY39" s="1022"/>
      <c r="HZ39" s="1022"/>
      <c r="IA39" s="1022"/>
      <c r="IB39" s="1022"/>
      <c r="IC39" s="1022"/>
      <c r="ID39" s="1022"/>
      <c r="IE39" s="1022"/>
      <c r="IF39" s="1022"/>
      <c r="IG39" s="1022"/>
      <c r="IH39" s="1022"/>
      <c r="II39" s="1022"/>
      <c r="IJ39" s="1022"/>
      <c r="IK39" s="1022"/>
      <c r="IL39" s="1022"/>
      <c r="IM39" s="1022"/>
      <c r="IN39" s="1022"/>
      <c r="IO39" s="1022"/>
      <c r="IP39" s="1022"/>
      <c r="IQ39" s="1022"/>
      <c r="IR39" s="1022"/>
      <c r="IS39" s="1022"/>
      <c r="IT39" s="1022"/>
      <c r="IU39" s="1022"/>
      <c r="IV39" s="1022"/>
      <c r="IW39" s="1022"/>
      <c r="IX39" s="1022"/>
      <c r="IY39" s="1022"/>
      <c r="IZ39" s="1022"/>
      <c r="JA39" s="1022"/>
      <c r="JB39" s="1022"/>
      <c r="JC39" s="1022"/>
      <c r="JD39" s="1022"/>
      <c r="JE39" s="1022"/>
      <c r="JF39" s="1022"/>
      <c r="JG39" s="1022"/>
      <c r="JH39" s="1022"/>
      <c r="JI39" s="1022"/>
      <c r="JJ39" s="1022"/>
      <c r="JK39" s="1022"/>
      <c r="JL39" s="1022"/>
      <c r="JM39" s="1022"/>
      <c r="JN39" s="1022"/>
      <c r="JO39" s="1022"/>
      <c r="JP39" s="1022"/>
      <c r="JQ39" s="1022"/>
      <c r="JR39" s="1022"/>
      <c r="JS39" s="1022"/>
      <c r="JT39" s="1022"/>
      <c r="JU39" s="1022"/>
      <c r="JV39" s="1022"/>
      <c r="JW39" s="1022"/>
      <c r="JX39" s="1022"/>
      <c r="JY39" s="1022"/>
      <c r="JZ39" s="1022"/>
      <c r="KA39" s="1022"/>
      <c r="KB39" s="1022"/>
      <c r="KC39" s="1022"/>
      <c r="KD39" s="1022"/>
      <c r="KE39" s="1022"/>
      <c r="KF39" s="1022"/>
      <c r="KG39" s="1022"/>
      <c r="KH39" s="1022"/>
      <c r="KI39" s="1022"/>
      <c r="KJ39" s="1022"/>
      <c r="KK39" s="1022"/>
      <c r="KL39" s="1022"/>
      <c r="KM39" s="1022"/>
      <c r="KN39" s="1022"/>
      <c r="KO39" s="1022"/>
      <c r="KP39" s="1022"/>
      <c r="KQ39" s="1022"/>
      <c r="KR39" s="1022"/>
      <c r="KS39" s="1022"/>
      <c r="KT39" s="1022"/>
      <c r="KU39" s="1022"/>
      <c r="KV39" s="1022"/>
      <c r="KW39" s="1022"/>
      <c r="KX39" s="1022"/>
      <c r="KY39" s="1022"/>
      <c r="KZ39" s="1022"/>
      <c r="LA39" s="1022"/>
      <c r="LB39" s="1022"/>
      <c r="LC39" s="1022"/>
      <c r="LD39" s="1022"/>
      <c r="LE39" s="1022"/>
      <c r="LF39" s="1022"/>
      <c r="LG39" s="1022"/>
      <c r="LH39" s="1022"/>
      <c r="LI39" s="1022"/>
      <c r="LJ39" s="1022"/>
      <c r="LK39" s="1022"/>
      <c r="LL39" s="1022"/>
      <c r="LM39" s="1022"/>
      <c r="LN39" s="1022"/>
      <c r="LO39" s="1022"/>
      <c r="LP39" s="1022"/>
      <c r="LQ39" s="1022"/>
      <c r="LR39" s="1022"/>
      <c r="LS39" s="1022"/>
      <c r="LT39" s="1022"/>
      <c r="LU39" s="1022"/>
      <c r="LV39" s="1022"/>
      <c r="LW39" s="1022"/>
      <c r="LX39" s="1022"/>
      <c r="LY39" s="1022"/>
      <c r="LZ39" s="1022"/>
      <c r="MA39" s="1022"/>
      <c r="MB39" s="1022"/>
      <c r="MC39" s="1022"/>
      <c r="MD39" s="1022"/>
      <c r="ME39" s="1022"/>
      <c r="MF39" s="1022"/>
      <c r="MG39" s="1022"/>
      <c r="MH39" s="1022"/>
      <c r="MI39" s="1022"/>
      <c r="MJ39" s="1022"/>
      <c r="MK39" s="1022"/>
      <c r="ML39" s="1022"/>
      <c r="MM39" s="1022"/>
      <c r="MN39" s="1022"/>
      <c r="MO39" s="1022"/>
      <c r="MP39" s="1022"/>
      <c r="MQ39" s="1022"/>
      <c r="MR39" s="1022"/>
      <c r="MS39" s="1022"/>
      <c r="MT39" s="1022"/>
      <c r="MU39" s="1022"/>
      <c r="MV39" s="1022"/>
      <c r="MW39" s="1022"/>
      <c r="MX39" s="1022"/>
      <c r="MY39" s="1022"/>
      <c r="MZ39" s="1022"/>
      <c r="NA39" s="1022"/>
      <c r="NB39" s="1022"/>
      <c r="NC39" s="1022"/>
      <c r="ND39" s="1022"/>
      <c r="NE39" s="1022"/>
      <c r="NF39" s="1022"/>
      <c r="NG39" s="1022"/>
      <c r="NH39" s="1022"/>
      <c r="NI39" s="1022"/>
      <c r="NJ39" s="1022"/>
      <c r="NK39" s="1022"/>
      <c r="NL39" s="1022"/>
      <c r="NM39" s="1022"/>
      <c r="NN39" s="1022"/>
      <c r="NO39" s="1022"/>
      <c r="NP39" s="1022"/>
      <c r="NQ39" s="1022"/>
      <c r="NR39" s="1022"/>
      <c r="NS39" s="1022"/>
      <c r="NT39" s="1022"/>
      <c r="NU39" s="1022"/>
      <c r="NV39" s="1022"/>
      <c r="NW39" s="1022"/>
      <c r="NX39" s="1022"/>
      <c r="NY39" s="1022"/>
      <c r="NZ39" s="1022"/>
      <c r="OA39" s="1022"/>
      <c r="OB39" s="1022"/>
      <c r="OC39" s="1022"/>
      <c r="OD39" s="1022"/>
      <c r="OE39" s="1022"/>
      <c r="OF39" s="1022"/>
      <c r="OG39" s="1022"/>
      <c r="OH39" s="1022"/>
      <c r="OI39" s="1022"/>
      <c r="OJ39" s="1022"/>
      <c r="OK39" s="1022"/>
      <c r="OL39" s="1022"/>
      <c r="OM39" s="1022"/>
      <c r="ON39" s="1022"/>
      <c r="OO39" s="1022"/>
      <c r="OP39" s="1022"/>
      <c r="OQ39" s="1022"/>
      <c r="OR39" s="1022"/>
      <c r="OS39" s="1022"/>
      <c r="OT39" s="1022"/>
      <c r="OU39" s="1022"/>
      <c r="OV39" s="1022"/>
      <c r="OW39" s="1022"/>
      <c r="OX39" s="1022"/>
      <c r="OY39" s="1022"/>
      <c r="OZ39" s="1022"/>
      <c r="PA39" s="1022"/>
      <c r="PB39" s="1022"/>
      <c r="PC39" s="1022"/>
      <c r="PD39" s="1022"/>
      <c r="PE39" s="1022"/>
      <c r="PF39" s="1022"/>
      <c r="PG39" s="1022"/>
      <c r="PH39" s="1022"/>
      <c r="PI39" s="1022"/>
      <c r="PJ39" s="1022"/>
      <c r="PK39" s="1022"/>
      <c r="PL39" s="1022"/>
      <c r="PM39" s="1022"/>
      <c r="PN39" s="1022"/>
      <c r="PO39" s="1022"/>
      <c r="PP39" s="1022"/>
      <c r="PQ39" s="1022"/>
      <c r="PR39" s="1022"/>
      <c r="PS39" s="1022"/>
      <c r="PT39" s="1022"/>
      <c r="PU39" s="1022"/>
      <c r="PV39" s="1022"/>
      <c r="PW39" s="1022"/>
      <c r="PX39" s="1022"/>
      <c r="PY39" s="1022"/>
      <c r="PZ39" s="1022"/>
      <c r="QA39" s="1022"/>
      <c r="QB39" s="1022"/>
      <c r="QC39" s="1022"/>
      <c r="QD39" s="1022"/>
      <c r="QE39" s="1022"/>
      <c r="QF39" s="1022"/>
      <c r="QG39" s="1022"/>
      <c r="QH39" s="1022"/>
      <c r="QI39" s="1022"/>
      <c r="QJ39" s="1022"/>
      <c r="QK39" s="1022"/>
      <c r="QL39" s="1022"/>
      <c r="QM39" s="1022"/>
      <c r="QN39" s="1022"/>
      <c r="QO39" s="1022"/>
      <c r="QP39" s="1022"/>
      <c r="QQ39" s="1022"/>
      <c r="QR39" s="1022"/>
      <c r="QS39" s="1022"/>
      <c r="QT39" s="1022"/>
      <c r="QU39" s="1022"/>
      <c r="QV39" s="1022"/>
      <c r="QW39" s="1022"/>
      <c r="QX39" s="1022"/>
      <c r="QY39" s="1022"/>
      <c r="QZ39" s="1022"/>
      <c r="RA39" s="1022"/>
      <c r="RB39" s="1022"/>
      <c r="RC39" s="1022"/>
      <c r="RD39" s="1022"/>
      <c r="RE39" s="1022"/>
      <c r="RF39" s="1022"/>
      <c r="RG39" s="1022"/>
      <c r="RH39" s="1022"/>
      <c r="RI39" s="1022"/>
      <c r="RJ39" s="1022"/>
      <c r="RK39" s="1022"/>
      <c r="RL39" s="1022"/>
      <c r="RM39" s="1022"/>
      <c r="RN39" s="1022"/>
      <c r="RO39" s="1022"/>
      <c r="RP39" s="1022"/>
      <c r="RQ39" s="1022"/>
      <c r="RR39" s="1022"/>
      <c r="RS39" s="1022"/>
      <c r="RT39" s="1022"/>
      <c r="RU39" s="1022"/>
      <c r="RV39" s="1022"/>
      <c r="RW39" s="1022"/>
      <c r="RX39" s="1022"/>
      <c r="RY39" s="1022"/>
      <c r="RZ39" s="1022"/>
      <c r="SA39" s="1022"/>
      <c r="SB39" s="1022"/>
      <c r="SC39" s="1022"/>
      <c r="SD39" s="1022"/>
      <c r="SE39" s="1022"/>
      <c r="SF39" s="1022"/>
      <c r="SG39" s="1022"/>
      <c r="SH39" s="1022"/>
      <c r="SI39" s="1022"/>
      <c r="SJ39" s="1022"/>
      <c r="SK39" s="1022"/>
      <c r="SL39" s="1022"/>
      <c r="SM39" s="1022"/>
      <c r="SN39" s="1022"/>
      <c r="SO39" s="1022"/>
      <c r="SP39" s="1022"/>
      <c r="SQ39" s="1022"/>
      <c r="SR39" s="1022"/>
      <c r="SS39" s="1022"/>
      <c r="ST39" s="1022"/>
      <c r="SU39" s="1022"/>
      <c r="SV39" s="1022"/>
      <c r="SW39" s="1022"/>
      <c r="SX39" s="1022"/>
      <c r="SY39" s="1022"/>
      <c r="SZ39" s="1022"/>
      <c r="TA39" s="1022"/>
      <c r="TB39" s="1022"/>
      <c r="TC39" s="1022"/>
      <c r="TD39" s="1022"/>
      <c r="TE39" s="1022"/>
      <c r="TF39" s="1022"/>
      <c r="TG39" s="1022"/>
      <c r="TH39" s="1022"/>
      <c r="TI39" s="1022"/>
      <c r="TJ39" s="1022"/>
      <c r="TK39" s="1022"/>
      <c r="TL39" s="1022"/>
      <c r="TM39" s="1022"/>
      <c r="TN39" s="1022"/>
      <c r="TO39" s="1022"/>
      <c r="TP39" s="1022"/>
      <c r="TQ39" s="1022"/>
      <c r="TR39" s="1022"/>
      <c r="TS39" s="1022"/>
      <c r="TT39" s="1022"/>
      <c r="TU39" s="1022"/>
      <c r="TV39" s="1022"/>
      <c r="TW39" s="1022"/>
      <c r="TX39" s="1022"/>
      <c r="TY39" s="1022"/>
      <c r="TZ39" s="1022"/>
      <c r="UA39" s="1022"/>
      <c r="UB39" s="1022"/>
      <c r="UC39" s="1022"/>
      <c r="UD39" s="1022"/>
      <c r="UE39" s="1022"/>
      <c r="UF39" s="1022"/>
      <c r="UG39" s="1022"/>
      <c r="UH39" s="1022"/>
      <c r="UI39" s="1022"/>
      <c r="UJ39" s="1022"/>
      <c r="UK39" s="1022"/>
      <c r="UL39" s="1022"/>
      <c r="UM39" s="1022"/>
      <c r="UN39" s="1022"/>
      <c r="UO39" s="1022"/>
      <c r="UP39" s="1022"/>
      <c r="UQ39" s="1022"/>
      <c r="UR39" s="1022"/>
      <c r="US39" s="1022"/>
      <c r="UT39" s="1022"/>
      <c r="UU39" s="1022"/>
      <c r="UV39" s="1022"/>
      <c r="UW39" s="1022"/>
      <c r="UX39" s="1022"/>
      <c r="UY39" s="1022"/>
      <c r="UZ39" s="1022"/>
      <c r="VA39" s="1022"/>
      <c r="VB39" s="1022"/>
      <c r="VC39" s="1022"/>
      <c r="VD39" s="1022"/>
      <c r="VE39" s="1022"/>
      <c r="VF39" s="1022"/>
      <c r="VG39" s="1022"/>
      <c r="VH39" s="1022"/>
      <c r="VI39" s="1022"/>
      <c r="VJ39" s="1022"/>
      <c r="VK39" s="1022"/>
      <c r="VL39" s="1022"/>
      <c r="VM39" s="1022"/>
      <c r="VN39" s="1022"/>
      <c r="VO39" s="1022"/>
      <c r="VP39" s="1022"/>
      <c r="VQ39" s="1022"/>
      <c r="VR39" s="1022"/>
      <c r="VS39" s="1022"/>
      <c r="VT39" s="1022"/>
      <c r="VU39" s="1022"/>
      <c r="VV39" s="1022"/>
      <c r="VW39" s="1022"/>
      <c r="VX39" s="1022"/>
      <c r="VY39" s="1022"/>
      <c r="VZ39" s="1022"/>
      <c r="WA39" s="1022"/>
      <c r="WB39" s="1022"/>
      <c r="WC39" s="1022"/>
      <c r="WD39" s="1022"/>
      <c r="WE39" s="1022"/>
      <c r="WF39" s="1022"/>
      <c r="WG39" s="1022"/>
      <c r="WH39" s="1022"/>
      <c r="WI39" s="1022"/>
      <c r="WJ39" s="1022"/>
      <c r="WK39" s="1022"/>
      <c r="WL39" s="1022"/>
      <c r="WM39" s="1022"/>
      <c r="WN39" s="1022"/>
      <c r="WO39" s="1022"/>
      <c r="WP39" s="1022"/>
      <c r="WQ39" s="1022"/>
      <c r="WR39" s="1022"/>
      <c r="WS39" s="1022"/>
      <c r="WT39" s="1022"/>
      <c r="WU39" s="1022"/>
      <c r="WV39" s="1022"/>
      <c r="WW39" s="1022"/>
      <c r="WX39" s="1022"/>
      <c r="WY39" s="1022"/>
      <c r="WZ39" s="1022"/>
      <c r="XA39" s="1022"/>
      <c r="XB39" s="1022"/>
      <c r="XC39" s="1022"/>
      <c r="XD39" s="1022"/>
      <c r="XE39" s="1022"/>
      <c r="XF39" s="1022"/>
      <c r="XG39" s="1022"/>
      <c r="XH39" s="1022"/>
      <c r="XI39" s="1022"/>
      <c r="XJ39" s="1022"/>
      <c r="XK39" s="1022"/>
      <c r="XL39" s="1022"/>
      <c r="XM39" s="1022"/>
      <c r="XN39" s="1022"/>
      <c r="XO39" s="1022"/>
      <c r="XP39" s="1022"/>
      <c r="XQ39" s="1022"/>
      <c r="XR39" s="1022"/>
      <c r="XS39" s="1022"/>
      <c r="XT39" s="1022"/>
      <c r="XU39" s="1022"/>
      <c r="XV39" s="1022"/>
      <c r="XW39" s="1022"/>
      <c r="XX39" s="1022"/>
      <c r="XY39" s="1022"/>
      <c r="XZ39" s="1022"/>
      <c r="YA39" s="1022"/>
      <c r="YB39" s="1022"/>
      <c r="YC39" s="1022"/>
      <c r="YD39" s="1022"/>
      <c r="YE39" s="1022"/>
      <c r="YF39" s="1022"/>
      <c r="YG39" s="1022"/>
      <c r="YH39" s="1022"/>
      <c r="YI39" s="1022"/>
      <c r="YJ39" s="1022"/>
      <c r="YK39" s="1022"/>
      <c r="YL39" s="1022"/>
      <c r="YM39" s="1022"/>
      <c r="YN39" s="1022"/>
      <c r="YO39" s="1022"/>
      <c r="YP39" s="1022"/>
      <c r="YQ39" s="1022"/>
      <c r="YR39" s="1022"/>
      <c r="YS39" s="1022"/>
      <c r="YT39" s="1022"/>
      <c r="YU39" s="1022"/>
      <c r="YV39" s="1022"/>
      <c r="YW39" s="1022"/>
      <c r="YX39" s="1022"/>
      <c r="YY39" s="1022"/>
      <c r="YZ39" s="1022"/>
      <c r="ZA39" s="1022"/>
      <c r="ZB39" s="1022"/>
      <c r="ZC39" s="1022"/>
      <c r="ZD39" s="1022"/>
      <c r="ZE39" s="1022"/>
      <c r="ZF39" s="1022"/>
      <c r="ZG39" s="1022"/>
      <c r="ZH39" s="1022"/>
      <c r="ZI39" s="1022"/>
      <c r="ZJ39" s="1022"/>
      <c r="ZK39" s="1022"/>
      <c r="ZL39" s="1022"/>
      <c r="ZM39" s="1022"/>
      <c r="ZN39" s="1022"/>
      <c r="ZO39" s="1022"/>
      <c r="ZP39" s="1022"/>
      <c r="ZQ39" s="1022"/>
      <c r="ZR39" s="1022"/>
      <c r="ZS39" s="1022"/>
      <c r="ZT39" s="1022"/>
      <c r="ZU39" s="1022"/>
      <c r="ZV39" s="1022"/>
      <c r="ZW39" s="1022"/>
      <c r="ZX39" s="1022"/>
      <c r="ZY39" s="1022"/>
      <c r="ZZ39" s="1022"/>
      <c r="AAA39" s="1022"/>
      <c r="AAB39" s="1022"/>
      <c r="AAC39" s="1022"/>
      <c r="AAD39" s="1022"/>
      <c r="AAE39" s="1022"/>
      <c r="AAF39" s="1022"/>
      <c r="AAG39" s="1022"/>
      <c r="AAH39" s="1022"/>
      <c r="AAI39" s="1022"/>
      <c r="AAJ39" s="1022"/>
      <c r="AAK39" s="1022"/>
      <c r="AAL39" s="1022"/>
      <c r="AAM39" s="1022"/>
      <c r="AAN39" s="1022"/>
      <c r="AAO39" s="1022"/>
      <c r="AAP39" s="1022"/>
      <c r="AAQ39" s="1022"/>
      <c r="AAR39" s="1022"/>
      <c r="AAS39" s="1022"/>
      <c r="AAT39" s="1022"/>
      <c r="AAU39" s="1022"/>
      <c r="AAV39" s="1022"/>
      <c r="AAW39" s="1022"/>
      <c r="AAX39" s="1022"/>
      <c r="AAY39" s="1022"/>
      <c r="AAZ39" s="1022"/>
      <c r="ABA39" s="1022"/>
      <c r="ABB39" s="1022"/>
      <c r="ABC39" s="1022"/>
      <c r="ABD39" s="1022"/>
      <c r="ABE39" s="1022"/>
      <c r="ABF39" s="1022"/>
      <c r="ABG39" s="1022"/>
      <c r="ABH39" s="1022"/>
      <c r="ABI39" s="1022"/>
      <c r="ABJ39" s="1022"/>
      <c r="ABK39" s="1022"/>
      <c r="ABL39" s="1022"/>
      <c r="ABM39" s="1022"/>
      <c r="ABN39" s="1022"/>
      <c r="ABO39" s="1022"/>
      <c r="ABP39" s="1022"/>
      <c r="ABQ39" s="1022"/>
      <c r="ABR39" s="1022"/>
      <c r="ABS39" s="1022"/>
      <c r="ABT39" s="1022"/>
      <c r="ABU39" s="1022"/>
      <c r="ABV39" s="1022"/>
      <c r="ABW39" s="1022"/>
      <c r="ABX39" s="1022"/>
      <c r="ABY39" s="1022"/>
      <c r="ABZ39" s="1022"/>
      <c r="ACA39" s="1022"/>
      <c r="ACB39" s="1022"/>
      <c r="ACC39" s="1022"/>
      <c r="ACD39" s="1022"/>
      <c r="ACE39" s="1022"/>
      <c r="ACF39" s="1022"/>
      <c r="ACG39" s="1022"/>
      <c r="ACH39" s="1022"/>
      <c r="ACI39" s="1022"/>
      <c r="ACJ39" s="1022"/>
      <c r="ACK39" s="1022"/>
      <c r="ACL39" s="1022"/>
      <c r="ACM39" s="1022"/>
      <c r="ACN39" s="1022"/>
      <c r="ACO39" s="1022"/>
      <c r="ACP39" s="1022"/>
      <c r="ACQ39" s="1022"/>
      <c r="ACR39" s="1022"/>
      <c r="ACS39" s="1022"/>
      <c r="ACT39" s="1022"/>
      <c r="ACU39" s="1022"/>
      <c r="ACV39" s="1022"/>
      <c r="ACW39" s="1022"/>
      <c r="ACX39" s="1022"/>
      <c r="ACY39" s="1022"/>
      <c r="ACZ39" s="1022"/>
      <c r="ADA39" s="1022"/>
      <c r="ADB39" s="1022"/>
      <c r="ADC39" s="1022"/>
      <c r="ADD39" s="1022"/>
      <c r="ADE39" s="1022"/>
      <c r="ADF39" s="1022"/>
      <c r="ADG39" s="1022"/>
      <c r="ADH39" s="1022"/>
      <c r="ADI39" s="1022"/>
      <c r="ADJ39" s="1022"/>
      <c r="ADK39" s="1022"/>
      <c r="ADL39" s="1022"/>
      <c r="ADM39" s="1022"/>
      <c r="ADN39" s="1022"/>
      <c r="ADO39" s="1022"/>
      <c r="ADP39" s="1022"/>
      <c r="ADQ39" s="1022"/>
      <c r="ADR39" s="1022"/>
      <c r="ADS39" s="1022"/>
      <c r="ADT39" s="1022"/>
      <c r="ADU39" s="1022"/>
      <c r="ADV39" s="1022"/>
      <c r="ADW39" s="1022"/>
      <c r="ADX39" s="1022"/>
      <c r="ADY39" s="1022"/>
      <c r="ADZ39" s="1022"/>
      <c r="AEA39" s="1022"/>
      <c r="AEB39" s="1022"/>
      <c r="AEC39" s="1022"/>
      <c r="AED39" s="1022"/>
      <c r="AEE39" s="1022"/>
      <c r="AEF39" s="1022"/>
      <c r="AEG39" s="1022"/>
      <c r="AEH39" s="1022"/>
      <c r="AEI39" s="1022"/>
      <c r="AEJ39" s="1022"/>
      <c r="AEK39" s="1022"/>
      <c r="AEL39" s="1022"/>
      <c r="AEM39" s="1022"/>
      <c r="AEN39" s="1022"/>
      <c r="AEO39" s="1022"/>
      <c r="AEP39" s="1022"/>
      <c r="AEQ39" s="1022"/>
      <c r="AER39" s="1022"/>
      <c r="AES39" s="1022"/>
      <c r="AET39" s="1022"/>
      <c r="AEU39" s="1022"/>
      <c r="AEV39" s="1022"/>
      <c r="AEW39" s="1022"/>
      <c r="AEX39" s="1022"/>
      <c r="AEY39" s="1022"/>
      <c r="AEZ39" s="1022"/>
      <c r="AFA39" s="1022"/>
      <c r="AFB39" s="1022"/>
      <c r="AFC39" s="1022"/>
      <c r="AFD39" s="1022"/>
      <c r="AFE39" s="1022"/>
      <c r="AFF39" s="1022"/>
      <c r="AFG39" s="1022"/>
      <c r="AFH39" s="1022"/>
      <c r="AFI39" s="1022"/>
      <c r="AFJ39" s="1022"/>
      <c r="AFK39" s="1022"/>
      <c r="AFL39" s="1022"/>
      <c r="AFM39" s="1022"/>
      <c r="AFN39" s="1022"/>
      <c r="AFO39" s="1022"/>
      <c r="AFP39" s="1022"/>
      <c r="AFQ39" s="1022"/>
      <c r="AFR39" s="1022"/>
      <c r="AFS39" s="1022"/>
      <c r="AFT39" s="1022"/>
      <c r="AFU39" s="1022"/>
      <c r="AFV39" s="1022"/>
      <c r="AFW39" s="1022"/>
      <c r="AFX39" s="1022"/>
      <c r="AFY39" s="1022"/>
      <c r="AFZ39" s="1022"/>
      <c r="AGA39" s="1022"/>
      <c r="AGB39" s="1022"/>
      <c r="AGC39" s="1022"/>
      <c r="AGD39" s="1022"/>
      <c r="AGE39" s="1022"/>
      <c r="AGF39" s="1022"/>
      <c r="AGG39" s="1022"/>
      <c r="AGH39" s="1022"/>
      <c r="AGI39" s="1022"/>
      <c r="AGJ39" s="1022"/>
      <c r="AGK39" s="1022"/>
      <c r="AGL39" s="1022"/>
      <c r="AGM39" s="1022"/>
      <c r="AGN39" s="1022"/>
      <c r="AGO39" s="1022"/>
      <c r="AGP39" s="1022"/>
      <c r="AGQ39" s="1022"/>
      <c r="AGR39" s="1022"/>
      <c r="AGS39" s="1022"/>
      <c r="AGT39" s="1022"/>
      <c r="AGU39" s="1022"/>
      <c r="AGV39" s="1022"/>
      <c r="AGW39" s="1022"/>
      <c r="AGX39" s="1022"/>
      <c r="AGY39" s="1022"/>
      <c r="AGZ39" s="1022"/>
      <c r="AHA39" s="1022"/>
      <c r="AHB39" s="1022"/>
      <c r="AHC39" s="1022"/>
      <c r="AHD39" s="1022"/>
      <c r="AHE39" s="1022"/>
      <c r="AHF39" s="1022"/>
      <c r="AHG39" s="1022"/>
      <c r="AHH39" s="1022"/>
      <c r="AHI39" s="1022"/>
      <c r="AHJ39" s="1022"/>
      <c r="AHK39" s="1022"/>
      <c r="AHL39" s="1022"/>
      <c r="AHM39" s="1022"/>
      <c r="AHN39" s="1022"/>
      <c r="AHO39" s="1022"/>
      <c r="AHP39" s="1022"/>
      <c r="AHQ39" s="1022"/>
      <c r="AHR39" s="1022"/>
      <c r="AHS39" s="1022"/>
      <c r="AHT39" s="1022"/>
      <c r="AHU39" s="1022"/>
      <c r="AHV39" s="1022"/>
      <c r="AHW39" s="1022"/>
      <c r="AHX39" s="1022"/>
      <c r="AHY39" s="1022"/>
      <c r="AHZ39" s="1022"/>
      <c r="AIA39" s="1022"/>
      <c r="AIB39" s="1022"/>
      <c r="AIC39" s="1022"/>
      <c r="AID39" s="1022"/>
      <c r="AIE39" s="1022"/>
      <c r="AIF39" s="1022"/>
      <c r="AIG39" s="1022"/>
      <c r="AIH39" s="1022"/>
      <c r="AII39" s="1022"/>
      <c r="AIJ39" s="1022"/>
      <c r="AIK39" s="1022"/>
      <c r="AIL39" s="1022"/>
      <c r="AIM39" s="1022"/>
      <c r="AIN39" s="1022"/>
      <c r="AIO39" s="1022"/>
      <c r="AIP39" s="1022"/>
      <c r="AIQ39" s="1022"/>
      <c r="AIR39" s="1022"/>
      <c r="AIS39" s="1022"/>
      <c r="AIT39" s="1022"/>
      <c r="AIU39" s="1022"/>
      <c r="AIV39" s="1022"/>
      <c r="AIW39" s="1022"/>
      <c r="AIX39" s="1022"/>
      <c r="AIY39" s="1022"/>
      <c r="AIZ39" s="1022"/>
      <c r="AJA39" s="1022"/>
      <c r="AJB39" s="1022"/>
      <c r="AJC39" s="1022"/>
      <c r="AJD39" s="1022"/>
      <c r="AJE39" s="1022"/>
      <c r="AJF39" s="1022"/>
      <c r="AJG39" s="1022"/>
      <c r="AJH39" s="1022"/>
      <c r="AJI39" s="1022"/>
      <c r="AJJ39" s="1022"/>
      <c r="AJK39" s="1022"/>
      <c r="AJL39" s="1022"/>
      <c r="AJM39" s="1022"/>
      <c r="AJN39" s="1022"/>
      <c r="AJO39" s="1022"/>
      <c r="AJP39" s="1022"/>
      <c r="AJQ39" s="1022"/>
      <c r="AJR39" s="1022"/>
      <c r="AJS39" s="1022"/>
      <c r="AJT39" s="1022"/>
      <c r="AJU39" s="1022"/>
      <c r="AJV39" s="1022"/>
      <c r="AJW39" s="1022"/>
      <c r="AJX39" s="1022"/>
      <c r="AJY39" s="1022"/>
      <c r="AJZ39" s="1022"/>
      <c r="AKA39" s="1022"/>
      <c r="AKB39" s="1022"/>
      <c r="AKC39" s="1022"/>
      <c r="AKD39" s="1022"/>
      <c r="AKE39" s="1022"/>
      <c r="AKF39" s="1022"/>
      <c r="AKG39" s="1022"/>
      <c r="AKH39" s="1022"/>
      <c r="AKI39" s="1022"/>
      <c r="AKJ39" s="1022"/>
      <c r="AKK39" s="1022"/>
      <c r="AKL39" s="1022"/>
      <c r="AKM39" s="1022"/>
      <c r="AKN39" s="1022"/>
      <c r="AKO39" s="1022"/>
      <c r="AKP39" s="1022"/>
      <c r="AKQ39" s="1022"/>
      <c r="AKR39" s="1022"/>
      <c r="AKS39" s="1022"/>
      <c r="AKT39" s="1022"/>
      <c r="AKU39" s="1022"/>
      <c r="AKV39" s="1022"/>
      <c r="AKW39" s="1022"/>
      <c r="AKX39" s="1022"/>
      <c r="AKY39" s="1022"/>
      <c r="AKZ39" s="1022"/>
      <c r="ALA39" s="1022"/>
      <c r="ALB39" s="1022"/>
      <c r="ALC39" s="1022"/>
      <c r="ALD39" s="1022"/>
      <c r="ALE39" s="1022"/>
      <c r="ALF39" s="1022"/>
      <c r="ALG39" s="1022"/>
      <c r="ALH39" s="1022"/>
      <c r="ALI39" s="1022"/>
      <c r="ALJ39" s="1022"/>
      <c r="ALK39" s="1022"/>
      <c r="ALL39" s="1022"/>
      <c r="ALM39" s="1022"/>
      <c r="ALN39" s="1022"/>
      <c r="ALO39" s="1022"/>
      <c r="ALP39" s="1022"/>
      <c r="ALQ39" s="1022"/>
      <c r="ALR39" s="1022"/>
      <c r="ALS39" s="1022"/>
      <c r="ALT39" s="1022"/>
      <c r="ALU39" s="1022"/>
      <c r="ALV39" s="1022"/>
      <c r="ALW39" s="1022"/>
      <c r="ALX39" s="1022"/>
      <c r="ALY39" s="1022"/>
      <c r="ALZ39" s="1022"/>
      <c r="AMA39" s="1022"/>
      <c r="AMB39" s="1022"/>
      <c r="AMC39" s="1022"/>
      <c r="AMD39" s="1022"/>
      <c r="AME39" s="1022"/>
      <c r="AMF39" s="1022"/>
      <c r="AMG39" s="1022"/>
      <c r="AMH39" s="1022"/>
      <c r="AMI39" s="1022"/>
      <c r="AMJ39" s="1022"/>
      <c r="AMK39" s="1022"/>
      <c r="AML39" s="1022"/>
      <c r="AMM39" s="1022"/>
      <c r="AMN39" s="1022"/>
      <c r="AMO39" s="1022"/>
      <c r="AMP39" s="1022"/>
      <c r="AMQ39" s="1022"/>
      <c r="AMR39" s="1022"/>
      <c r="AMS39" s="1022"/>
      <c r="AMT39" s="1022"/>
      <c r="AMU39" s="1022"/>
      <c r="AMV39" s="1022"/>
      <c r="AMW39" s="1022"/>
      <c r="AMX39" s="1022"/>
      <c r="AMY39" s="1022"/>
      <c r="AMZ39" s="1022"/>
      <c r="ANA39" s="1022"/>
      <c r="ANB39" s="1022"/>
      <c r="ANC39" s="1022"/>
      <c r="AND39" s="1022"/>
      <c r="ANE39" s="1022"/>
      <c r="ANF39" s="1022"/>
      <c r="ANG39" s="1022"/>
      <c r="ANH39" s="1022"/>
      <c r="ANI39" s="1022"/>
      <c r="ANJ39" s="1022"/>
      <c r="ANK39" s="1022"/>
      <c r="ANL39" s="1022"/>
      <c r="ANM39" s="1022"/>
      <c r="ANN39" s="1022"/>
      <c r="ANO39" s="1022"/>
      <c r="ANP39" s="1022"/>
      <c r="ANQ39" s="1022"/>
      <c r="ANR39" s="1022"/>
      <c r="ANS39" s="1022"/>
      <c r="ANT39" s="1022"/>
      <c r="ANU39" s="1022"/>
      <c r="ANV39" s="1022"/>
      <c r="ANW39" s="1022"/>
      <c r="ANX39" s="1022"/>
      <c r="ANY39" s="1022"/>
      <c r="ANZ39" s="1022"/>
      <c r="AOA39" s="1022"/>
      <c r="AOB39" s="1022"/>
      <c r="AOC39" s="1022"/>
      <c r="AOD39" s="1022"/>
      <c r="AOE39" s="1022"/>
      <c r="AOF39" s="1022"/>
      <c r="AOG39" s="1022"/>
      <c r="AOH39" s="1022"/>
      <c r="AOI39" s="1022"/>
      <c r="AOJ39" s="1022"/>
      <c r="AOK39" s="1022"/>
      <c r="AOL39" s="1022"/>
      <c r="AOM39" s="1022"/>
      <c r="AON39" s="1022"/>
      <c r="AOO39" s="1022"/>
      <c r="AOP39" s="1022"/>
      <c r="AOQ39" s="1022"/>
      <c r="AOR39" s="1022"/>
      <c r="AOS39" s="1022"/>
      <c r="AOT39" s="1022"/>
      <c r="AOU39" s="1022"/>
      <c r="AOV39" s="1022"/>
      <c r="AOW39" s="1022"/>
      <c r="AOX39" s="1022"/>
      <c r="AOY39" s="1022"/>
      <c r="AOZ39" s="1022"/>
      <c r="APA39" s="1022"/>
      <c r="APB39" s="1022"/>
      <c r="APC39" s="1022"/>
      <c r="APD39" s="1022"/>
      <c r="APE39" s="1022"/>
      <c r="APF39" s="1022"/>
      <c r="APG39" s="1022"/>
      <c r="APH39" s="1022"/>
      <c r="API39" s="1022"/>
      <c r="APJ39" s="1022"/>
      <c r="APK39" s="1022"/>
      <c r="APL39" s="1022"/>
      <c r="APM39" s="1022"/>
      <c r="APN39" s="1022"/>
      <c r="APO39" s="1022"/>
      <c r="APP39" s="1022"/>
      <c r="APQ39" s="1022"/>
      <c r="APR39" s="1022"/>
      <c r="APS39" s="1022"/>
      <c r="APT39" s="1022"/>
      <c r="APU39" s="1022"/>
      <c r="APV39" s="1022"/>
      <c r="APW39" s="1022"/>
      <c r="APX39" s="1022"/>
      <c r="APY39" s="1022"/>
      <c r="APZ39" s="1022"/>
      <c r="AQA39" s="1022"/>
      <c r="AQB39" s="1022"/>
      <c r="AQC39" s="1022"/>
      <c r="AQD39" s="1022"/>
      <c r="AQE39" s="1022"/>
      <c r="AQF39" s="1022"/>
      <c r="AQG39" s="1022"/>
      <c r="AQH39" s="1022"/>
      <c r="AQI39" s="1022"/>
      <c r="AQJ39" s="1022"/>
      <c r="AQK39" s="1022"/>
      <c r="AQL39" s="1022"/>
      <c r="AQM39" s="1022"/>
      <c r="AQN39" s="1022"/>
      <c r="AQO39" s="1022"/>
      <c r="AQP39" s="1022"/>
      <c r="AQQ39" s="1022"/>
      <c r="AQR39" s="1022"/>
      <c r="AQS39" s="1022"/>
      <c r="AQT39" s="1022"/>
      <c r="AQU39" s="1022"/>
      <c r="AQV39" s="1022"/>
      <c r="AQW39" s="1022"/>
      <c r="AQX39" s="1022"/>
      <c r="AQY39" s="1022"/>
      <c r="AQZ39" s="1022"/>
      <c r="ARA39" s="1022"/>
      <c r="ARB39" s="1022"/>
      <c r="ARC39" s="1022"/>
      <c r="ARD39" s="1022"/>
      <c r="ARE39" s="1022"/>
      <c r="ARF39" s="1022"/>
      <c r="ARG39" s="1022"/>
      <c r="ARH39" s="1022"/>
      <c r="ARI39" s="1022"/>
      <c r="ARJ39" s="1022"/>
      <c r="ARK39" s="1022"/>
      <c r="ARL39" s="1022"/>
      <c r="ARM39" s="1022"/>
      <c r="ARN39" s="1022"/>
      <c r="ARO39" s="1022"/>
      <c r="ARP39" s="1022"/>
      <c r="ARQ39" s="1022"/>
      <c r="ARR39" s="1022"/>
      <c r="ARS39" s="1022"/>
      <c r="ART39" s="1022"/>
      <c r="ARU39" s="1022"/>
      <c r="ARV39" s="1022"/>
      <c r="ARW39" s="1022"/>
      <c r="ARX39" s="1022"/>
      <c r="ARY39" s="1022"/>
      <c r="ARZ39" s="1022"/>
      <c r="ASA39" s="1022"/>
      <c r="ASB39" s="1022"/>
      <c r="ASC39" s="1022"/>
      <c r="ASD39" s="1022"/>
      <c r="ASE39" s="1022"/>
      <c r="ASF39" s="1022"/>
      <c r="ASG39" s="1022"/>
      <c r="ASH39" s="1022"/>
      <c r="ASI39" s="1022"/>
      <c r="ASJ39" s="1022"/>
      <c r="ASK39" s="1022"/>
      <c r="ASL39" s="1022"/>
      <c r="ASM39" s="1022"/>
      <c r="ASN39" s="1022"/>
      <c r="ASO39" s="1022"/>
      <c r="ASP39" s="1022"/>
      <c r="ASQ39" s="1022"/>
      <c r="ASR39" s="1022"/>
      <c r="ASS39" s="1022"/>
      <c r="AST39" s="1022"/>
      <c r="ASU39" s="1022"/>
      <c r="ASV39" s="1022"/>
      <c r="ASW39" s="1022"/>
      <c r="ASX39" s="1022"/>
      <c r="ASY39" s="1022"/>
      <c r="ASZ39" s="1022"/>
      <c r="ATA39" s="1022"/>
      <c r="ATB39" s="1022"/>
      <c r="ATC39" s="1022"/>
      <c r="ATD39" s="1022"/>
      <c r="ATE39" s="1022"/>
      <c r="ATF39" s="1022"/>
      <c r="ATG39" s="1022"/>
      <c r="ATH39" s="1022"/>
      <c r="ATI39" s="1022"/>
      <c r="ATJ39" s="1022"/>
      <c r="ATK39" s="1022"/>
      <c r="ATL39" s="1022"/>
      <c r="ATM39" s="1022"/>
      <c r="ATN39" s="1022"/>
      <c r="ATO39" s="1022"/>
      <c r="ATP39" s="1022"/>
      <c r="ATQ39" s="1022"/>
      <c r="ATR39" s="1022"/>
      <c r="ATS39" s="1022"/>
      <c r="ATT39" s="1022"/>
      <c r="ATU39" s="1022"/>
      <c r="ATV39" s="1022"/>
      <c r="ATW39" s="1022"/>
      <c r="ATX39" s="1022"/>
      <c r="ATY39" s="1022"/>
      <c r="ATZ39" s="1022"/>
      <c r="AUA39" s="1022"/>
      <c r="AUB39" s="1022"/>
      <c r="AUC39" s="1022"/>
      <c r="AUD39" s="1022"/>
      <c r="AUE39" s="1022"/>
      <c r="AUF39" s="1022"/>
      <c r="AUG39" s="1022"/>
      <c r="AUH39" s="1022"/>
      <c r="AUI39" s="1022"/>
      <c r="AUJ39" s="1022"/>
      <c r="AUK39" s="1022"/>
      <c r="AUL39" s="1022"/>
      <c r="AUM39" s="1022"/>
      <c r="AUN39" s="1022"/>
      <c r="AUO39" s="1022"/>
      <c r="AUP39" s="1022"/>
      <c r="AUQ39" s="1022"/>
      <c r="AUR39" s="1022"/>
      <c r="AUS39" s="1022"/>
      <c r="AUT39" s="1022"/>
      <c r="AUU39" s="1022"/>
      <c r="AUV39" s="1022"/>
      <c r="AUW39" s="1022"/>
      <c r="AUX39" s="1022"/>
      <c r="AUY39" s="1022"/>
      <c r="AUZ39" s="1022"/>
      <c r="AVA39" s="1022"/>
      <c r="AVB39" s="1022"/>
      <c r="AVC39" s="1022"/>
      <c r="AVD39" s="1022"/>
      <c r="AVE39" s="1022"/>
      <c r="AVF39" s="1022"/>
      <c r="AVG39" s="1022"/>
      <c r="AVH39" s="1022"/>
      <c r="AVI39" s="1022"/>
      <c r="AVJ39" s="1022"/>
      <c r="AVK39" s="1022"/>
      <c r="AVL39" s="1022"/>
      <c r="AVM39" s="1022"/>
      <c r="AVN39" s="1022"/>
      <c r="AVO39" s="1022"/>
      <c r="AVP39" s="1022"/>
      <c r="AVQ39" s="1022"/>
      <c r="AVR39" s="1022"/>
      <c r="AVS39" s="1022"/>
      <c r="AVT39" s="1022"/>
      <c r="AVU39" s="1022"/>
      <c r="AVV39" s="1022"/>
      <c r="AVW39" s="1022"/>
      <c r="AVX39" s="1022"/>
      <c r="AVY39" s="1022"/>
      <c r="AVZ39" s="1022"/>
      <c r="AWA39" s="1022"/>
      <c r="AWB39" s="1022"/>
      <c r="AWC39" s="1022"/>
      <c r="AWD39" s="1022"/>
      <c r="AWE39" s="1022"/>
      <c r="AWF39" s="1022"/>
      <c r="AWG39" s="1022"/>
      <c r="AWH39" s="1022"/>
      <c r="AWI39" s="1022"/>
      <c r="AWJ39" s="1022"/>
      <c r="AWK39" s="1022"/>
      <c r="AWL39" s="1022"/>
      <c r="AWM39" s="1022"/>
      <c r="AWN39" s="1022"/>
      <c r="AWO39" s="1022"/>
      <c r="AWP39" s="1022"/>
      <c r="AWQ39" s="1022"/>
      <c r="AWR39" s="1022"/>
      <c r="AWS39" s="1022"/>
      <c r="AWT39" s="1022"/>
      <c r="AWU39" s="1022"/>
      <c r="AWV39" s="1022"/>
      <c r="AWW39" s="1022"/>
      <c r="AWX39" s="1022"/>
      <c r="AWY39" s="1022"/>
      <c r="AWZ39" s="1022"/>
      <c r="AXA39" s="1022"/>
      <c r="AXB39" s="1022"/>
      <c r="AXC39" s="1022"/>
      <c r="AXD39" s="1022"/>
      <c r="AXE39" s="1022"/>
      <c r="AXF39" s="1022"/>
      <c r="AXG39" s="1022"/>
      <c r="AXH39" s="1022"/>
      <c r="AXI39" s="1022"/>
      <c r="AXJ39" s="1022"/>
      <c r="AXK39" s="1022"/>
      <c r="AXL39" s="1022"/>
      <c r="AXM39" s="1022"/>
      <c r="AXN39" s="1022"/>
      <c r="AXO39" s="1022"/>
      <c r="AXP39" s="1022"/>
      <c r="AXQ39" s="1022"/>
      <c r="AXR39" s="1022"/>
      <c r="AXS39" s="1022"/>
      <c r="AXT39" s="1022"/>
      <c r="AXU39" s="1022"/>
      <c r="AXV39" s="1022"/>
      <c r="AXW39" s="1022"/>
      <c r="AXX39" s="1022"/>
      <c r="AXY39" s="1022"/>
      <c r="AXZ39" s="1022"/>
      <c r="AYA39" s="1022"/>
      <c r="AYB39" s="1022"/>
      <c r="AYC39" s="1022"/>
      <c r="AYD39" s="1022"/>
      <c r="AYE39" s="1022"/>
      <c r="AYF39" s="1022"/>
      <c r="AYG39" s="1022"/>
      <c r="AYH39" s="1022"/>
      <c r="AYI39" s="1022"/>
      <c r="AYJ39" s="1022"/>
      <c r="AYK39" s="1022"/>
      <c r="AYL39" s="1022"/>
      <c r="AYM39" s="1022"/>
      <c r="AYN39" s="1022"/>
      <c r="AYO39" s="1022"/>
      <c r="AYP39" s="1022"/>
      <c r="AYQ39" s="1022"/>
      <c r="AYR39" s="1022"/>
      <c r="AYS39" s="1022"/>
      <c r="AYT39" s="1022"/>
      <c r="AYU39" s="1022"/>
      <c r="AYV39" s="1022"/>
      <c r="AYW39" s="1022"/>
      <c r="AYX39" s="1022"/>
      <c r="AYY39" s="1022"/>
      <c r="AYZ39" s="1022"/>
      <c r="AZA39" s="1022"/>
      <c r="AZB39" s="1022"/>
      <c r="AZC39" s="1022"/>
      <c r="AZD39" s="1022"/>
      <c r="AZE39" s="1022"/>
      <c r="AZF39" s="1022"/>
      <c r="AZG39" s="1022"/>
      <c r="AZH39" s="1022"/>
      <c r="AZI39" s="1022"/>
      <c r="AZJ39" s="1022"/>
      <c r="AZK39" s="1022"/>
      <c r="AZL39" s="1022"/>
      <c r="AZM39" s="1022"/>
      <c r="AZN39" s="1022"/>
      <c r="AZO39" s="1022"/>
      <c r="AZP39" s="1022"/>
      <c r="AZQ39" s="1022"/>
      <c r="AZR39" s="1022"/>
      <c r="AZS39" s="1022"/>
      <c r="AZT39" s="1022"/>
      <c r="AZU39" s="1022"/>
      <c r="AZV39" s="1022"/>
      <c r="AZW39" s="1022"/>
      <c r="AZX39" s="1022"/>
      <c r="AZY39" s="1022"/>
      <c r="AZZ39" s="1022"/>
      <c r="BAA39" s="1022"/>
      <c r="BAB39" s="1022"/>
      <c r="BAC39" s="1022"/>
      <c r="BAD39" s="1022"/>
      <c r="BAE39" s="1022"/>
      <c r="BAF39" s="1022"/>
      <c r="BAG39" s="1022"/>
      <c r="BAH39" s="1022"/>
      <c r="BAI39" s="1022"/>
      <c r="BAJ39" s="1022"/>
      <c r="BAK39" s="1022"/>
      <c r="BAL39" s="1022"/>
      <c r="BAM39" s="1022"/>
      <c r="BAN39" s="1022"/>
      <c r="BAO39" s="1022"/>
      <c r="BAP39" s="1022"/>
      <c r="BAQ39" s="1022"/>
      <c r="BAR39" s="1022"/>
      <c r="BAS39" s="1022"/>
      <c r="BAT39" s="1022"/>
      <c r="BAU39" s="1022"/>
      <c r="BAV39" s="1022"/>
      <c r="BAW39" s="1022"/>
      <c r="BAX39" s="1022"/>
      <c r="BAY39" s="1022"/>
      <c r="BAZ39" s="1022"/>
      <c r="BBA39" s="1022"/>
      <c r="BBB39" s="1022"/>
      <c r="BBC39" s="1022"/>
      <c r="BBD39" s="1022"/>
      <c r="BBE39" s="1022"/>
      <c r="BBF39" s="1022"/>
      <c r="BBG39" s="1022"/>
      <c r="BBH39" s="1022"/>
      <c r="BBI39" s="1022"/>
      <c r="BBJ39" s="1022"/>
      <c r="BBK39" s="1022"/>
      <c r="BBL39" s="1022"/>
      <c r="BBM39" s="1022"/>
      <c r="BBN39" s="1022"/>
      <c r="BBO39" s="1022"/>
      <c r="BBP39" s="1022"/>
      <c r="BBQ39" s="1022"/>
      <c r="BBR39" s="1022"/>
      <c r="BBS39" s="1022"/>
      <c r="BBT39" s="1022"/>
      <c r="BBU39" s="1022"/>
      <c r="BBV39" s="1022"/>
      <c r="BBW39" s="1022"/>
      <c r="BBX39" s="1022"/>
      <c r="BBY39" s="1022"/>
      <c r="BBZ39" s="1022"/>
      <c r="BCA39" s="1022"/>
      <c r="BCB39" s="1022"/>
      <c r="BCC39" s="1022"/>
      <c r="BCD39" s="1022"/>
      <c r="BCE39" s="1022"/>
      <c r="BCF39" s="1022"/>
      <c r="BCG39" s="1022"/>
      <c r="BCH39" s="1022"/>
      <c r="BCI39" s="1022"/>
      <c r="BCJ39" s="1022"/>
      <c r="BCK39" s="1022"/>
      <c r="BCL39" s="1022"/>
      <c r="BCM39" s="1022"/>
      <c r="BCN39" s="1022"/>
      <c r="BCO39" s="1022"/>
      <c r="BCP39" s="1022"/>
      <c r="BCQ39" s="1022"/>
      <c r="BCR39" s="1022"/>
      <c r="BCS39" s="1022"/>
      <c r="BCT39" s="1022"/>
      <c r="BCU39" s="1022"/>
      <c r="BCV39" s="1022"/>
      <c r="BCW39" s="1022"/>
      <c r="BCX39" s="1022"/>
      <c r="BCY39" s="1022"/>
      <c r="BCZ39" s="1022"/>
      <c r="BDA39" s="1022"/>
      <c r="BDB39" s="1022"/>
      <c r="BDC39" s="1022"/>
      <c r="BDD39" s="1022"/>
      <c r="BDE39" s="1022"/>
      <c r="BDF39" s="1022"/>
      <c r="BDG39" s="1022"/>
      <c r="BDH39" s="1022"/>
      <c r="BDI39" s="1022"/>
      <c r="BDJ39" s="1022"/>
      <c r="BDK39" s="1022"/>
      <c r="BDL39" s="1022"/>
      <c r="BDM39" s="1022"/>
      <c r="BDN39" s="1022"/>
      <c r="BDO39" s="1022"/>
      <c r="BDP39" s="1022"/>
      <c r="BDQ39" s="1022"/>
      <c r="BDR39" s="1022"/>
      <c r="BDS39" s="1022"/>
      <c r="BDT39" s="1022"/>
      <c r="BDU39" s="1022"/>
      <c r="BDV39" s="1022"/>
      <c r="BDW39" s="1022"/>
      <c r="BDX39" s="1022"/>
      <c r="BDY39" s="1022"/>
      <c r="BDZ39" s="1022"/>
      <c r="BEA39" s="1022"/>
      <c r="BEB39" s="1022"/>
      <c r="BEC39" s="1022"/>
      <c r="BED39" s="1022"/>
      <c r="BEE39" s="1022"/>
      <c r="BEF39" s="1022"/>
      <c r="BEG39" s="1022"/>
      <c r="BEH39" s="1022"/>
      <c r="BEI39" s="1022"/>
      <c r="BEJ39" s="1022"/>
      <c r="BEK39" s="1022"/>
      <c r="BEL39" s="1022"/>
      <c r="BEM39" s="1022"/>
      <c r="BEN39" s="1022"/>
      <c r="BEO39" s="1022"/>
      <c r="BEP39" s="1022"/>
      <c r="BEQ39" s="1022"/>
      <c r="BER39" s="1022"/>
      <c r="BES39" s="1022"/>
      <c r="BET39" s="1022"/>
      <c r="BEU39" s="1022"/>
      <c r="BEV39" s="1022"/>
      <c r="BEW39" s="1022"/>
      <c r="BEX39" s="1022"/>
      <c r="BEY39" s="1022"/>
      <c r="BEZ39" s="1022"/>
      <c r="BFA39" s="1022"/>
      <c r="BFB39" s="1022"/>
      <c r="BFC39" s="1022"/>
      <c r="BFD39" s="1022"/>
      <c r="BFE39" s="1022"/>
      <c r="BFF39" s="1022"/>
      <c r="BFG39" s="1022"/>
      <c r="BFH39" s="1022"/>
      <c r="BFI39" s="1022"/>
      <c r="BFJ39" s="1022"/>
      <c r="BFK39" s="1022"/>
      <c r="BFL39" s="1022"/>
      <c r="BFM39" s="1022"/>
      <c r="BFN39" s="1022"/>
      <c r="BFO39" s="1022"/>
      <c r="BFP39" s="1022"/>
      <c r="BFQ39" s="1022"/>
      <c r="BFR39" s="1022"/>
      <c r="BFS39" s="1022"/>
      <c r="BFT39" s="1022"/>
      <c r="BFU39" s="1022"/>
      <c r="BFV39" s="1022"/>
      <c r="BFW39" s="1022"/>
      <c r="BFX39" s="1022"/>
      <c r="BFY39" s="1022"/>
      <c r="BFZ39" s="1022"/>
      <c r="BGA39" s="1022"/>
      <c r="BGB39" s="1022"/>
      <c r="BGC39" s="1022"/>
      <c r="BGD39" s="1022"/>
      <c r="BGE39" s="1022"/>
      <c r="BGF39" s="1022"/>
      <c r="BGG39" s="1022"/>
      <c r="BGH39" s="1022"/>
      <c r="BGI39" s="1022"/>
      <c r="BGJ39" s="1022"/>
      <c r="BGK39" s="1022"/>
      <c r="BGL39" s="1022"/>
      <c r="BGM39" s="1022"/>
      <c r="BGN39" s="1022"/>
      <c r="BGO39" s="1022"/>
      <c r="BGP39" s="1022"/>
      <c r="BGQ39" s="1022"/>
      <c r="BGR39" s="1022"/>
      <c r="BGS39" s="1022"/>
      <c r="BGT39" s="1022"/>
      <c r="BGU39" s="1022"/>
      <c r="BGV39" s="1022"/>
      <c r="BGW39" s="1022"/>
      <c r="BGX39" s="1022"/>
      <c r="BGY39" s="1022"/>
      <c r="BGZ39" s="1022"/>
      <c r="BHA39" s="1022"/>
      <c r="BHB39" s="1022"/>
      <c r="BHC39" s="1022"/>
      <c r="BHD39" s="1022"/>
      <c r="BHE39" s="1022"/>
      <c r="BHF39" s="1022"/>
      <c r="BHG39" s="1022"/>
      <c r="BHH39" s="1022"/>
      <c r="BHI39" s="1022"/>
      <c r="BHJ39" s="1022"/>
      <c r="BHK39" s="1022"/>
      <c r="BHL39" s="1022"/>
      <c r="BHM39" s="1022"/>
      <c r="BHN39" s="1022"/>
      <c r="BHO39" s="1022"/>
      <c r="BHP39" s="1022"/>
      <c r="BHQ39" s="1022"/>
      <c r="BHR39" s="1022"/>
      <c r="BHS39" s="1022"/>
      <c r="BHT39" s="1022"/>
      <c r="BHU39" s="1022"/>
      <c r="BHV39" s="1022"/>
      <c r="BHW39" s="1022"/>
      <c r="BHX39" s="1022"/>
      <c r="BHY39" s="1022"/>
      <c r="BHZ39" s="1022"/>
      <c r="BIA39" s="1022"/>
      <c r="BIB39" s="1022"/>
      <c r="BIC39" s="1022"/>
      <c r="BID39" s="1022"/>
      <c r="BIE39" s="1022"/>
      <c r="BIF39" s="1022"/>
      <c r="BIG39" s="1022"/>
      <c r="BIH39" s="1022"/>
      <c r="BII39" s="1022"/>
      <c r="BIJ39" s="1022"/>
      <c r="BIK39" s="1022"/>
      <c r="BIL39" s="1022"/>
      <c r="BIM39" s="1022"/>
      <c r="BIN39" s="1022"/>
      <c r="BIO39" s="1022"/>
      <c r="BIP39" s="1022"/>
      <c r="BIQ39" s="1022"/>
      <c r="BIR39" s="1022"/>
      <c r="BIS39" s="1022"/>
      <c r="BIT39" s="1022"/>
      <c r="BIU39" s="1022"/>
      <c r="BIV39" s="1022"/>
      <c r="BIW39" s="1022"/>
      <c r="BIX39" s="1022"/>
      <c r="BIY39" s="1022"/>
      <c r="BIZ39" s="1022"/>
      <c r="BJA39" s="1022"/>
      <c r="BJB39" s="1022"/>
      <c r="BJC39" s="1022"/>
      <c r="BJD39" s="1022"/>
      <c r="BJE39" s="1022"/>
      <c r="BJF39" s="1022"/>
      <c r="BJG39" s="1022"/>
      <c r="BJH39" s="1022"/>
      <c r="BJI39" s="1022"/>
      <c r="BJJ39" s="1022"/>
      <c r="BJK39" s="1022"/>
      <c r="BJL39" s="1022"/>
      <c r="BJM39" s="1022"/>
      <c r="BJN39" s="1022"/>
      <c r="BJO39" s="1022"/>
      <c r="BJP39" s="1022"/>
      <c r="BJQ39" s="1022"/>
      <c r="BJR39" s="1022"/>
      <c r="BJS39" s="1022"/>
      <c r="BJT39" s="1022"/>
      <c r="BJU39" s="1022"/>
      <c r="BJV39" s="1022"/>
      <c r="BJW39" s="1022"/>
      <c r="BJX39" s="1022"/>
      <c r="BJY39" s="1022"/>
      <c r="BJZ39" s="1022"/>
      <c r="BKA39" s="1022"/>
      <c r="BKB39" s="1022"/>
      <c r="BKC39" s="1022"/>
      <c r="BKD39" s="1022"/>
      <c r="BKE39" s="1022"/>
      <c r="BKF39" s="1022"/>
      <c r="BKG39" s="1022"/>
      <c r="BKH39" s="1022"/>
      <c r="BKI39" s="1022"/>
      <c r="BKJ39" s="1022"/>
      <c r="BKK39" s="1022"/>
      <c r="BKL39" s="1022"/>
      <c r="BKM39" s="1022"/>
      <c r="BKN39" s="1022"/>
      <c r="BKO39" s="1022"/>
      <c r="BKP39" s="1022"/>
      <c r="BKQ39" s="1022"/>
      <c r="BKR39" s="1022"/>
      <c r="BKS39" s="1022"/>
      <c r="BKT39" s="1022"/>
      <c r="BKU39" s="1022"/>
      <c r="BKV39" s="1022"/>
      <c r="BKW39" s="1022"/>
      <c r="BKX39" s="1022"/>
      <c r="BKY39" s="1022"/>
      <c r="BKZ39" s="1022"/>
      <c r="BLA39" s="1022"/>
      <c r="BLB39" s="1022"/>
      <c r="BLC39" s="1022"/>
      <c r="BLD39" s="1022"/>
      <c r="BLE39" s="1022"/>
      <c r="BLF39" s="1022"/>
      <c r="BLG39" s="1022"/>
      <c r="BLH39" s="1022"/>
      <c r="BLI39" s="1022"/>
      <c r="BLJ39" s="1022"/>
      <c r="BLK39" s="1022"/>
      <c r="BLL39" s="1022"/>
      <c r="BLM39" s="1022"/>
      <c r="BLN39" s="1022"/>
      <c r="BLO39" s="1022"/>
      <c r="BLP39" s="1022"/>
      <c r="BLQ39" s="1022"/>
      <c r="BLR39" s="1022"/>
      <c r="BLS39" s="1022"/>
      <c r="BLT39" s="1022"/>
      <c r="BLU39" s="1022"/>
      <c r="BLV39" s="1022"/>
      <c r="BLW39" s="1022"/>
      <c r="BLX39" s="1022"/>
      <c r="BLY39" s="1022"/>
      <c r="BLZ39" s="1022"/>
      <c r="BMA39" s="1022"/>
      <c r="BMB39" s="1022"/>
      <c r="BMC39" s="1022"/>
      <c r="BMD39" s="1022"/>
      <c r="BME39" s="1022"/>
      <c r="BMF39" s="1022"/>
      <c r="BMG39" s="1022"/>
      <c r="BMH39" s="1022"/>
      <c r="BMI39" s="1022"/>
      <c r="BMJ39" s="1022"/>
      <c r="BMK39" s="1022"/>
      <c r="BML39" s="1022"/>
      <c r="BMM39" s="1022"/>
      <c r="BMN39" s="1022"/>
      <c r="BMO39" s="1022"/>
      <c r="BMP39" s="1022"/>
      <c r="BMQ39" s="1022"/>
      <c r="BMR39" s="1022"/>
      <c r="BMS39" s="1022"/>
      <c r="BMT39" s="1022"/>
      <c r="BMU39" s="1022"/>
      <c r="BMV39" s="1022"/>
      <c r="BMW39" s="1022"/>
      <c r="BMX39" s="1022"/>
      <c r="BMY39" s="1022"/>
      <c r="BMZ39" s="1022"/>
      <c r="BNA39" s="1022"/>
      <c r="BNB39" s="1022"/>
      <c r="BNC39" s="1022"/>
      <c r="BND39" s="1022"/>
      <c r="BNE39" s="1022"/>
      <c r="BNF39" s="1022"/>
      <c r="BNG39" s="1022"/>
      <c r="BNH39" s="1022"/>
      <c r="BNI39" s="1022"/>
      <c r="BNJ39" s="1022"/>
      <c r="BNK39" s="1022"/>
      <c r="BNL39" s="1022"/>
      <c r="BNM39" s="1022"/>
      <c r="BNN39" s="1022"/>
      <c r="BNO39" s="1022"/>
      <c r="BNP39" s="1022"/>
      <c r="BNQ39" s="1022"/>
      <c r="BNR39" s="1022"/>
      <c r="BNS39" s="1022"/>
      <c r="BNT39" s="1022"/>
      <c r="BNU39" s="1022"/>
      <c r="BNV39" s="1022"/>
      <c r="BNW39" s="1022"/>
      <c r="BNX39" s="1022"/>
      <c r="BNY39" s="1022"/>
      <c r="BNZ39" s="1022"/>
      <c r="BOA39" s="1022"/>
      <c r="BOB39" s="1022"/>
      <c r="BOC39" s="1022"/>
      <c r="BOD39" s="1022"/>
      <c r="BOE39" s="1022"/>
      <c r="BOF39" s="1022"/>
      <c r="BOG39" s="1022"/>
      <c r="BOH39" s="1022"/>
      <c r="BOI39" s="1022"/>
      <c r="BOJ39" s="1022"/>
      <c r="BOK39" s="1022"/>
      <c r="BOL39" s="1022"/>
      <c r="BOM39" s="1022"/>
      <c r="BON39" s="1022"/>
      <c r="BOO39" s="1022"/>
      <c r="BOP39" s="1022"/>
      <c r="BOQ39" s="1022"/>
      <c r="BOR39" s="1022"/>
      <c r="BOS39" s="1022"/>
      <c r="BOT39" s="1022"/>
      <c r="BOU39" s="1022"/>
      <c r="BOV39" s="1022"/>
      <c r="BOW39" s="1022"/>
      <c r="BOX39" s="1022"/>
      <c r="BOY39" s="1022"/>
      <c r="BOZ39" s="1022"/>
      <c r="BPA39" s="1022"/>
      <c r="BPB39" s="1022"/>
      <c r="BPC39" s="1022"/>
      <c r="BPD39" s="1022"/>
      <c r="BPE39" s="1022"/>
      <c r="BPF39" s="1022"/>
      <c r="BPG39" s="1022"/>
      <c r="BPH39" s="1022"/>
      <c r="BPI39" s="1022"/>
      <c r="BPJ39" s="1022"/>
      <c r="BPK39" s="1022"/>
      <c r="BPL39" s="1022"/>
      <c r="BPM39" s="1022"/>
      <c r="BPN39" s="1022"/>
      <c r="BPO39" s="1022"/>
      <c r="BPP39" s="1022"/>
      <c r="BPQ39" s="1022"/>
      <c r="BPR39" s="1022"/>
      <c r="BPS39" s="1022"/>
      <c r="BPT39" s="1022"/>
      <c r="BPU39" s="1022"/>
      <c r="BPV39" s="1022"/>
      <c r="BPW39" s="1022"/>
      <c r="BPX39" s="1022"/>
      <c r="BPY39" s="1022"/>
      <c r="BPZ39" s="1022"/>
      <c r="BQA39" s="1022"/>
      <c r="BQB39" s="1022"/>
      <c r="BQC39" s="1022"/>
      <c r="BQD39" s="1022"/>
      <c r="BQE39" s="1022"/>
      <c r="BQF39" s="1022"/>
      <c r="BQG39" s="1022"/>
      <c r="BQH39" s="1022"/>
      <c r="BQI39" s="1022"/>
      <c r="BQJ39" s="1022"/>
      <c r="BQK39" s="1022"/>
      <c r="BQL39" s="1022"/>
      <c r="BQM39" s="1022"/>
      <c r="BQN39" s="1022"/>
      <c r="BQO39" s="1022"/>
      <c r="BQP39" s="1022"/>
      <c r="BQQ39" s="1022"/>
      <c r="BQR39" s="1022"/>
      <c r="BQS39" s="1022"/>
      <c r="BQT39" s="1022"/>
      <c r="BQU39" s="1022"/>
      <c r="BQV39" s="1022"/>
      <c r="BQW39" s="1022"/>
      <c r="BQX39" s="1022"/>
      <c r="BQY39" s="1022"/>
      <c r="BQZ39" s="1022"/>
      <c r="BRA39" s="1022"/>
      <c r="BRB39" s="1022"/>
      <c r="BRC39" s="1022"/>
      <c r="BRD39" s="1022"/>
      <c r="BRE39" s="1022"/>
      <c r="BRF39" s="1022"/>
      <c r="BRG39" s="1022"/>
      <c r="BRH39" s="1022"/>
      <c r="BRI39" s="1022"/>
      <c r="BRJ39" s="1022"/>
      <c r="BRK39" s="1022"/>
      <c r="BRL39" s="1022"/>
      <c r="BRM39" s="1022"/>
      <c r="BRN39" s="1022"/>
      <c r="BRO39" s="1022"/>
      <c r="BRP39" s="1022"/>
      <c r="BRQ39" s="1022"/>
      <c r="BRR39" s="1022"/>
      <c r="BRS39" s="1022"/>
      <c r="BRT39" s="1022"/>
      <c r="BRU39" s="1022"/>
      <c r="BRV39" s="1022"/>
      <c r="BRW39" s="1022"/>
      <c r="BRX39" s="1022"/>
      <c r="BRY39" s="1022"/>
      <c r="BRZ39" s="1022"/>
      <c r="BSA39" s="1022"/>
      <c r="BSB39" s="1022"/>
      <c r="BSC39" s="1022"/>
      <c r="BSD39" s="1022"/>
      <c r="BSE39" s="1022"/>
      <c r="BSF39" s="1022"/>
      <c r="BSG39" s="1022"/>
      <c r="BSH39" s="1022"/>
      <c r="BSI39" s="1022"/>
      <c r="BSJ39" s="1022"/>
      <c r="BSK39" s="1022"/>
      <c r="BSL39" s="1022"/>
      <c r="BSM39" s="1022"/>
      <c r="BSN39" s="1022"/>
      <c r="BSO39" s="1022"/>
      <c r="BSP39" s="1022"/>
      <c r="BSQ39" s="1022"/>
      <c r="BSR39" s="1022"/>
      <c r="BSS39" s="1022"/>
      <c r="BST39" s="1022"/>
      <c r="BSU39" s="1022"/>
      <c r="BSV39" s="1022"/>
      <c r="BSW39" s="1022"/>
      <c r="BSX39" s="1022"/>
      <c r="BSY39" s="1022"/>
      <c r="BSZ39" s="1022"/>
      <c r="BTA39" s="1022"/>
      <c r="BTB39" s="1022"/>
      <c r="BTC39" s="1022"/>
      <c r="BTD39" s="1022"/>
      <c r="BTE39" s="1022"/>
      <c r="BTF39" s="1022"/>
      <c r="BTG39" s="1022"/>
      <c r="BTH39" s="1022"/>
      <c r="BTI39" s="1022"/>
      <c r="BTJ39" s="1022"/>
      <c r="BTK39" s="1022"/>
      <c r="BTL39" s="1022"/>
      <c r="BTM39" s="1022"/>
      <c r="BTN39" s="1022"/>
      <c r="BTO39" s="1022"/>
      <c r="BTP39" s="1022"/>
      <c r="BTQ39" s="1022"/>
      <c r="BTR39" s="1022"/>
      <c r="BTS39" s="1022"/>
      <c r="BTT39" s="1022"/>
      <c r="BTU39" s="1022"/>
      <c r="BTV39" s="1022"/>
      <c r="BTW39" s="1022"/>
      <c r="BTX39" s="1022"/>
      <c r="BTY39" s="1022"/>
      <c r="BTZ39" s="1022"/>
      <c r="BUA39" s="1022"/>
      <c r="BUB39" s="1022"/>
      <c r="BUC39" s="1022"/>
      <c r="BUD39" s="1022"/>
      <c r="BUE39" s="1022"/>
      <c r="BUF39" s="1022"/>
      <c r="BUG39" s="1022"/>
      <c r="BUH39" s="1022"/>
      <c r="BUI39" s="1022"/>
      <c r="BUJ39" s="1022"/>
      <c r="BUK39" s="1022"/>
      <c r="BUL39" s="1022"/>
      <c r="BUM39" s="1022"/>
      <c r="BUN39" s="1022"/>
      <c r="BUO39" s="1022"/>
      <c r="BUP39" s="1022"/>
      <c r="BUQ39" s="1022"/>
      <c r="BUR39" s="1022"/>
      <c r="BUS39" s="1022"/>
      <c r="BUT39" s="1022"/>
      <c r="BUU39" s="1022"/>
      <c r="BUV39" s="1022"/>
      <c r="BUW39" s="1022"/>
      <c r="BUX39" s="1022"/>
      <c r="BUY39" s="1022"/>
      <c r="BUZ39" s="1022"/>
      <c r="BVA39" s="1022"/>
      <c r="BVB39" s="1022"/>
      <c r="BVC39" s="1022"/>
      <c r="BVD39" s="1022"/>
      <c r="BVE39" s="1022"/>
      <c r="BVF39" s="1022"/>
      <c r="BVG39" s="1022"/>
      <c r="BVH39" s="1022"/>
      <c r="BVI39" s="1022"/>
      <c r="BVJ39" s="1022"/>
      <c r="BVK39" s="1022"/>
      <c r="BVL39" s="1022"/>
      <c r="BVM39" s="1022"/>
      <c r="BVN39" s="1022"/>
      <c r="BVO39" s="1022"/>
      <c r="BVP39" s="1022"/>
      <c r="BVQ39" s="1022"/>
      <c r="BVR39" s="1022"/>
      <c r="BVS39" s="1022"/>
      <c r="BVT39" s="1022"/>
      <c r="BVU39" s="1022"/>
      <c r="BVV39" s="1022"/>
      <c r="BVW39" s="1022"/>
      <c r="BVX39" s="1022"/>
      <c r="BVY39" s="1022"/>
      <c r="BVZ39" s="1022"/>
      <c r="BWA39" s="1022"/>
      <c r="BWB39" s="1022"/>
      <c r="BWC39" s="1022"/>
      <c r="BWD39" s="1022"/>
      <c r="BWE39" s="1022"/>
      <c r="BWF39" s="1022"/>
      <c r="BWG39" s="1022"/>
      <c r="BWH39" s="1022"/>
      <c r="BWI39" s="1022"/>
      <c r="BWJ39" s="1022"/>
      <c r="BWK39" s="1022"/>
      <c r="BWL39" s="1022"/>
      <c r="BWM39" s="1022"/>
      <c r="BWN39" s="1022"/>
      <c r="BWO39" s="1022"/>
      <c r="BWP39" s="1022"/>
      <c r="BWQ39" s="1022"/>
      <c r="BWR39" s="1022"/>
      <c r="BWS39" s="1022"/>
      <c r="BWT39" s="1022"/>
      <c r="BWU39" s="1022"/>
      <c r="BWV39" s="1022"/>
      <c r="BWW39" s="1022"/>
      <c r="BWX39" s="1022"/>
      <c r="BWY39" s="1022"/>
      <c r="BWZ39" s="1022"/>
      <c r="BXA39" s="1022"/>
      <c r="BXB39" s="1022"/>
      <c r="BXC39" s="1022"/>
      <c r="BXD39" s="1022"/>
      <c r="BXE39" s="1022"/>
      <c r="BXF39" s="1022"/>
      <c r="BXG39" s="1022"/>
      <c r="BXH39" s="1022"/>
      <c r="BXI39" s="1022"/>
      <c r="BXJ39" s="1022"/>
      <c r="BXK39" s="1022"/>
      <c r="BXL39" s="1022"/>
      <c r="BXM39" s="1022"/>
      <c r="BXN39" s="1022"/>
      <c r="BXO39" s="1022"/>
      <c r="BXP39" s="1022"/>
      <c r="BXQ39" s="1022"/>
      <c r="BXR39" s="1022"/>
      <c r="BXS39" s="1022"/>
      <c r="BXT39" s="1022"/>
      <c r="BXU39" s="1022"/>
      <c r="BXV39" s="1022"/>
      <c r="BXW39" s="1022"/>
      <c r="BXX39" s="1022"/>
      <c r="BXY39" s="1022"/>
      <c r="BXZ39" s="1022"/>
      <c r="BYA39" s="1022"/>
      <c r="BYB39" s="1022"/>
      <c r="BYC39" s="1022"/>
      <c r="BYD39" s="1022"/>
      <c r="BYE39" s="1022"/>
      <c r="BYF39" s="1022"/>
      <c r="BYG39" s="1022"/>
      <c r="BYH39" s="1022"/>
      <c r="BYI39" s="1022"/>
      <c r="BYJ39" s="1022"/>
      <c r="BYK39" s="1022"/>
      <c r="BYL39" s="1022"/>
      <c r="BYM39" s="1022"/>
      <c r="BYN39" s="1022"/>
      <c r="BYO39" s="1022"/>
      <c r="BYP39" s="1022"/>
      <c r="BYQ39" s="1022"/>
      <c r="BYR39" s="1022"/>
      <c r="BYS39" s="1022"/>
      <c r="BYT39" s="1022"/>
      <c r="BYU39" s="1022"/>
      <c r="BYV39" s="1022"/>
      <c r="BYW39" s="1022"/>
      <c r="BYX39" s="1022"/>
      <c r="BYY39" s="1022"/>
      <c r="BYZ39" s="1022"/>
      <c r="BZA39" s="1022"/>
      <c r="BZB39" s="1022"/>
      <c r="BZC39" s="1022"/>
      <c r="BZD39" s="1022"/>
      <c r="BZE39" s="1022"/>
      <c r="BZF39" s="1022"/>
      <c r="BZG39" s="1022"/>
      <c r="BZH39" s="1022"/>
      <c r="BZI39" s="1022"/>
      <c r="BZJ39" s="1022"/>
      <c r="BZK39" s="1022"/>
      <c r="BZL39" s="1022"/>
      <c r="BZM39" s="1022"/>
      <c r="BZN39" s="1022"/>
      <c r="BZO39" s="1022"/>
      <c r="BZP39" s="1022"/>
      <c r="BZQ39" s="1022"/>
      <c r="BZR39" s="1022"/>
      <c r="BZS39" s="1022"/>
      <c r="BZT39" s="1022"/>
      <c r="BZU39" s="1022"/>
      <c r="BZV39" s="1022"/>
      <c r="BZW39" s="1022"/>
      <c r="BZX39" s="1022"/>
      <c r="BZY39" s="1022"/>
      <c r="BZZ39" s="1022"/>
      <c r="CAA39" s="1022"/>
      <c r="CAB39" s="1022"/>
      <c r="CAC39" s="1022"/>
      <c r="CAD39" s="1022"/>
      <c r="CAE39" s="1022"/>
      <c r="CAF39" s="1022"/>
      <c r="CAG39" s="1022"/>
      <c r="CAH39" s="1022"/>
      <c r="CAI39" s="1022"/>
      <c r="CAJ39" s="1022"/>
      <c r="CAK39" s="1022"/>
      <c r="CAL39" s="1022"/>
      <c r="CAM39" s="1022"/>
      <c r="CAN39" s="1022"/>
      <c r="CAO39" s="1022"/>
      <c r="CAP39" s="1022"/>
      <c r="CAQ39" s="1022"/>
      <c r="CAR39" s="1022"/>
      <c r="CAS39" s="1022"/>
      <c r="CAT39" s="1022"/>
      <c r="CAU39" s="1022"/>
      <c r="CAV39" s="1022"/>
      <c r="CAW39" s="1022"/>
      <c r="CAX39" s="1022"/>
      <c r="CAY39" s="1022"/>
      <c r="CAZ39" s="1022"/>
      <c r="CBA39" s="1022"/>
      <c r="CBB39" s="1022"/>
      <c r="CBC39" s="1022"/>
      <c r="CBD39" s="1022"/>
      <c r="CBE39" s="1022"/>
      <c r="CBF39" s="1022"/>
      <c r="CBG39" s="1022"/>
      <c r="CBH39" s="1022"/>
      <c r="CBI39" s="1022"/>
      <c r="CBJ39" s="1022"/>
      <c r="CBK39" s="1022"/>
      <c r="CBL39" s="1022"/>
      <c r="CBM39" s="1022"/>
      <c r="CBN39" s="1022"/>
      <c r="CBO39" s="1022"/>
      <c r="CBP39" s="1022"/>
      <c r="CBQ39" s="1022"/>
      <c r="CBR39" s="1022"/>
      <c r="CBS39" s="1022"/>
      <c r="CBT39" s="1022"/>
      <c r="CBU39" s="1022"/>
      <c r="CBV39" s="1022"/>
      <c r="CBW39" s="1022"/>
      <c r="CBX39" s="1022"/>
      <c r="CBY39" s="1022"/>
      <c r="CBZ39" s="1022"/>
      <c r="CCA39" s="1022"/>
      <c r="CCB39" s="1022"/>
      <c r="CCC39" s="1022"/>
      <c r="CCD39" s="1022"/>
      <c r="CCE39" s="1022"/>
      <c r="CCF39" s="1022"/>
      <c r="CCG39" s="1022"/>
      <c r="CCH39" s="1022"/>
      <c r="CCI39" s="1022"/>
      <c r="CCJ39" s="1022"/>
      <c r="CCK39" s="1022"/>
      <c r="CCL39" s="1022"/>
      <c r="CCM39" s="1022"/>
      <c r="CCN39" s="1022"/>
      <c r="CCO39" s="1022"/>
      <c r="CCP39" s="1022"/>
      <c r="CCQ39" s="1022"/>
      <c r="CCR39" s="1022"/>
      <c r="CCS39" s="1022"/>
      <c r="CCT39" s="1022"/>
      <c r="CCU39" s="1022"/>
      <c r="CCV39" s="1022"/>
      <c r="CCW39" s="1022"/>
      <c r="CCX39" s="1022"/>
      <c r="CCY39" s="1022"/>
      <c r="CCZ39" s="1022"/>
      <c r="CDA39" s="1022"/>
      <c r="CDB39" s="1022"/>
      <c r="CDC39" s="1022"/>
      <c r="CDD39" s="1022"/>
      <c r="CDE39" s="1022"/>
      <c r="CDF39" s="1022"/>
      <c r="CDG39" s="1022"/>
      <c r="CDH39" s="1022"/>
      <c r="CDI39" s="1022"/>
      <c r="CDJ39" s="1022"/>
      <c r="CDK39" s="1022"/>
      <c r="CDL39" s="1022"/>
      <c r="CDM39" s="1022"/>
      <c r="CDN39" s="1022"/>
      <c r="CDO39" s="1022"/>
      <c r="CDP39" s="1022"/>
      <c r="CDQ39" s="1022"/>
      <c r="CDR39" s="1022"/>
      <c r="CDS39" s="1022"/>
      <c r="CDT39" s="1022"/>
      <c r="CDU39" s="1022"/>
      <c r="CDV39" s="1022"/>
      <c r="CDW39" s="1022"/>
      <c r="CDX39" s="1022"/>
      <c r="CDY39" s="1022"/>
      <c r="CDZ39" s="1022"/>
      <c r="CEA39" s="1022"/>
      <c r="CEB39" s="1022"/>
      <c r="CEC39" s="1022"/>
      <c r="CED39" s="1022"/>
      <c r="CEE39" s="1022"/>
      <c r="CEF39" s="1022"/>
      <c r="CEG39" s="1022"/>
      <c r="CEH39" s="1022"/>
      <c r="CEI39" s="1022"/>
      <c r="CEJ39" s="1022"/>
      <c r="CEK39" s="1022"/>
      <c r="CEL39" s="1022"/>
      <c r="CEM39" s="1022"/>
      <c r="CEN39" s="1022"/>
      <c r="CEO39" s="1022"/>
      <c r="CEP39" s="1022"/>
      <c r="CEQ39" s="1022"/>
      <c r="CER39" s="1022"/>
      <c r="CES39" s="1022"/>
      <c r="CET39" s="1022"/>
      <c r="CEU39" s="1022"/>
      <c r="CEV39" s="1022"/>
      <c r="CEW39" s="1022"/>
      <c r="CEX39" s="1022"/>
      <c r="CEY39" s="1022"/>
      <c r="CEZ39" s="1022"/>
      <c r="CFA39" s="1022"/>
      <c r="CFB39" s="1022"/>
      <c r="CFC39" s="1022"/>
      <c r="CFD39" s="1022"/>
      <c r="CFE39" s="1022"/>
      <c r="CFF39" s="1022"/>
      <c r="CFG39" s="1022"/>
      <c r="CFH39" s="1022"/>
      <c r="CFI39" s="1022"/>
      <c r="CFJ39" s="1022"/>
      <c r="CFK39" s="1022"/>
      <c r="CFL39" s="1022"/>
      <c r="CFM39" s="1022"/>
      <c r="CFN39" s="1022"/>
      <c r="CFO39" s="1022"/>
      <c r="CFP39" s="1022"/>
      <c r="CFQ39" s="1022"/>
      <c r="CFR39" s="1022"/>
      <c r="CFS39" s="1022"/>
      <c r="CFT39" s="1022"/>
      <c r="CFU39" s="1022"/>
      <c r="CFV39" s="1022"/>
      <c r="CFW39" s="1022"/>
      <c r="CFX39" s="1022"/>
      <c r="CFY39" s="1022"/>
      <c r="CFZ39" s="1022"/>
      <c r="CGA39" s="1022"/>
      <c r="CGB39" s="1022"/>
      <c r="CGC39" s="1022"/>
      <c r="CGD39" s="1022"/>
      <c r="CGE39" s="1022"/>
      <c r="CGF39" s="1022"/>
      <c r="CGG39" s="1022"/>
      <c r="CGH39" s="1022"/>
      <c r="CGI39" s="1022"/>
      <c r="CGJ39" s="1022"/>
      <c r="CGK39" s="1022"/>
      <c r="CGL39" s="1022"/>
      <c r="CGM39" s="1022"/>
      <c r="CGN39" s="1022"/>
      <c r="CGO39" s="1022"/>
      <c r="CGP39" s="1022"/>
      <c r="CGQ39" s="1022"/>
      <c r="CGR39" s="1022"/>
      <c r="CGS39" s="1022"/>
      <c r="CGT39" s="1022"/>
      <c r="CGU39" s="1022"/>
      <c r="CGV39" s="1022"/>
      <c r="CGW39" s="1022"/>
      <c r="CGX39" s="1022"/>
      <c r="CGY39" s="1022"/>
      <c r="CGZ39" s="1022"/>
      <c r="CHA39" s="1022"/>
      <c r="CHB39" s="1022"/>
      <c r="CHC39" s="1022"/>
      <c r="CHD39" s="1022"/>
      <c r="CHE39" s="1022"/>
      <c r="CHF39" s="1022"/>
      <c r="CHG39" s="1022"/>
      <c r="CHH39" s="1022"/>
      <c r="CHI39" s="1022"/>
      <c r="CHJ39" s="1022"/>
      <c r="CHK39" s="1022"/>
      <c r="CHL39" s="1022"/>
      <c r="CHM39" s="1022"/>
      <c r="CHN39" s="1022"/>
      <c r="CHO39" s="1022"/>
      <c r="CHP39" s="1022"/>
      <c r="CHQ39" s="1022"/>
      <c r="CHR39" s="1022"/>
      <c r="CHS39" s="1022"/>
      <c r="CHT39" s="1022"/>
      <c r="CHU39" s="1022"/>
      <c r="CHV39" s="1022"/>
      <c r="CHW39" s="1022"/>
      <c r="CHX39" s="1022"/>
      <c r="CHY39" s="1022"/>
      <c r="CHZ39" s="1022"/>
      <c r="CIA39" s="1022"/>
      <c r="CIB39" s="1022"/>
      <c r="CIC39" s="1022"/>
      <c r="CID39" s="1022"/>
      <c r="CIE39" s="1022"/>
      <c r="CIF39" s="1022"/>
      <c r="CIG39" s="1022"/>
      <c r="CIH39" s="1022"/>
      <c r="CII39" s="1022"/>
      <c r="CIJ39" s="1022"/>
      <c r="CIK39" s="1022"/>
      <c r="CIL39" s="1022"/>
      <c r="CIM39" s="1022"/>
      <c r="CIN39" s="1022"/>
      <c r="CIO39" s="1022"/>
      <c r="CIP39" s="1022"/>
      <c r="CIQ39" s="1022"/>
      <c r="CIR39" s="1022"/>
      <c r="CIS39" s="1022"/>
      <c r="CIT39" s="1022"/>
      <c r="CIU39" s="1022"/>
      <c r="CIV39" s="1022"/>
      <c r="CIW39" s="1022"/>
      <c r="CIX39" s="1022"/>
      <c r="CIY39" s="1022"/>
      <c r="CIZ39" s="1022"/>
      <c r="CJA39" s="1022"/>
      <c r="CJB39" s="1022"/>
      <c r="CJC39" s="1022"/>
      <c r="CJD39" s="1022"/>
      <c r="CJE39" s="1022"/>
      <c r="CJF39" s="1022"/>
      <c r="CJG39" s="1022"/>
      <c r="CJH39" s="1022"/>
      <c r="CJI39" s="1022"/>
      <c r="CJJ39" s="1022"/>
      <c r="CJK39" s="1022"/>
      <c r="CJL39" s="1022"/>
      <c r="CJM39" s="1022"/>
      <c r="CJN39" s="1022"/>
      <c r="CJO39" s="1022"/>
      <c r="CJP39" s="1022"/>
      <c r="CJQ39" s="1022"/>
      <c r="CJR39" s="1022"/>
      <c r="CJS39" s="1022"/>
      <c r="CJT39" s="1022"/>
      <c r="CJU39" s="1022"/>
      <c r="CJV39" s="1022"/>
      <c r="CJW39" s="1022"/>
      <c r="CJX39" s="1022"/>
      <c r="CJY39" s="1022"/>
      <c r="CJZ39" s="1022"/>
      <c r="CKA39" s="1022"/>
      <c r="CKB39" s="1022"/>
      <c r="CKC39" s="1022"/>
      <c r="CKD39" s="1022"/>
      <c r="CKE39" s="1022"/>
      <c r="CKF39" s="1022"/>
      <c r="CKG39" s="1022"/>
      <c r="CKH39" s="1022"/>
      <c r="CKI39" s="1022"/>
      <c r="CKJ39" s="1022"/>
      <c r="CKK39" s="1022"/>
      <c r="CKL39" s="1022"/>
      <c r="CKM39" s="1022"/>
      <c r="CKN39" s="1022"/>
      <c r="CKO39" s="1022"/>
      <c r="CKP39" s="1022"/>
      <c r="CKQ39" s="1022"/>
      <c r="CKR39" s="1022"/>
      <c r="CKS39" s="1022"/>
      <c r="CKT39" s="1022"/>
      <c r="CKU39" s="1022"/>
      <c r="CKV39" s="1022"/>
      <c r="CKW39" s="1022"/>
      <c r="CKX39" s="1022"/>
      <c r="CKY39" s="1022"/>
      <c r="CKZ39" s="1022"/>
      <c r="CLA39" s="1022"/>
      <c r="CLB39" s="1022"/>
      <c r="CLC39" s="1022"/>
      <c r="CLD39" s="1022"/>
      <c r="CLE39" s="1022"/>
      <c r="CLF39" s="1022"/>
      <c r="CLG39" s="1022"/>
      <c r="CLH39" s="1022"/>
      <c r="CLI39" s="1022"/>
      <c r="CLJ39" s="1022"/>
      <c r="CLK39" s="1022"/>
      <c r="CLL39" s="1022"/>
      <c r="CLM39" s="1022"/>
      <c r="CLN39" s="1022"/>
      <c r="CLO39" s="1022"/>
      <c r="CLP39" s="1022"/>
      <c r="CLQ39" s="1022"/>
      <c r="CLR39" s="1022"/>
      <c r="CLS39" s="1022"/>
      <c r="CLT39" s="1022"/>
      <c r="CLU39" s="1022"/>
      <c r="CLV39" s="1022"/>
      <c r="CLW39" s="1022"/>
      <c r="CLX39" s="1022"/>
      <c r="CLY39" s="1022"/>
      <c r="CLZ39" s="1022"/>
      <c r="CMA39" s="1022"/>
      <c r="CMB39" s="1022"/>
      <c r="CMC39" s="1022"/>
      <c r="CMD39" s="1022"/>
      <c r="CME39" s="1022"/>
      <c r="CMF39" s="1022"/>
      <c r="CMG39" s="1022"/>
      <c r="CMH39" s="1022"/>
      <c r="CMI39" s="1022"/>
      <c r="CMJ39" s="1022"/>
      <c r="CMK39" s="1022"/>
      <c r="CML39" s="1022"/>
      <c r="CMM39" s="1022"/>
      <c r="CMN39" s="1022"/>
      <c r="CMO39" s="1022"/>
      <c r="CMP39" s="1022"/>
      <c r="CMQ39" s="1022"/>
      <c r="CMR39" s="1022"/>
      <c r="CMS39" s="1022"/>
      <c r="CMT39" s="1022"/>
      <c r="CMU39" s="1022"/>
      <c r="CMV39" s="1022"/>
      <c r="CMW39" s="1022"/>
      <c r="CMX39" s="1022"/>
      <c r="CMY39" s="1022"/>
      <c r="CMZ39" s="1022"/>
      <c r="CNA39" s="1022"/>
      <c r="CNB39" s="1022"/>
      <c r="CNC39" s="1022"/>
      <c r="CND39" s="1022"/>
      <c r="CNE39" s="1022"/>
      <c r="CNF39" s="1022"/>
      <c r="CNG39" s="1022"/>
      <c r="CNH39" s="1022"/>
      <c r="CNI39" s="1022"/>
      <c r="CNJ39" s="1022"/>
      <c r="CNK39" s="1022"/>
      <c r="CNL39" s="1022"/>
      <c r="CNM39" s="1022"/>
      <c r="CNN39" s="1022"/>
      <c r="CNO39" s="1022"/>
      <c r="CNP39" s="1022"/>
      <c r="CNQ39" s="1022"/>
      <c r="CNR39" s="1022"/>
      <c r="CNS39" s="1022"/>
      <c r="CNT39" s="1022"/>
      <c r="CNU39" s="1022"/>
      <c r="CNV39" s="1022"/>
      <c r="CNW39" s="1022"/>
      <c r="CNX39" s="1022"/>
      <c r="CNY39" s="1022"/>
      <c r="CNZ39" s="1022"/>
      <c r="COA39" s="1022"/>
      <c r="COB39" s="1022"/>
      <c r="COC39" s="1022"/>
      <c r="COD39" s="1022"/>
      <c r="COE39" s="1022"/>
      <c r="COF39" s="1022"/>
      <c r="COG39" s="1022"/>
      <c r="COH39" s="1022"/>
      <c r="COI39" s="1022"/>
      <c r="COJ39" s="1022"/>
      <c r="COK39" s="1022"/>
      <c r="COL39" s="1022"/>
      <c r="COM39" s="1022"/>
      <c r="CON39" s="1022"/>
      <c r="COO39" s="1022"/>
      <c r="COP39" s="1022"/>
      <c r="COQ39" s="1022"/>
      <c r="COR39" s="1022"/>
      <c r="COS39" s="1022"/>
      <c r="COT39" s="1022"/>
      <c r="COU39" s="1022"/>
      <c r="COV39" s="1022"/>
      <c r="COW39" s="1022"/>
      <c r="COX39" s="1022"/>
      <c r="COY39" s="1022"/>
      <c r="COZ39" s="1022"/>
      <c r="CPA39" s="1022"/>
      <c r="CPB39" s="1022"/>
      <c r="CPC39" s="1022"/>
      <c r="CPD39" s="1022"/>
      <c r="CPE39" s="1022"/>
      <c r="CPF39" s="1022"/>
      <c r="CPG39" s="1022"/>
      <c r="CPH39" s="1022"/>
      <c r="CPI39" s="1022"/>
      <c r="CPJ39" s="1022"/>
      <c r="CPK39" s="1022"/>
      <c r="CPL39" s="1022"/>
      <c r="CPM39" s="1022"/>
      <c r="CPN39" s="1022"/>
      <c r="CPO39" s="1022"/>
      <c r="CPP39" s="1022"/>
      <c r="CPQ39" s="1022"/>
      <c r="CPR39" s="1022"/>
      <c r="CPS39" s="1022"/>
      <c r="CPT39" s="1022"/>
      <c r="CPU39" s="1022"/>
      <c r="CPV39" s="1022"/>
      <c r="CPW39" s="1022"/>
      <c r="CPX39" s="1022"/>
      <c r="CPY39" s="1022"/>
      <c r="CPZ39" s="1022"/>
      <c r="CQA39" s="1022"/>
      <c r="CQB39" s="1022"/>
      <c r="CQC39" s="1022"/>
      <c r="CQD39" s="1022"/>
      <c r="CQE39" s="1022"/>
      <c r="CQF39" s="1022"/>
      <c r="CQG39" s="1022"/>
      <c r="CQH39" s="1022"/>
      <c r="CQI39" s="1022"/>
      <c r="CQJ39" s="1022"/>
      <c r="CQK39" s="1022"/>
      <c r="CQL39" s="1022"/>
      <c r="CQM39" s="1022"/>
      <c r="CQN39" s="1022"/>
      <c r="CQO39" s="1022"/>
      <c r="CQP39" s="1022"/>
      <c r="CQQ39" s="1022"/>
      <c r="CQR39" s="1022"/>
      <c r="CQS39" s="1022"/>
      <c r="CQT39" s="1022"/>
      <c r="CQU39" s="1022"/>
      <c r="CQV39" s="1022"/>
      <c r="CQW39" s="1022"/>
      <c r="CQX39" s="1022"/>
      <c r="CQY39" s="1022"/>
      <c r="CQZ39" s="1022"/>
      <c r="CRA39" s="1022"/>
      <c r="CRB39" s="1022"/>
      <c r="CRC39" s="1022"/>
      <c r="CRD39" s="1022"/>
      <c r="CRE39" s="1022"/>
      <c r="CRF39" s="1022"/>
      <c r="CRG39" s="1022"/>
      <c r="CRH39" s="1022"/>
      <c r="CRI39" s="1022"/>
      <c r="CRJ39" s="1022"/>
      <c r="CRK39" s="1022"/>
      <c r="CRL39" s="1022"/>
      <c r="CRM39" s="1022"/>
      <c r="CRN39" s="1022"/>
      <c r="CRO39" s="1022"/>
      <c r="CRP39" s="1022"/>
      <c r="CRQ39" s="1022"/>
      <c r="CRR39" s="1022"/>
      <c r="CRS39" s="1022"/>
      <c r="CRT39" s="1022"/>
      <c r="CRU39" s="1022"/>
      <c r="CRV39" s="1022"/>
      <c r="CRW39" s="1022"/>
      <c r="CRX39" s="1022"/>
      <c r="CRY39" s="1022"/>
      <c r="CRZ39" s="1022"/>
      <c r="CSA39" s="1022"/>
      <c r="CSB39" s="1022"/>
      <c r="CSC39" s="1022"/>
      <c r="CSD39" s="1022"/>
      <c r="CSE39" s="1022"/>
      <c r="CSF39" s="1022"/>
      <c r="CSG39" s="1022"/>
      <c r="CSH39" s="1022"/>
      <c r="CSI39" s="1022"/>
      <c r="CSJ39" s="1022"/>
      <c r="CSK39" s="1022"/>
      <c r="CSL39" s="1022"/>
      <c r="CSM39" s="1022"/>
      <c r="CSN39" s="1022"/>
      <c r="CSO39" s="1022"/>
      <c r="CSP39" s="1022"/>
      <c r="CSQ39" s="1022"/>
      <c r="CSR39" s="1022"/>
      <c r="CSS39" s="1022"/>
      <c r="CST39" s="1022"/>
      <c r="CSU39" s="1022"/>
      <c r="CSV39" s="1022"/>
      <c r="CSW39" s="1022"/>
      <c r="CSX39" s="1022"/>
      <c r="CSY39" s="1022"/>
      <c r="CSZ39" s="1022"/>
      <c r="CTA39" s="1022"/>
      <c r="CTB39" s="1022"/>
      <c r="CTC39" s="1022"/>
      <c r="CTD39" s="1022"/>
      <c r="CTE39" s="1022"/>
      <c r="CTF39" s="1022"/>
      <c r="CTG39" s="1022"/>
      <c r="CTH39" s="1022"/>
      <c r="CTI39" s="1022"/>
      <c r="CTJ39" s="1022"/>
      <c r="CTK39" s="1022"/>
      <c r="CTL39" s="1022"/>
      <c r="CTM39" s="1022"/>
      <c r="CTN39" s="1022"/>
      <c r="CTO39" s="1022"/>
      <c r="CTP39" s="1022"/>
      <c r="CTQ39" s="1022"/>
      <c r="CTR39" s="1022"/>
      <c r="CTS39" s="1022"/>
      <c r="CTT39" s="1022"/>
      <c r="CTU39" s="1022"/>
      <c r="CTV39" s="1022"/>
      <c r="CTW39" s="1022"/>
      <c r="CTX39" s="1022"/>
      <c r="CTY39" s="1022"/>
      <c r="CTZ39" s="1022"/>
      <c r="CUA39" s="1022"/>
      <c r="CUB39" s="1022"/>
      <c r="CUC39" s="1022"/>
      <c r="CUD39" s="1022"/>
      <c r="CUE39" s="1022"/>
      <c r="CUF39" s="1022"/>
      <c r="CUG39" s="1022"/>
      <c r="CUH39" s="1022"/>
      <c r="CUI39" s="1022"/>
      <c r="CUJ39" s="1022"/>
      <c r="CUK39" s="1022"/>
      <c r="CUL39" s="1022"/>
      <c r="CUM39" s="1022"/>
      <c r="CUN39" s="1022"/>
      <c r="CUO39" s="1022"/>
      <c r="CUP39" s="1022"/>
      <c r="CUQ39" s="1022"/>
      <c r="CUR39" s="1022"/>
      <c r="CUS39" s="1022"/>
      <c r="CUT39" s="1022"/>
      <c r="CUU39" s="1022"/>
      <c r="CUV39" s="1022"/>
      <c r="CUW39" s="1022"/>
      <c r="CUX39" s="1022"/>
      <c r="CUY39" s="1022"/>
      <c r="CUZ39" s="1022"/>
      <c r="CVA39" s="1022"/>
      <c r="CVB39" s="1022"/>
      <c r="CVC39" s="1022"/>
      <c r="CVD39" s="1022"/>
      <c r="CVE39" s="1022"/>
      <c r="CVF39" s="1022"/>
      <c r="CVG39" s="1022"/>
      <c r="CVH39" s="1022"/>
      <c r="CVI39" s="1022"/>
      <c r="CVJ39" s="1022"/>
      <c r="CVK39" s="1022"/>
      <c r="CVL39" s="1022"/>
      <c r="CVM39" s="1022"/>
      <c r="CVN39" s="1022"/>
      <c r="CVO39" s="1022"/>
      <c r="CVP39" s="1022"/>
      <c r="CVQ39" s="1022"/>
      <c r="CVR39" s="1022"/>
      <c r="CVS39" s="1022"/>
      <c r="CVT39" s="1022"/>
      <c r="CVU39" s="1022"/>
      <c r="CVV39" s="1022"/>
      <c r="CVW39" s="1022"/>
      <c r="CVX39" s="1022"/>
      <c r="CVY39" s="1022"/>
      <c r="CVZ39" s="1022"/>
      <c r="CWA39" s="1022"/>
      <c r="CWB39" s="1022"/>
      <c r="CWC39" s="1022"/>
      <c r="CWD39" s="1022"/>
      <c r="CWE39" s="1022"/>
      <c r="CWF39" s="1022"/>
      <c r="CWG39" s="1022"/>
      <c r="CWH39" s="1022"/>
      <c r="CWI39" s="1022"/>
      <c r="CWJ39" s="1022"/>
      <c r="CWK39" s="1022"/>
      <c r="CWL39" s="1022"/>
      <c r="CWM39" s="1022"/>
      <c r="CWN39" s="1022"/>
      <c r="CWO39" s="1022"/>
      <c r="CWP39" s="1022"/>
      <c r="CWQ39" s="1022"/>
      <c r="CWR39" s="1022"/>
      <c r="CWS39" s="1022"/>
      <c r="CWT39" s="1022"/>
      <c r="CWU39" s="1022"/>
      <c r="CWV39" s="1022"/>
      <c r="CWW39" s="1022"/>
      <c r="CWX39" s="1022"/>
      <c r="CWY39" s="1022"/>
      <c r="CWZ39" s="1022"/>
      <c r="CXA39" s="1022"/>
      <c r="CXB39" s="1022"/>
      <c r="CXC39" s="1022"/>
      <c r="CXD39" s="1022"/>
      <c r="CXE39" s="1022"/>
      <c r="CXF39" s="1022"/>
      <c r="CXG39" s="1022"/>
      <c r="CXH39" s="1022"/>
      <c r="CXI39" s="1022"/>
      <c r="CXJ39" s="1022"/>
      <c r="CXK39" s="1022"/>
      <c r="CXL39" s="1022"/>
      <c r="CXM39" s="1022"/>
      <c r="CXN39" s="1022"/>
      <c r="CXO39" s="1022"/>
      <c r="CXP39" s="1022"/>
      <c r="CXQ39" s="1022"/>
      <c r="CXR39" s="1022"/>
      <c r="CXS39" s="1022"/>
      <c r="CXT39" s="1022"/>
      <c r="CXU39" s="1022"/>
      <c r="CXV39" s="1022"/>
      <c r="CXW39" s="1022"/>
      <c r="CXX39" s="1022"/>
      <c r="CXY39" s="1022"/>
      <c r="CXZ39" s="1022"/>
      <c r="CYA39" s="1022"/>
      <c r="CYB39" s="1022"/>
      <c r="CYC39" s="1022"/>
      <c r="CYD39" s="1022"/>
      <c r="CYE39" s="1022"/>
      <c r="CYF39" s="1022"/>
      <c r="CYG39" s="1022"/>
      <c r="CYH39" s="1022"/>
      <c r="CYI39" s="1022"/>
      <c r="CYJ39" s="1022"/>
      <c r="CYK39" s="1022"/>
      <c r="CYL39" s="1022"/>
      <c r="CYM39" s="1022"/>
      <c r="CYN39" s="1022"/>
      <c r="CYO39" s="1022"/>
      <c r="CYP39" s="1022"/>
      <c r="CYQ39" s="1022"/>
      <c r="CYR39" s="1022"/>
      <c r="CYS39" s="1022"/>
      <c r="CYT39" s="1022"/>
      <c r="CYU39" s="1022"/>
      <c r="CYV39" s="1022"/>
      <c r="CYW39" s="1022"/>
      <c r="CYX39" s="1022"/>
      <c r="CYY39" s="1022"/>
      <c r="CYZ39" s="1022"/>
      <c r="CZA39" s="1022"/>
      <c r="CZB39" s="1022"/>
      <c r="CZC39" s="1022"/>
      <c r="CZD39" s="1022"/>
      <c r="CZE39" s="1022"/>
      <c r="CZF39" s="1022"/>
      <c r="CZG39" s="1022"/>
      <c r="CZH39" s="1022"/>
      <c r="CZI39" s="1022"/>
      <c r="CZJ39" s="1022"/>
      <c r="CZK39" s="1022"/>
      <c r="CZL39" s="1022"/>
      <c r="CZM39" s="1022"/>
      <c r="CZN39" s="1022"/>
      <c r="CZO39" s="1022"/>
      <c r="CZP39" s="1022"/>
      <c r="CZQ39" s="1022"/>
      <c r="CZR39" s="1022"/>
      <c r="CZS39" s="1022"/>
      <c r="CZT39" s="1022"/>
      <c r="CZU39" s="1022"/>
      <c r="CZV39" s="1022"/>
      <c r="CZW39" s="1022"/>
      <c r="CZX39" s="1022"/>
      <c r="CZY39" s="1022"/>
      <c r="CZZ39" s="1022"/>
      <c r="DAA39" s="1022"/>
      <c r="DAB39" s="1022"/>
      <c r="DAC39" s="1022"/>
      <c r="DAD39" s="1022"/>
      <c r="DAE39" s="1022"/>
      <c r="DAF39" s="1022"/>
      <c r="DAG39" s="1022"/>
      <c r="DAH39" s="1022"/>
      <c r="DAI39" s="1022"/>
      <c r="DAJ39" s="1022"/>
      <c r="DAK39" s="1022"/>
      <c r="DAL39" s="1022"/>
      <c r="DAM39" s="1022"/>
      <c r="DAN39" s="1022"/>
      <c r="DAO39" s="1022"/>
      <c r="DAP39" s="1022"/>
      <c r="DAQ39" s="1022"/>
      <c r="DAR39" s="1022"/>
      <c r="DAS39" s="1022"/>
      <c r="DAT39" s="1022"/>
      <c r="DAU39" s="1022"/>
      <c r="DAV39" s="1022"/>
      <c r="DAW39" s="1022"/>
      <c r="DAX39" s="1022"/>
      <c r="DAY39" s="1022"/>
      <c r="DAZ39" s="1022"/>
      <c r="DBA39" s="1022"/>
      <c r="DBB39" s="1022"/>
      <c r="DBC39" s="1022"/>
      <c r="DBD39" s="1022"/>
      <c r="DBE39" s="1022"/>
      <c r="DBF39" s="1022"/>
      <c r="DBG39" s="1022"/>
      <c r="DBH39" s="1022"/>
      <c r="DBI39" s="1022"/>
      <c r="DBJ39" s="1022"/>
      <c r="DBK39" s="1022"/>
      <c r="DBL39" s="1022"/>
      <c r="DBM39" s="1022"/>
      <c r="DBN39" s="1022"/>
      <c r="DBO39" s="1022"/>
      <c r="DBP39" s="1022"/>
      <c r="DBQ39" s="1022"/>
      <c r="DBR39" s="1022"/>
      <c r="DBS39" s="1022"/>
      <c r="DBT39" s="1022"/>
      <c r="DBU39" s="1022"/>
      <c r="DBV39" s="1022"/>
      <c r="DBW39" s="1022"/>
      <c r="DBX39" s="1022"/>
      <c r="DBY39" s="1022"/>
      <c r="DBZ39" s="1022"/>
      <c r="DCA39" s="1022"/>
      <c r="DCB39" s="1022"/>
      <c r="DCC39" s="1022"/>
      <c r="DCD39" s="1022"/>
      <c r="DCE39" s="1022"/>
      <c r="DCF39" s="1022"/>
      <c r="DCG39" s="1022"/>
      <c r="DCH39" s="1022"/>
      <c r="DCI39" s="1022"/>
      <c r="DCJ39" s="1022"/>
      <c r="DCK39" s="1022"/>
      <c r="DCL39" s="1022"/>
      <c r="DCM39" s="1022"/>
      <c r="DCN39" s="1022"/>
      <c r="DCO39" s="1022"/>
      <c r="DCP39" s="1022"/>
      <c r="DCQ39" s="1022"/>
      <c r="DCR39" s="1022"/>
      <c r="DCS39" s="1022"/>
      <c r="DCT39" s="1022"/>
      <c r="DCU39" s="1022"/>
      <c r="DCV39" s="1022"/>
      <c r="DCW39" s="1022"/>
      <c r="DCX39" s="1022"/>
      <c r="DCY39" s="1022"/>
      <c r="DCZ39" s="1022"/>
      <c r="DDA39" s="1022"/>
      <c r="DDB39" s="1022"/>
      <c r="DDC39" s="1022"/>
      <c r="DDD39" s="1022"/>
      <c r="DDE39" s="1022"/>
      <c r="DDF39" s="1022"/>
      <c r="DDG39" s="1022"/>
      <c r="DDH39" s="1022"/>
      <c r="DDI39" s="1022"/>
      <c r="DDJ39" s="1022"/>
      <c r="DDK39" s="1022"/>
      <c r="DDL39" s="1022"/>
      <c r="DDM39" s="1022"/>
      <c r="DDN39" s="1022"/>
      <c r="DDO39" s="1022"/>
      <c r="DDP39" s="1022"/>
      <c r="DDQ39" s="1022"/>
      <c r="DDR39" s="1022"/>
      <c r="DDS39" s="1022"/>
      <c r="DDT39" s="1022"/>
      <c r="DDU39" s="1022"/>
      <c r="DDV39" s="1022"/>
      <c r="DDW39" s="1022"/>
      <c r="DDX39" s="1022"/>
      <c r="DDY39" s="1022"/>
      <c r="DDZ39" s="1022"/>
      <c r="DEA39" s="1022"/>
      <c r="DEB39" s="1022"/>
      <c r="DEC39" s="1022"/>
      <c r="DED39" s="1022"/>
      <c r="DEE39" s="1022"/>
      <c r="DEF39" s="1022"/>
      <c r="DEG39" s="1022"/>
      <c r="DEH39" s="1022"/>
      <c r="DEI39" s="1022"/>
      <c r="DEJ39" s="1022"/>
      <c r="DEK39" s="1022"/>
      <c r="DEL39" s="1022"/>
      <c r="DEM39" s="1022"/>
      <c r="DEN39" s="1022"/>
      <c r="DEO39" s="1022"/>
      <c r="DEP39" s="1022"/>
      <c r="DEQ39" s="1022"/>
      <c r="DER39" s="1022"/>
      <c r="DES39" s="1022"/>
      <c r="DET39" s="1022"/>
      <c r="DEU39" s="1022"/>
      <c r="DEV39" s="1022"/>
      <c r="DEW39" s="1022"/>
      <c r="DEX39" s="1022"/>
      <c r="DEY39" s="1022"/>
      <c r="DEZ39" s="1022"/>
      <c r="DFA39" s="1022"/>
      <c r="DFB39" s="1022"/>
      <c r="DFC39" s="1022"/>
      <c r="DFD39" s="1022"/>
      <c r="DFE39" s="1022"/>
      <c r="DFF39" s="1022"/>
      <c r="DFG39" s="1022"/>
      <c r="DFH39" s="1022"/>
      <c r="DFI39" s="1022"/>
      <c r="DFJ39" s="1022"/>
      <c r="DFK39" s="1022"/>
      <c r="DFL39" s="1022"/>
      <c r="DFM39" s="1022"/>
      <c r="DFN39" s="1022"/>
      <c r="DFO39" s="1022"/>
      <c r="DFP39" s="1022"/>
      <c r="DFQ39" s="1022"/>
      <c r="DFR39" s="1022"/>
      <c r="DFS39" s="1022"/>
      <c r="DFT39" s="1022"/>
      <c r="DFU39" s="1022"/>
      <c r="DFV39" s="1022"/>
      <c r="DFW39" s="1022"/>
      <c r="DFX39" s="1022"/>
      <c r="DFY39" s="1022"/>
      <c r="DFZ39" s="1022"/>
      <c r="DGA39" s="1022"/>
      <c r="DGB39" s="1022"/>
      <c r="DGC39" s="1022"/>
      <c r="DGD39" s="1022"/>
      <c r="DGE39" s="1022"/>
      <c r="DGF39" s="1022"/>
      <c r="DGG39" s="1022"/>
      <c r="DGH39" s="1022"/>
      <c r="DGI39" s="1022"/>
      <c r="DGJ39" s="1022"/>
      <c r="DGK39" s="1022"/>
      <c r="DGL39" s="1022"/>
      <c r="DGM39" s="1022"/>
      <c r="DGN39" s="1022"/>
      <c r="DGO39" s="1022"/>
      <c r="DGP39" s="1022"/>
      <c r="DGQ39" s="1022"/>
      <c r="DGR39" s="1022"/>
      <c r="DGS39" s="1022"/>
      <c r="DGT39" s="1022"/>
      <c r="DGU39" s="1022"/>
      <c r="DGV39" s="1022"/>
      <c r="DGW39" s="1022"/>
      <c r="DGX39" s="1022"/>
      <c r="DGY39" s="1022"/>
      <c r="DGZ39" s="1022"/>
      <c r="DHA39" s="1022"/>
      <c r="DHB39" s="1022"/>
      <c r="DHC39" s="1022"/>
      <c r="DHD39" s="1022"/>
      <c r="DHE39" s="1022"/>
      <c r="DHF39" s="1022"/>
      <c r="DHG39" s="1022"/>
      <c r="DHH39" s="1022"/>
      <c r="DHI39" s="1022"/>
      <c r="DHJ39" s="1022"/>
      <c r="DHK39" s="1022"/>
      <c r="DHL39" s="1022"/>
      <c r="DHM39" s="1022"/>
      <c r="DHN39" s="1022"/>
      <c r="DHO39" s="1022"/>
      <c r="DHP39" s="1022"/>
      <c r="DHQ39" s="1022"/>
      <c r="DHR39" s="1022"/>
      <c r="DHS39" s="1022"/>
      <c r="DHT39" s="1022"/>
      <c r="DHU39" s="1022"/>
      <c r="DHV39" s="1022"/>
      <c r="DHW39" s="1022"/>
      <c r="DHX39" s="1022"/>
      <c r="DHY39" s="1022"/>
      <c r="DHZ39" s="1022"/>
      <c r="DIA39" s="1022"/>
      <c r="DIB39" s="1022"/>
      <c r="DIC39" s="1022"/>
      <c r="DID39" s="1022"/>
      <c r="DIE39" s="1022"/>
      <c r="DIF39" s="1022"/>
      <c r="DIG39" s="1022"/>
      <c r="DIH39" s="1022"/>
      <c r="DII39" s="1022"/>
      <c r="DIJ39" s="1022"/>
      <c r="DIK39" s="1022"/>
      <c r="DIL39" s="1022"/>
      <c r="DIM39" s="1022"/>
      <c r="DIN39" s="1022"/>
      <c r="DIO39" s="1022"/>
      <c r="DIP39" s="1022"/>
      <c r="DIQ39" s="1022"/>
      <c r="DIR39" s="1022"/>
      <c r="DIS39" s="1022"/>
      <c r="DIT39" s="1022"/>
      <c r="DIU39" s="1022"/>
      <c r="DIV39" s="1022"/>
      <c r="DIW39" s="1022"/>
      <c r="DIX39" s="1022"/>
      <c r="DIY39" s="1022"/>
      <c r="DIZ39" s="1022"/>
      <c r="DJA39" s="1022"/>
      <c r="DJB39" s="1022"/>
      <c r="DJC39" s="1022"/>
      <c r="DJD39" s="1022"/>
      <c r="DJE39" s="1022"/>
      <c r="DJF39" s="1022"/>
      <c r="DJG39" s="1022"/>
      <c r="DJH39" s="1022"/>
      <c r="DJI39" s="1022"/>
      <c r="DJJ39" s="1022"/>
      <c r="DJK39" s="1022"/>
      <c r="DJL39" s="1022"/>
      <c r="DJM39" s="1022"/>
      <c r="DJN39" s="1022"/>
      <c r="DJO39" s="1022"/>
      <c r="DJP39" s="1022"/>
      <c r="DJQ39" s="1022"/>
      <c r="DJR39" s="1022"/>
      <c r="DJS39" s="1022"/>
      <c r="DJT39" s="1022"/>
      <c r="DJU39" s="1022"/>
      <c r="DJV39" s="1022"/>
      <c r="DJW39" s="1022"/>
      <c r="DJX39" s="1022"/>
      <c r="DJY39" s="1022"/>
      <c r="DJZ39" s="1022"/>
      <c r="DKA39" s="1022"/>
      <c r="DKB39" s="1022"/>
      <c r="DKC39" s="1022"/>
      <c r="DKD39" s="1022"/>
      <c r="DKE39" s="1022"/>
      <c r="DKF39" s="1022"/>
      <c r="DKG39" s="1022"/>
      <c r="DKH39" s="1022"/>
      <c r="DKI39" s="1022"/>
      <c r="DKJ39" s="1022"/>
      <c r="DKK39" s="1022"/>
      <c r="DKL39" s="1022"/>
      <c r="DKM39" s="1022"/>
      <c r="DKN39" s="1022"/>
      <c r="DKO39" s="1022"/>
      <c r="DKP39" s="1022"/>
      <c r="DKQ39" s="1022"/>
      <c r="DKR39" s="1022"/>
      <c r="DKS39" s="1022"/>
      <c r="DKT39" s="1022"/>
      <c r="DKU39" s="1022"/>
      <c r="DKV39" s="1022"/>
      <c r="DKW39" s="1022"/>
      <c r="DKX39" s="1022"/>
      <c r="DKY39" s="1022"/>
      <c r="DKZ39" s="1022"/>
      <c r="DLA39" s="1022"/>
      <c r="DLB39" s="1022"/>
      <c r="DLC39" s="1022"/>
      <c r="DLD39" s="1022"/>
      <c r="DLE39" s="1022"/>
      <c r="DLF39" s="1022"/>
      <c r="DLG39" s="1022"/>
      <c r="DLH39" s="1022"/>
      <c r="DLI39" s="1022"/>
      <c r="DLJ39" s="1022"/>
      <c r="DLK39" s="1022"/>
      <c r="DLL39" s="1022"/>
      <c r="DLM39" s="1022"/>
      <c r="DLN39" s="1022"/>
      <c r="DLO39" s="1022"/>
      <c r="DLP39" s="1022"/>
      <c r="DLQ39" s="1022"/>
      <c r="DLR39" s="1022"/>
      <c r="DLS39" s="1022"/>
      <c r="DLT39" s="1022"/>
      <c r="DLU39" s="1022"/>
      <c r="DLV39" s="1022"/>
      <c r="DLW39" s="1022"/>
      <c r="DLX39" s="1022"/>
      <c r="DLY39" s="1022"/>
      <c r="DLZ39" s="1022"/>
      <c r="DMA39" s="1022"/>
      <c r="DMB39" s="1022"/>
      <c r="DMC39" s="1022"/>
      <c r="DMD39" s="1022"/>
      <c r="DME39" s="1022"/>
      <c r="DMF39" s="1022"/>
      <c r="DMG39" s="1022"/>
      <c r="DMH39" s="1022"/>
      <c r="DMI39" s="1022"/>
      <c r="DMJ39" s="1022"/>
      <c r="DMK39" s="1022"/>
      <c r="DML39" s="1022"/>
      <c r="DMM39" s="1022"/>
      <c r="DMN39" s="1022"/>
      <c r="DMO39" s="1022"/>
      <c r="DMP39" s="1022"/>
      <c r="DMQ39" s="1022"/>
      <c r="DMR39" s="1022"/>
      <c r="DMS39" s="1022"/>
      <c r="DMT39" s="1022"/>
      <c r="DMU39" s="1022"/>
      <c r="DMV39" s="1022"/>
      <c r="DMW39" s="1022"/>
      <c r="DMX39" s="1022"/>
      <c r="DMY39" s="1022"/>
      <c r="DMZ39" s="1022"/>
      <c r="DNA39" s="1022"/>
      <c r="DNB39" s="1022"/>
      <c r="DNC39" s="1022"/>
      <c r="DND39" s="1022"/>
      <c r="DNE39" s="1022"/>
      <c r="DNF39" s="1022"/>
      <c r="DNG39" s="1022"/>
      <c r="DNH39" s="1022"/>
      <c r="DNI39" s="1022"/>
      <c r="DNJ39" s="1022"/>
      <c r="DNK39" s="1022"/>
      <c r="DNL39" s="1022"/>
      <c r="DNM39" s="1022"/>
      <c r="DNN39" s="1022"/>
      <c r="DNO39" s="1022"/>
      <c r="DNP39" s="1022"/>
      <c r="DNQ39" s="1022"/>
      <c r="DNR39" s="1022"/>
      <c r="DNS39" s="1022"/>
      <c r="DNT39" s="1022"/>
      <c r="DNU39" s="1022"/>
      <c r="DNV39" s="1022"/>
      <c r="DNW39" s="1022"/>
      <c r="DNX39" s="1022"/>
      <c r="DNY39" s="1022"/>
      <c r="DNZ39" s="1022"/>
      <c r="DOA39" s="1022"/>
      <c r="DOB39" s="1022"/>
      <c r="DOC39" s="1022"/>
      <c r="DOD39" s="1022"/>
      <c r="DOE39" s="1022"/>
      <c r="DOF39" s="1022"/>
      <c r="DOG39" s="1022"/>
      <c r="DOH39" s="1022"/>
      <c r="DOI39" s="1022"/>
      <c r="DOJ39" s="1022"/>
      <c r="DOK39" s="1022"/>
      <c r="DOL39" s="1022"/>
      <c r="DOM39" s="1022"/>
      <c r="DON39" s="1022"/>
      <c r="DOO39" s="1022"/>
      <c r="DOP39" s="1022"/>
      <c r="DOQ39" s="1022"/>
      <c r="DOR39" s="1022"/>
      <c r="DOS39" s="1022"/>
      <c r="DOT39" s="1022"/>
      <c r="DOU39" s="1022"/>
      <c r="DOV39" s="1022"/>
      <c r="DOW39" s="1022"/>
      <c r="DOX39" s="1022"/>
      <c r="DOY39" s="1022"/>
      <c r="DOZ39" s="1022"/>
      <c r="DPA39" s="1022"/>
      <c r="DPB39" s="1022"/>
      <c r="DPC39" s="1022"/>
      <c r="DPD39" s="1022"/>
      <c r="DPE39" s="1022"/>
      <c r="DPF39" s="1022"/>
      <c r="DPG39" s="1022"/>
      <c r="DPH39" s="1022"/>
      <c r="DPI39" s="1022"/>
      <c r="DPJ39" s="1022"/>
      <c r="DPK39" s="1022"/>
      <c r="DPL39" s="1022"/>
      <c r="DPM39" s="1022"/>
      <c r="DPN39" s="1022"/>
      <c r="DPO39" s="1022"/>
      <c r="DPP39" s="1022"/>
      <c r="DPQ39" s="1022"/>
      <c r="DPR39" s="1022"/>
      <c r="DPS39" s="1022"/>
      <c r="DPT39" s="1022"/>
      <c r="DPU39" s="1022"/>
      <c r="DPV39" s="1022"/>
      <c r="DPW39" s="1022"/>
      <c r="DPX39" s="1022"/>
      <c r="DPY39" s="1022"/>
      <c r="DPZ39" s="1022"/>
      <c r="DQA39" s="1022"/>
      <c r="DQB39" s="1022"/>
      <c r="DQC39" s="1022"/>
      <c r="DQD39" s="1022"/>
      <c r="DQE39" s="1022"/>
      <c r="DQF39" s="1022"/>
      <c r="DQG39" s="1022"/>
      <c r="DQH39" s="1022"/>
      <c r="DQI39" s="1022"/>
      <c r="DQJ39" s="1022"/>
      <c r="DQK39" s="1022"/>
      <c r="DQL39" s="1022"/>
      <c r="DQM39" s="1022"/>
      <c r="DQN39" s="1022"/>
      <c r="DQO39" s="1022"/>
      <c r="DQP39" s="1022"/>
      <c r="DQQ39" s="1022"/>
      <c r="DQR39" s="1022"/>
      <c r="DQS39" s="1022"/>
      <c r="DQT39" s="1022"/>
      <c r="DQU39" s="1022"/>
      <c r="DQV39" s="1022"/>
      <c r="DQW39" s="1022"/>
      <c r="DQX39" s="1022"/>
      <c r="DQY39" s="1022"/>
      <c r="DQZ39" s="1022"/>
      <c r="DRA39" s="1022"/>
      <c r="DRB39" s="1022"/>
      <c r="DRC39" s="1022"/>
      <c r="DRD39" s="1022"/>
      <c r="DRE39" s="1022"/>
      <c r="DRF39" s="1022"/>
      <c r="DRG39" s="1022"/>
      <c r="DRH39" s="1022"/>
      <c r="DRI39" s="1022"/>
      <c r="DRJ39" s="1022"/>
      <c r="DRK39" s="1022"/>
      <c r="DRL39" s="1022"/>
      <c r="DRM39" s="1022"/>
      <c r="DRN39" s="1022"/>
      <c r="DRO39" s="1022"/>
      <c r="DRP39" s="1022"/>
      <c r="DRQ39" s="1022"/>
      <c r="DRR39" s="1022"/>
      <c r="DRS39" s="1022"/>
      <c r="DRT39" s="1022"/>
      <c r="DRU39" s="1022"/>
      <c r="DRV39" s="1022"/>
      <c r="DRW39" s="1022"/>
      <c r="DRX39" s="1022"/>
      <c r="DRY39" s="1022"/>
      <c r="DRZ39" s="1022"/>
      <c r="DSA39" s="1022"/>
      <c r="DSB39" s="1022"/>
      <c r="DSC39" s="1022"/>
      <c r="DSD39" s="1022"/>
      <c r="DSE39" s="1022"/>
      <c r="DSF39" s="1022"/>
      <c r="DSG39" s="1022"/>
      <c r="DSH39" s="1022"/>
      <c r="DSI39" s="1022"/>
      <c r="DSJ39" s="1022"/>
      <c r="DSK39" s="1022"/>
      <c r="DSL39" s="1022"/>
      <c r="DSM39" s="1022"/>
      <c r="DSN39" s="1022"/>
      <c r="DSO39" s="1022"/>
      <c r="DSP39" s="1022"/>
      <c r="DSQ39" s="1022"/>
      <c r="DSR39" s="1022"/>
      <c r="DSS39" s="1022"/>
      <c r="DST39" s="1022"/>
      <c r="DSU39" s="1022"/>
      <c r="DSV39" s="1022"/>
      <c r="DSW39" s="1022"/>
      <c r="DSX39" s="1022"/>
      <c r="DSY39" s="1022"/>
      <c r="DSZ39" s="1022"/>
      <c r="DTA39" s="1022"/>
      <c r="DTB39" s="1022"/>
      <c r="DTC39" s="1022"/>
      <c r="DTD39" s="1022"/>
      <c r="DTE39" s="1022"/>
      <c r="DTF39" s="1022"/>
      <c r="DTG39" s="1022"/>
      <c r="DTH39" s="1022"/>
      <c r="DTI39" s="1022"/>
      <c r="DTJ39" s="1022"/>
      <c r="DTK39" s="1022"/>
      <c r="DTL39" s="1022"/>
      <c r="DTM39" s="1022"/>
      <c r="DTN39" s="1022"/>
      <c r="DTO39" s="1022"/>
      <c r="DTP39" s="1022"/>
      <c r="DTQ39" s="1022"/>
      <c r="DTR39" s="1022"/>
      <c r="DTS39" s="1022"/>
      <c r="DTT39" s="1022"/>
      <c r="DTU39" s="1022"/>
      <c r="DTV39" s="1022"/>
      <c r="DTW39" s="1022"/>
      <c r="DTX39" s="1022"/>
      <c r="DTY39" s="1022"/>
      <c r="DTZ39" s="1022"/>
      <c r="DUA39" s="1022"/>
      <c r="DUB39" s="1022"/>
      <c r="DUC39" s="1022"/>
      <c r="DUD39" s="1022"/>
      <c r="DUE39" s="1022"/>
      <c r="DUF39" s="1022"/>
      <c r="DUG39" s="1022"/>
      <c r="DUH39" s="1022"/>
      <c r="DUI39" s="1022"/>
      <c r="DUJ39" s="1022"/>
      <c r="DUK39" s="1022"/>
      <c r="DUL39" s="1022"/>
      <c r="DUM39" s="1022"/>
      <c r="DUN39" s="1022"/>
      <c r="DUO39" s="1022"/>
      <c r="DUP39" s="1022"/>
      <c r="DUQ39" s="1022"/>
      <c r="DUR39" s="1022"/>
      <c r="DUS39" s="1022"/>
      <c r="DUT39" s="1022"/>
      <c r="DUU39" s="1022"/>
      <c r="DUV39" s="1022"/>
      <c r="DUW39" s="1022"/>
      <c r="DUX39" s="1022"/>
      <c r="DUY39" s="1022"/>
      <c r="DUZ39" s="1022"/>
      <c r="DVA39" s="1022"/>
      <c r="DVB39" s="1022"/>
      <c r="DVC39" s="1022"/>
      <c r="DVD39" s="1022"/>
      <c r="DVE39" s="1022"/>
      <c r="DVF39" s="1022"/>
      <c r="DVG39" s="1022"/>
      <c r="DVH39" s="1022"/>
      <c r="DVI39" s="1022"/>
      <c r="DVJ39" s="1022"/>
      <c r="DVK39" s="1022"/>
      <c r="DVL39" s="1022"/>
      <c r="DVM39" s="1022"/>
      <c r="DVN39" s="1022"/>
      <c r="DVO39" s="1022"/>
      <c r="DVP39" s="1022"/>
      <c r="DVQ39" s="1022"/>
      <c r="DVR39" s="1022"/>
      <c r="DVS39" s="1022"/>
      <c r="DVT39" s="1022"/>
      <c r="DVU39" s="1022"/>
      <c r="DVV39" s="1022"/>
      <c r="DVW39" s="1022"/>
      <c r="DVX39" s="1022"/>
      <c r="DVY39" s="1022"/>
      <c r="DVZ39" s="1022"/>
      <c r="DWA39" s="1022"/>
      <c r="DWB39" s="1022"/>
      <c r="DWC39" s="1022"/>
      <c r="DWD39" s="1022"/>
      <c r="DWE39" s="1022"/>
      <c r="DWF39" s="1022"/>
      <c r="DWG39" s="1022"/>
      <c r="DWH39" s="1022"/>
      <c r="DWI39" s="1022"/>
      <c r="DWJ39" s="1022"/>
      <c r="DWK39" s="1022"/>
      <c r="DWL39" s="1022"/>
      <c r="DWM39" s="1022"/>
      <c r="DWN39" s="1022"/>
      <c r="DWO39" s="1022"/>
      <c r="DWP39" s="1022"/>
      <c r="DWQ39" s="1022"/>
      <c r="DWR39" s="1022"/>
      <c r="DWS39" s="1022"/>
      <c r="DWT39" s="1022"/>
      <c r="DWU39" s="1022"/>
      <c r="DWV39" s="1022"/>
      <c r="DWW39" s="1022"/>
      <c r="DWX39" s="1022"/>
      <c r="DWY39" s="1022"/>
      <c r="DWZ39" s="1022"/>
      <c r="DXA39" s="1022"/>
      <c r="DXB39" s="1022"/>
      <c r="DXC39" s="1022"/>
      <c r="DXD39" s="1022"/>
      <c r="DXE39" s="1022"/>
      <c r="DXF39" s="1022"/>
      <c r="DXG39" s="1022"/>
      <c r="DXH39" s="1022"/>
      <c r="DXI39" s="1022"/>
      <c r="DXJ39" s="1022"/>
      <c r="DXK39" s="1022"/>
      <c r="DXL39" s="1022"/>
      <c r="DXM39" s="1022"/>
      <c r="DXN39" s="1022"/>
      <c r="DXO39" s="1022"/>
      <c r="DXP39" s="1022"/>
      <c r="DXQ39" s="1022"/>
      <c r="DXR39" s="1022"/>
      <c r="DXS39" s="1022"/>
      <c r="DXT39" s="1022"/>
      <c r="DXU39" s="1022"/>
      <c r="DXV39" s="1022"/>
      <c r="DXW39" s="1022"/>
      <c r="DXX39" s="1022"/>
      <c r="DXY39" s="1022"/>
      <c r="DXZ39" s="1022"/>
      <c r="DYA39" s="1022"/>
      <c r="DYB39" s="1022"/>
      <c r="DYC39" s="1022"/>
      <c r="DYD39" s="1022"/>
      <c r="DYE39" s="1022"/>
      <c r="DYF39" s="1022"/>
      <c r="DYG39" s="1022"/>
      <c r="DYH39" s="1022"/>
      <c r="DYI39" s="1022"/>
      <c r="DYJ39" s="1022"/>
      <c r="DYK39" s="1022"/>
      <c r="DYL39" s="1022"/>
      <c r="DYM39" s="1022"/>
      <c r="DYN39" s="1022"/>
      <c r="DYO39" s="1022"/>
      <c r="DYP39" s="1022"/>
      <c r="DYQ39" s="1022"/>
      <c r="DYR39" s="1022"/>
      <c r="DYS39" s="1022"/>
      <c r="DYT39" s="1022"/>
      <c r="DYU39" s="1022"/>
      <c r="DYV39" s="1022"/>
      <c r="DYW39" s="1022"/>
      <c r="DYX39" s="1022"/>
      <c r="DYY39" s="1022"/>
      <c r="DYZ39" s="1022"/>
      <c r="DZA39" s="1022"/>
      <c r="DZB39" s="1022"/>
      <c r="DZC39" s="1022"/>
      <c r="DZD39" s="1022"/>
      <c r="DZE39" s="1022"/>
      <c r="DZF39" s="1022"/>
      <c r="DZG39" s="1022"/>
      <c r="DZH39" s="1022"/>
      <c r="DZI39" s="1022"/>
      <c r="DZJ39" s="1022"/>
      <c r="DZK39" s="1022"/>
      <c r="DZL39" s="1022"/>
      <c r="DZM39" s="1022"/>
      <c r="DZN39" s="1022"/>
      <c r="DZO39" s="1022"/>
      <c r="DZP39" s="1022"/>
      <c r="DZQ39" s="1022"/>
      <c r="DZR39" s="1022"/>
      <c r="DZS39" s="1022"/>
      <c r="DZT39" s="1022"/>
      <c r="DZU39" s="1022"/>
      <c r="DZV39" s="1022"/>
      <c r="DZW39" s="1022"/>
      <c r="DZX39" s="1022"/>
      <c r="DZY39" s="1022"/>
      <c r="DZZ39" s="1022"/>
      <c r="EAA39" s="1022"/>
      <c r="EAB39" s="1022"/>
      <c r="EAC39" s="1022"/>
      <c r="EAD39" s="1022"/>
      <c r="EAE39" s="1022"/>
      <c r="EAF39" s="1022"/>
      <c r="EAG39" s="1022"/>
      <c r="EAH39" s="1022"/>
      <c r="EAI39" s="1022"/>
      <c r="EAJ39" s="1022"/>
      <c r="EAK39" s="1022"/>
      <c r="EAL39" s="1022"/>
      <c r="EAM39" s="1022"/>
      <c r="EAN39" s="1022"/>
      <c r="EAO39" s="1022"/>
      <c r="EAP39" s="1022"/>
      <c r="EAQ39" s="1022"/>
      <c r="EAR39" s="1022"/>
      <c r="EAS39" s="1022"/>
      <c r="EAT39" s="1022"/>
      <c r="EAU39" s="1022"/>
      <c r="EAV39" s="1022"/>
      <c r="EAW39" s="1022"/>
      <c r="EAX39" s="1022"/>
      <c r="EAY39" s="1022"/>
      <c r="EAZ39" s="1022"/>
      <c r="EBA39" s="1022"/>
      <c r="EBB39" s="1022"/>
      <c r="EBC39" s="1022"/>
      <c r="EBD39" s="1022"/>
      <c r="EBE39" s="1022"/>
      <c r="EBF39" s="1022"/>
      <c r="EBG39" s="1022"/>
      <c r="EBH39" s="1022"/>
      <c r="EBI39" s="1022"/>
      <c r="EBJ39" s="1022"/>
      <c r="EBK39" s="1022"/>
      <c r="EBL39" s="1022"/>
      <c r="EBM39" s="1022"/>
      <c r="EBN39" s="1022"/>
      <c r="EBO39" s="1022"/>
      <c r="EBP39" s="1022"/>
      <c r="EBQ39" s="1022"/>
      <c r="EBR39" s="1022"/>
      <c r="EBS39" s="1022"/>
      <c r="EBT39" s="1022"/>
      <c r="EBU39" s="1022"/>
      <c r="EBV39" s="1022"/>
      <c r="EBW39" s="1022"/>
      <c r="EBX39" s="1022"/>
      <c r="EBY39" s="1022"/>
      <c r="EBZ39" s="1022"/>
      <c r="ECA39" s="1022"/>
      <c r="ECB39" s="1022"/>
      <c r="ECC39" s="1022"/>
      <c r="ECD39" s="1022"/>
      <c r="ECE39" s="1022"/>
      <c r="ECF39" s="1022"/>
      <c r="ECG39" s="1022"/>
      <c r="ECH39" s="1022"/>
      <c r="ECI39" s="1022"/>
      <c r="ECJ39" s="1022"/>
      <c r="ECK39" s="1022"/>
      <c r="ECL39" s="1022"/>
      <c r="ECM39" s="1022"/>
      <c r="ECN39" s="1022"/>
      <c r="ECO39" s="1022"/>
      <c r="ECP39" s="1022"/>
      <c r="ECQ39" s="1022"/>
      <c r="ECR39" s="1022"/>
      <c r="ECS39" s="1022"/>
      <c r="ECT39" s="1022"/>
      <c r="ECU39" s="1022"/>
      <c r="ECV39" s="1022"/>
      <c r="ECW39" s="1022"/>
      <c r="ECX39" s="1022"/>
      <c r="ECY39" s="1022"/>
      <c r="ECZ39" s="1022"/>
      <c r="EDA39" s="1022"/>
      <c r="EDB39" s="1022"/>
      <c r="EDC39" s="1022"/>
      <c r="EDD39" s="1022"/>
      <c r="EDE39" s="1022"/>
      <c r="EDF39" s="1022"/>
      <c r="EDG39" s="1022"/>
      <c r="EDH39" s="1022"/>
      <c r="EDI39" s="1022"/>
      <c r="EDJ39" s="1022"/>
      <c r="EDK39" s="1022"/>
      <c r="EDL39" s="1022"/>
      <c r="EDM39" s="1022"/>
      <c r="EDN39" s="1022"/>
      <c r="EDO39" s="1022"/>
      <c r="EDP39" s="1022"/>
      <c r="EDQ39" s="1022"/>
      <c r="EDR39" s="1022"/>
      <c r="EDS39" s="1022"/>
      <c r="EDT39" s="1022"/>
      <c r="EDU39" s="1022"/>
      <c r="EDV39" s="1022"/>
      <c r="EDW39" s="1022"/>
      <c r="EDX39" s="1022"/>
      <c r="EDY39" s="1022"/>
      <c r="EDZ39" s="1022"/>
      <c r="EEA39" s="1022"/>
      <c r="EEB39" s="1022"/>
      <c r="EEC39" s="1022"/>
      <c r="EED39" s="1022"/>
      <c r="EEE39" s="1022"/>
      <c r="EEF39" s="1022"/>
      <c r="EEG39" s="1022"/>
      <c r="EEH39" s="1022"/>
      <c r="EEI39" s="1022"/>
      <c r="EEJ39" s="1022"/>
      <c r="EEK39" s="1022"/>
      <c r="EEL39" s="1022"/>
      <c r="EEM39" s="1022"/>
      <c r="EEN39" s="1022"/>
      <c r="EEO39" s="1022"/>
      <c r="EEP39" s="1022"/>
      <c r="EEQ39" s="1022"/>
      <c r="EER39" s="1022"/>
      <c r="EES39" s="1022"/>
      <c r="EET39" s="1022"/>
      <c r="EEU39" s="1022"/>
      <c r="EEV39" s="1022"/>
      <c r="EEW39" s="1022"/>
      <c r="EEX39" s="1022"/>
      <c r="EEY39" s="1022"/>
      <c r="EEZ39" s="1022"/>
      <c r="EFA39" s="1022"/>
      <c r="EFB39" s="1022"/>
      <c r="EFC39" s="1022"/>
      <c r="EFD39" s="1022"/>
      <c r="EFE39" s="1022"/>
      <c r="EFF39" s="1022"/>
      <c r="EFG39" s="1022"/>
      <c r="EFH39" s="1022"/>
      <c r="EFI39" s="1022"/>
      <c r="EFJ39" s="1022"/>
      <c r="EFK39" s="1022"/>
      <c r="EFL39" s="1022"/>
      <c r="EFM39" s="1022"/>
      <c r="EFN39" s="1022"/>
      <c r="EFO39" s="1022"/>
      <c r="EFP39" s="1022"/>
      <c r="EFQ39" s="1022"/>
      <c r="EFR39" s="1022"/>
      <c r="EFS39" s="1022"/>
      <c r="EFT39" s="1022"/>
      <c r="EFU39" s="1022"/>
      <c r="EFV39" s="1022"/>
      <c r="EFW39" s="1022"/>
      <c r="EFX39" s="1022"/>
      <c r="EFY39" s="1022"/>
      <c r="EFZ39" s="1022"/>
      <c r="EGA39" s="1022"/>
      <c r="EGB39" s="1022"/>
      <c r="EGC39" s="1022"/>
      <c r="EGD39" s="1022"/>
      <c r="EGE39" s="1022"/>
      <c r="EGF39" s="1022"/>
      <c r="EGG39" s="1022"/>
      <c r="EGH39" s="1022"/>
      <c r="EGI39" s="1022"/>
      <c r="EGJ39" s="1022"/>
      <c r="EGK39" s="1022"/>
      <c r="EGL39" s="1022"/>
      <c r="EGM39" s="1022"/>
      <c r="EGN39" s="1022"/>
      <c r="EGO39" s="1022"/>
      <c r="EGP39" s="1022"/>
      <c r="EGQ39" s="1022"/>
      <c r="EGR39" s="1022"/>
      <c r="EGS39" s="1022"/>
      <c r="EGT39" s="1022"/>
      <c r="EGU39" s="1022"/>
      <c r="EGV39" s="1022"/>
      <c r="EGW39" s="1022"/>
      <c r="EGX39" s="1022"/>
      <c r="EGY39" s="1022"/>
      <c r="EGZ39" s="1022"/>
      <c r="EHA39" s="1022"/>
      <c r="EHB39" s="1022"/>
      <c r="EHC39" s="1022"/>
      <c r="EHD39" s="1022"/>
      <c r="EHE39" s="1022"/>
      <c r="EHF39" s="1022"/>
      <c r="EHG39" s="1022"/>
      <c r="EHH39" s="1022"/>
      <c r="EHI39" s="1022"/>
      <c r="EHJ39" s="1022"/>
      <c r="EHK39" s="1022"/>
      <c r="EHL39" s="1022"/>
      <c r="EHM39" s="1022"/>
      <c r="EHN39" s="1022"/>
      <c r="EHO39" s="1022"/>
      <c r="EHP39" s="1022"/>
      <c r="EHQ39" s="1022"/>
      <c r="EHR39" s="1022"/>
      <c r="EHS39" s="1022"/>
      <c r="EHT39" s="1022"/>
      <c r="EHU39" s="1022"/>
      <c r="EHV39" s="1022"/>
      <c r="EHW39" s="1022"/>
      <c r="EHX39" s="1022"/>
      <c r="EHY39" s="1022"/>
      <c r="EHZ39" s="1022"/>
      <c r="EIA39" s="1022"/>
      <c r="EIB39" s="1022"/>
      <c r="EIC39" s="1022"/>
      <c r="EID39" s="1022"/>
      <c r="EIE39" s="1022"/>
      <c r="EIF39" s="1022"/>
      <c r="EIG39" s="1022"/>
      <c r="EIH39" s="1022"/>
      <c r="EII39" s="1022"/>
      <c r="EIJ39" s="1022"/>
      <c r="EIK39" s="1022"/>
      <c r="EIL39" s="1022"/>
      <c r="EIM39" s="1022"/>
      <c r="EIN39" s="1022"/>
      <c r="EIO39" s="1022"/>
      <c r="EIP39" s="1022"/>
      <c r="EIQ39" s="1022"/>
      <c r="EIR39" s="1022"/>
      <c r="EIS39" s="1022"/>
      <c r="EIT39" s="1022"/>
      <c r="EIU39" s="1022"/>
      <c r="EIV39" s="1022"/>
      <c r="EIW39" s="1022"/>
      <c r="EIX39" s="1022"/>
      <c r="EIY39" s="1022"/>
      <c r="EIZ39" s="1022"/>
      <c r="EJA39" s="1022"/>
      <c r="EJB39" s="1022"/>
      <c r="EJC39" s="1022"/>
      <c r="EJD39" s="1022"/>
      <c r="EJE39" s="1022"/>
      <c r="EJF39" s="1022"/>
      <c r="EJG39" s="1022"/>
      <c r="EJH39" s="1022"/>
      <c r="EJI39" s="1022"/>
      <c r="EJJ39" s="1022"/>
      <c r="EJK39" s="1022"/>
      <c r="EJL39" s="1022"/>
      <c r="EJM39" s="1022"/>
      <c r="EJN39" s="1022"/>
      <c r="EJO39" s="1022"/>
      <c r="EJP39" s="1022"/>
      <c r="EJQ39" s="1022"/>
      <c r="EJR39" s="1022"/>
      <c r="EJS39" s="1022"/>
      <c r="EJT39" s="1022"/>
      <c r="EJU39" s="1022"/>
      <c r="EJV39" s="1022"/>
      <c r="EJW39" s="1022"/>
      <c r="EJX39" s="1022"/>
      <c r="EJY39" s="1022"/>
      <c r="EJZ39" s="1022"/>
      <c r="EKA39" s="1022"/>
      <c r="EKB39" s="1022"/>
      <c r="EKC39" s="1022"/>
      <c r="EKD39" s="1022"/>
      <c r="EKE39" s="1022"/>
      <c r="EKF39" s="1022"/>
      <c r="EKG39" s="1022"/>
      <c r="EKH39" s="1022"/>
      <c r="EKI39" s="1022"/>
      <c r="EKJ39" s="1022"/>
      <c r="EKK39" s="1022"/>
      <c r="EKL39" s="1022"/>
      <c r="EKM39" s="1022"/>
      <c r="EKN39" s="1022"/>
      <c r="EKO39" s="1022"/>
      <c r="EKP39" s="1022"/>
      <c r="EKQ39" s="1022"/>
      <c r="EKR39" s="1022"/>
      <c r="EKS39" s="1022"/>
      <c r="EKT39" s="1022"/>
      <c r="EKU39" s="1022"/>
      <c r="EKV39" s="1022"/>
      <c r="EKW39" s="1022"/>
      <c r="EKX39" s="1022"/>
      <c r="EKY39" s="1022"/>
      <c r="EKZ39" s="1022"/>
      <c r="ELA39" s="1022"/>
      <c r="ELB39" s="1022"/>
      <c r="ELC39" s="1022"/>
      <c r="ELD39" s="1022"/>
      <c r="ELE39" s="1022"/>
      <c r="ELF39" s="1022"/>
      <c r="ELG39" s="1022"/>
      <c r="ELH39" s="1022"/>
      <c r="ELI39" s="1022"/>
      <c r="ELJ39" s="1022"/>
      <c r="ELK39" s="1022"/>
      <c r="ELL39" s="1022"/>
      <c r="ELM39" s="1022"/>
      <c r="ELN39" s="1022"/>
      <c r="ELO39" s="1022"/>
      <c r="ELP39" s="1022"/>
      <c r="ELQ39" s="1022"/>
      <c r="ELR39" s="1022"/>
      <c r="ELS39" s="1022"/>
      <c r="ELT39" s="1022"/>
      <c r="ELU39" s="1022"/>
      <c r="ELV39" s="1022"/>
      <c r="ELW39" s="1022"/>
      <c r="ELX39" s="1022"/>
      <c r="ELY39" s="1022"/>
      <c r="ELZ39" s="1022"/>
      <c r="EMA39" s="1022"/>
      <c r="EMB39" s="1022"/>
      <c r="EMC39" s="1022"/>
      <c r="EMD39" s="1022"/>
      <c r="EME39" s="1022"/>
      <c r="EMF39" s="1022"/>
      <c r="EMG39" s="1022"/>
      <c r="EMH39" s="1022"/>
      <c r="EMI39" s="1022"/>
      <c r="EMJ39" s="1022"/>
      <c r="EMK39" s="1022"/>
      <c r="EML39" s="1022"/>
      <c r="EMM39" s="1022"/>
      <c r="EMN39" s="1022"/>
      <c r="EMO39" s="1022"/>
      <c r="EMP39" s="1022"/>
      <c r="EMQ39" s="1022"/>
      <c r="EMR39" s="1022"/>
      <c r="EMS39" s="1022"/>
      <c r="EMT39" s="1022"/>
      <c r="EMU39" s="1022"/>
      <c r="EMV39" s="1022"/>
      <c r="EMW39" s="1022"/>
      <c r="EMX39" s="1022"/>
      <c r="EMY39" s="1022"/>
      <c r="EMZ39" s="1022"/>
      <c r="ENA39" s="1022"/>
      <c r="ENB39" s="1022"/>
      <c r="ENC39" s="1022"/>
      <c r="END39" s="1022"/>
      <c r="ENE39" s="1022"/>
      <c r="ENF39" s="1022"/>
      <c r="ENG39" s="1022"/>
      <c r="ENH39" s="1022"/>
      <c r="ENI39" s="1022"/>
      <c r="ENJ39" s="1022"/>
      <c r="ENK39" s="1022"/>
      <c r="ENL39" s="1022"/>
      <c r="ENM39" s="1022"/>
      <c r="ENN39" s="1022"/>
      <c r="ENO39" s="1022"/>
      <c r="ENP39" s="1022"/>
      <c r="ENQ39" s="1022"/>
      <c r="ENR39" s="1022"/>
      <c r="ENS39" s="1022"/>
      <c r="ENT39" s="1022"/>
      <c r="ENU39" s="1022"/>
      <c r="ENV39" s="1022"/>
      <c r="ENW39" s="1022"/>
      <c r="ENX39" s="1022"/>
      <c r="ENY39" s="1022"/>
      <c r="ENZ39" s="1022"/>
      <c r="EOA39" s="1022"/>
      <c r="EOB39" s="1022"/>
      <c r="EOC39" s="1022"/>
      <c r="EOD39" s="1022"/>
      <c r="EOE39" s="1022"/>
      <c r="EOF39" s="1022"/>
      <c r="EOG39" s="1022"/>
      <c r="EOH39" s="1022"/>
      <c r="EOI39" s="1022"/>
      <c r="EOJ39" s="1022"/>
      <c r="EOK39" s="1022"/>
      <c r="EOL39" s="1022"/>
      <c r="EOM39" s="1022"/>
      <c r="EON39" s="1022"/>
      <c r="EOO39" s="1022"/>
      <c r="EOP39" s="1022"/>
      <c r="EOQ39" s="1022"/>
      <c r="EOR39" s="1022"/>
      <c r="EOS39" s="1022"/>
      <c r="EOT39" s="1022"/>
      <c r="EOU39" s="1022"/>
      <c r="EOV39" s="1022"/>
      <c r="EOW39" s="1022"/>
      <c r="EOX39" s="1022"/>
      <c r="EOY39" s="1022"/>
      <c r="EOZ39" s="1022"/>
      <c r="EPA39" s="1022"/>
      <c r="EPB39" s="1022"/>
      <c r="EPC39" s="1022"/>
      <c r="EPD39" s="1022"/>
      <c r="EPE39" s="1022"/>
      <c r="EPF39" s="1022"/>
      <c r="EPG39" s="1022"/>
      <c r="EPH39" s="1022"/>
      <c r="EPI39" s="1022"/>
      <c r="EPJ39" s="1022"/>
      <c r="EPK39" s="1022"/>
      <c r="EPL39" s="1022"/>
      <c r="EPM39" s="1022"/>
      <c r="EPN39" s="1022"/>
      <c r="EPO39" s="1022"/>
      <c r="EPP39" s="1022"/>
      <c r="EPQ39" s="1022"/>
      <c r="EPR39" s="1022"/>
      <c r="EPS39" s="1022"/>
      <c r="EPT39" s="1022"/>
      <c r="EPU39" s="1022"/>
      <c r="EPV39" s="1022"/>
      <c r="EPW39" s="1022"/>
      <c r="EPX39" s="1022"/>
      <c r="EPY39" s="1022"/>
      <c r="EPZ39" s="1022"/>
      <c r="EQA39" s="1022"/>
      <c r="EQB39" s="1022"/>
      <c r="EQC39" s="1022"/>
      <c r="EQD39" s="1022"/>
      <c r="EQE39" s="1022"/>
      <c r="EQF39" s="1022"/>
      <c r="EQG39" s="1022"/>
      <c r="EQH39" s="1022"/>
      <c r="EQI39" s="1022"/>
      <c r="EQJ39" s="1022"/>
      <c r="EQK39" s="1022"/>
      <c r="EQL39" s="1022"/>
      <c r="EQM39" s="1022"/>
      <c r="EQN39" s="1022"/>
      <c r="EQO39" s="1022"/>
      <c r="EQP39" s="1022"/>
      <c r="EQQ39" s="1022"/>
      <c r="EQR39" s="1022"/>
      <c r="EQS39" s="1022"/>
      <c r="EQT39" s="1022"/>
      <c r="EQU39" s="1022"/>
      <c r="EQV39" s="1022"/>
      <c r="EQW39" s="1022"/>
      <c r="EQX39" s="1022"/>
      <c r="EQY39" s="1022"/>
      <c r="EQZ39" s="1022"/>
      <c r="ERA39" s="1022"/>
      <c r="ERB39" s="1022"/>
      <c r="ERC39" s="1022"/>
      <c r="ERD39" s="1022"/>
      <c r="ERE39" s="1022"/>
      <c r="ERF39" s="1022"/>
      <c r="ERG39" s="1022"/>
      <c r="ERH39" s="1022"/>
      <c r="ERI39" s="1022"/>
      <c r="ERJ39" s="1022"/>
      <c r="ERK39" s="1022"/>
      <c r="ERL39" s="1022"/>
      <c r="ERM39" s="1022"/>
      <c r="ERN39" s="1022"/>
      <c r="ERO39" s="1022"/>
      <c r="ERP39" s="1022"/>
      <c r="ERQ39" s="1022"/>
      <c r="ERR39" s="1022"/>
      <c r="ERS39" s="1022"/>
      <c r="ERT39" s="1022"/>
      <c r="ERU39" s="1022"/>
      <c r="ERV39" s="1022"/>
      <c r="ERW39" s="1022"/>
      <c r="ERX39" s="1022"/>
      <c r="ERY39" s="1022"/>
      <c r="ERZ39" s="1022"/>
      <c r="ESA39" s="1022"/>
      <c r="ESB39" s="1022"/>
      <c r="ESC39" s="1022"/>
      <c r="ESD39" s="1022"/>
      <c r="ESE39" s="1022"/>
      <c r="ESF39" s="1022"/>
      <c r="ESG39" s="1022"/>
      <c r="ESH39" s="1022"/>
      <c r="ESI39" s="1022"/>
      <c r="ESJ39" s="1022"/>
      <c r="ESK39" s="1022"/>
      <c r="ESL39" s="1022"/>
      <c r="ESM39" s="1022"/>
      <c r="ESN39" s="1022"/>
      <c r="ESO39" s="1022"/>
      <c r="ESP39" s="1022"/>
      <c r="ESQ39" s="1022"/>
      <c r="ESR39" s="1022"/>
      <c r="ESS39" s="1022"/>
      <c r="EST39" s="1022"/>
      <c r="ESU39" s="1022"/>
      <c r="ESV39" s="1022"/>
      <c r="ESW39" s="1022"/>
      <c r="ESX39" s="1022"/>
      <c r="ESY39" s="1022"/>
      <c r="ESZ39" s="1022"/>
      <c r="ETA39" s="1022"/>
      <c r="ETB39" s="1022"/>
      <c r="ETC39" s="1022"/>
      <c r="ETD39" s="1022"/>
      <c r="ETE39" s="1022"/>
      <c r="ETF39" s="1022"/>
      <c r="ETG39" s="1022"/>
      <c r="ETH39" s="1022"/>
      <c r="ETI39" s="1022"/>
      <c r="ETJ39" s="1022"/>
      <c r="ETK39" s="1022"/>
      <c r="ETL39" s="1022"/>
      <c r="ETM39" s="1022"/>
      <c r="ETN39" s="1022"/>
      <c r="ETO39" s="1022"/>
      <c r="ETP39" s="1022"/>
      <c r="ETQ39" s="1022"/>
      <c r="ETR39" s="1022"/>
      <c r="ETS39" s="1022"/>
      <c r="ETT39" s="1022"/>
      <c r="ETU39" s="1022"/>
      <c r="ETV39" s="1022"/>
      <c r="ETW39" s="1022"/>
      <c r="ETX39" s="1022"/>
      <c r="ETY39" s="1022"/>
      <c r="ETZ39" s="1022"/>
      <c r="EUA39" s="1022"/>
      <c r="EUB39" s="1022"/>
      <c r="EUC39" s="1022"/>
      <c r="EUD39" s="1022"/>
      <c r="EUE39" s="1022"/>
      <c r="EUF39" s="1022"/>
      <c r="EUG39" s="1022"/>
      <c r="EUH39" s="1022"/>
      <c r="EUI39" s="1022"/>
      <c r="EUJ39" s="1022"/>
      <c r="EUK39" s="1022"/>
      <c r="EUL39" s="1022"/>
      <c r="EUM39" s="1022"/>
      <c r="EUN39" s="1022"/>
      <c r="EUO39" s="1022"/>
      <c r="EUP39" s="1022"/>
      <c r="EUQ39" s="1022"/>
      <c r="EUR39" s="1022"/>
      <c r="EUS39" s="1022"/>
      <c r="EUT39" s="1022"/>
      <c r="EUU39" s="1022"/>
      <c r="EUV39" s="1022"/>
      <c r="EUW39" s="1022"/>
      <c r="EUX39" s="1022"/>
      <c r="EUY39" s="1022"/>
      <c r="EUZ39" s="1022"/>
      <c r="EVA39" s="1022"/>
      <c r="EVB39" s="1022"/>
      <c r="EVC39" s="1022"/>
      <c r="EVD39" s="1022"/>
      <c r="EVE39" s="1022"/>
      <c r="EVF39" s="1022"/>
      <c r="EVG39" s="1022"/>
      <c r="EVH39" s="1022"/>
      <c r="EVI39" s="1022"/>
      <c r="EVJ39" s="1022"/>
      <c r="EVK39" s="1022"/>
      <c r="EVL39" s="1022"/>
      <c r="EVM39" s="1022"/>
      <c r="EVN39" s="1022"/>
      <c r="EVO39" s="1022"/>
      <c r="EVP39" s="1022"/>
      <c r="EVQ39" s="1022"/>
      <c r="EVR39" s="1022"/>
      <c r="EVS39" s="1022"/>
      <c r="EVT39" s="1022"/>
      <c r="EVU39" s="1022"/>
      <c r="EVV39" s="1022"/>
      <c r="EVW39" s="1022"/>
      <c r="EVX39" s="1022"/>
      <c r="EVY39" s="1022"/>
      <c r="EVZ39" s="1022"/>
      <c r="EWA39" s="1022"/>
      <c r="EWB39" s="1022"/>
      <c r="EWC39" s="1022"/>
      <c r="EWD39" s="1022"/>
      <c r="EWE39" s="1022"/>
      <c r="EWF39" s="1022"/>
      <c r="EWG39" s="1022"/>
      <c r="EWH39" s="1022"/>
      <c r="EWI39" s="1022"/>
      <c r="EWJ39" s="1022"/>
      <c r="EWK39" s="1022"/>
      <c r="EWL39" s="1022"/>
      <c r="EWM39" s="1022"/>
      <c r="EWN39" s="1022"/>
      <c r="EWO39" s="1022"/>
      <c r="EWP39" s="1022"/>
      <c r="EWQ39" s="1022"/>
      <c r="EWR39" s="1022"/>
      <c r="EWS39" s="1022"/>
      <c r="EWT39" s="1022"/>
      <c r="EWU39" s="1022"/>
      <c r="EWV39" s="1022"/>
      <c r="EWW39" s="1022"/>
      <c r="EWX39" s="1022"/>
      <c r="EWY39" s="1022"/>
      <c r="EWZ39" s="1022"/>
      <c r="EXA39" s="1022"/>
      <c r="EXB39" s="1022"/>
      <c r="EXC39" s="1022"/>
      <c r="EXD39" s="1022"/>
      <c r="EXE39" s="1022"/>
      <c r="EXF39" s="1022"/>
      <c r="EXG39" s="1022"/>
      <c r="EXH39" s="1022"/>
      <c r="EXI39" s="1022"/>
      <c r="EXJ39" s="1022"/>
      <c r="EXK39" s="1022"/>
      <c r="EXL39" s="1022"/>
      <c r="EXM39" s="1022"/>
      <c r="EXN39" s="1022"/>
      <c r="EXO39" s="1022"/>
      <c r="EXP39" s="1022"/>
      <c r="EXQ39" s="1022"/>
      <c r="EXR39" s="1022"/>
      <c r="EXS39" s="1022"/>
      <c r="EXT39" s="1022"/>
      <c r="EXU39" s="1022"/>
      <c r="EXV39" s="1022"/>
      <c r="EXW39" s="1022"/>
      <c r="EXX39" s="1022"/>
      <c r="EXY39" s="1022"/>
      <c r="EXZ39" s="1022"/>
      <c r="EYA39" s="1022"/>
      <c r="EYB39" s="1022"/>
      <c r="EYC39" s="1022"/>
      <c r="EYD39" s="1022"/>
      <c r="EYE39" s="1022"/>
      <c r="EYF39" s="1022"/>
      <c r="EYG39" s="1022"/>
      <c r="EYH39" s="1022"/>
      <c r="EYI39" s="1022"/>
      <c r="EYJ39" s="1022"/>
      <c r="EYK39" s="1022"/>
      <c r="EYL39" s="1022"/>
      <c r="EYM39" s="1022"/>
      <c r="EYN39" s="1022"/>
      <c r="EYO39" s="1022"/>
      <c r="EYP39" s="1022"/>
      <c r="EYQ39" s="1022"/>
      <c r="EYR39" s="1022"/>
      <c r="EYS39" s="1022"/>
      <c r="EYT39" s="1022"/>
      <c r="EYU39" s="1022"/>
      <c r="EYV39" s="1022"/>
      <c r="EYW39" s="1022"/>
      <c r="EYX39" s="1022"/>
      <c r="EYY39" s="1022"/>
      <c r="EYZ39" s="1022"/>
      <c r="EZA39" s="1022"/>
      <c r="EZB39" s="1022"/>
      <c r="EZC39" s="1022"/>
      <c r="EZD39" s="1022"/>
      <c r="EZE39" s="1022"/>
      <c r="EZF39" s="1022"/>
      <c r="EZG39" s="1022"/>
      <c r="EZH39" s="1022"/>
      <c r="EZI39" s="1022"/>
      <c r="EZJ39" s="1022"/>
      <c r="EZK39" s="1022"/>
      <c r="EZL39" s="1022"/>
      <c r="EZM39" s="1022"/>
      <c r="EZN39" s="1022"/>
      <c r="EZO39" s="1022"/>
      <c r="EZP39" s="1022"/>
      <c r="EZQ39" s="1022"/>
      <c r="EZR39" s="1022"/>
      <c r="EZS39" s="1022"/>
      <c r="EZT39" s="1022"/>
      <c r="EZU39" s="1022"/>
      <c r="EZV39" s="1022"/>
      <c r="EZW39" s="1022"/>
      <c r="EZX39" s="1022"/>
      <c r="EZY39" s="1022"/>
      <c r="EZZ39" s="1022"/>
      <c r="FAA39" s="1022"/>
      <c r="FAB39" s="1022"/>
      <c r="FAC39" s="1022"/>
      <c r="FAD39" s="1022"/>
      <c r="FAE39" s="1022"/>
      <c r="FAF39" s="1022"/>
      <c r="FAG39" s="1022"/>
      <c r="FAH39" s="1022"/>
      <c r="FAI39" s="1022"/>
      <c r="FAJ39" s="1022"/>
      <c r="FAK39" s="1022"/>
      <c r="FAL39" s="1022"/>
      <c r="FAM39" s="1022"/>
      <c r="FAN39" s="1022"/>
      <c r="FAO39" s="1022"/>
      <c r="FAP39" s="1022"/>
      <c r="FAQ39" s="1022"/>
      <c r="FAR39" s="1022"/>
      <c r="FAS39" s="1022"/>
      <c r="FAT39" s="1022"/>
      <c r="FAU39" s="1022"/>
      <c r="FAV39" s="1022"/>
      <c r="FAW39" s="1022"/>
      <c r="FAX39" s="1022"/>
      <c r="FAY39" s="1022"/>
      <c r="FAZ39" s="1022"/>
      <c r="FBA39" s="1022"/>
      <c r="FBB39" s="1022"/>
      <c r="FBC39" s="1022"/>
      <c r="FBD39" s="1022"/>
      <c r="FBE39" s="1022"/>
      <c r="FBF39" s="1022"/>
      <c r="FBG39" s="1022"/>
      <c r="FBH39" s="1022"/>
      <c r="FBI39" s="1022"/>
      <c r="FBJ39" s="1022"/>
      <c r="FBK39" s="1022"/>
      <c r="FBL39" s="1022"/>
      <c r="FBM39" s="1022"/>
      <c r="FBN39" s="1022"/>
      <c r="FBO39" s="1022"/>
      <c r="FBP39" s="1022"/>
      <c r="FBQ39" s="1022"/>
      <c r="FBR39" s="1022"/>
      <c r="FBS39" s="1022"/>
      <c r="FBT39" s="1022"/>
      <c r="FBU39" s="1022"/>
      <c r="FBV39" s="1022"/>
      <c r="FBW39" s="1022"/>
      <c r="FBX39" s="1022"/>
      <c r="FBY39" s="1022"/>
      <c r="FBZ39" s="1022"/>
      <c r="FCA39" s="1022"/>
      <c r="FCB39" s="1022"/>
      <c r="FCC39" s="1022"/>
      <c r="FCD39" s="1022"/>
      <c r="FCE39" s="1022"/>
      <c r="FCF39" s="1022"/>
      <c r="FCG39" s="1022"/>
      <c r="FCH39" s="1022"/>
      <c r="FCI39" s="1022"/>
      <c r="FCJ39" s="1022"/>
      <c r="FCK39" s="1022"/>
      <c r="FCL39" s="1022"/>
      <c r="FCM39" s="1022"/>
      <c r="FCN39" s="1022"/>
      <c r="FCO39" s="1022"/>
      <c r="FCP39" s="1022"/>
      <c r="FCQ39" s="1022"/>
      <c r="FCR39" s="1022"/>
      <c r="FCS39" s="1022"/>
      <c r="FCT39" s="1022"/>
      <c r="FCU39" s="1022"/>
      <c r="FCV39" s="1022"/>
      <c r="FCW39" s="1022"/>
      <c r="FCX39" s="1022"/>
      <c r="FCY39" s="1022"/>
      <c r="FCZ39" s="1022"/>
      <c r="FDA39" s="1022"/>
      <c r="FDB39" s="1022"/>
      <c r="FDC39" s="1022"/>
      <c r="FDD39" s="1022"/>
      <c r="FDE39" s="1022"/>
      <c r="FDF39" s="1022"/>
      <c r="FDG39" s="1022"/>
      <c r="FDH39" s="1022"/>
      <c r="FDI39" s="1022"/>
      <c r="FDJ39" s="1022"/>
      <c r="FDK39" s="1022"/>
      <c r="FDL39" s="1022"/>
      <c r="FDM39" s="1022"/>
      <c r="FDN39" s="1022"/>
      <c r="FDO39" s="1022"/>
      <c r="FDP39" s="1022"/>
      <c r="FDQ39" s="1022"/>
      <c r="FDR39" s="1022"/>
      <c r="FDS39" s="1022"/>
      <c r="FDT39" s="1022"/>
      <c r="FDU39" s="1022"/>
      <c r="FDV39" s="1022"/>
      <c r="FDW39" s="1022"/>
      <c r="FDX39" s="1022"/>
      <c r="FDY39" s="1022"/>
      <c r="FDZ39" s="1022"/>
      <c r="FEA39" s="1022"/>
      <c r="FEB39" s="1022"/>
      <c r="FEC39" s="1022"/>
      <c r="FED39" s="1022"/>
      <c r="FEE39" s="1022"/>
      <c r="FEF39" s="1022"/>
      <c r="FEG39" s="1022"/>
      <c r="FEH39" s="1022"/>
      <c r="FEI39" s="1022"/>
      <c r="FEJ39" s="1022"/>
      <c r="FEK39" s="1022"/>
      <c r="FEL39" s="1022"/>
      <c r="FEM39" s="1022"/>
      <c r="FEN39" s="1022"/>
      <c r="FEO39" s="1022"/>
      <c r="FEP39" s="1022"/>
      <c r="FEQ39" s="1022"/>
      <c r="FER39" s="1022"/>
      <c r="FES39" s="1022"/>
      <c r="FET39" s="1022"/>
      <c r="FEU39" s="1022"/>
      <c r="FEV39" s="1022"/>
      <c r="FEW39" s="1022"/>
      <c r="FEX39" s="1022"/>
      <c r="FEY39" s="1022"/>
      <c r="FEZ39" s="1022"/>
      <c r="FFA39" s="1022"/>
      <c r="FFB39" s="1022"/>
      <c r="FFC39" s="1022"/>
      <c r="FFD39" s="1022"/>
      <c r="FFE39" s="1022"/>
      <c r="FFF39" s="1022"/>
      <c r="FFG39" s="1022"/>
      <c r="FFH39" s="1022"/>
      <c r="FFI39" s="1022"/>
      <c r="FFJ39" s="1022"/>
      <c r="FFK39" s="1022"/>
      <c r="FFL39" s="1022"/>
      <c r="FFM39" s="1022"/>
      <c r="FFN39" s="1022"/>
      <c r="FFO39" s="1022"/>
      <c r="FFP39" s="1022"/>
      <c r="FFQ39" s="1022"/>
      <c r="FFR39" s="1022"/>
      <c r="FFS39" s="1022"/>
      <c r="FFT39" s="1022"/>
      <c r="FFU39" s="1022"/>
      <c r="FFV39" s="1022"/>
      <c r="FFW39" s="1022"/>
      <c r="FFX39" s="1022"/>
      <c r="FFY39" s="1022"/>
      <c r="FFZ39" s="1022"/>
      <c r="FGA39" s="1022"/>
      <c r="FGB39" s="1022"/>
      <c r="FGC39" s="1022"/>
      <c r="FGD39" s="1022"/>
      <c r="FGE39" s="1022"/>
      <c r="FGF39" s="1022"/>
      <c r="FGG39" s="1022"/>
      <c r="FGH39" s="1022"/>
      <c r="FGI39" s="1022"/>
      <c r="FGJ39" s="1022"/>
      <c r="FGK39" s="1022"/>
      <c r="FGL39" s="1022"/>
      <c r="FGM39" s="1022"/>
      <c r="FGN39" s="1022"/>
      <c r="FGO39" s="1022"/>
      <c r="FGP39" s="1022"/>
      <c r="FGQ39" s="1022"/>
      <c r="FGR39" s="1022"/>
      <c r="FGS39" s="1022"/>
      <c r="FGT39" s="1022"/>
      <c r="FGU39" s="1022"/>
      <c r="FGV39" s="1022"/>
      <c r="FGW39" s="1022"/>
      <c r="FGX39" s="1022"/>
      <c r="FGY39" s="1022"/>
      <c r="FGZ39" s="1022"/>
      <c r="FHA39" s="1022"/>
      <c r="FHB39" s="1022"/>
      <c r="FHC39" s="1022"/>
      <c r="FHD39" s="1022"/>
      <c r="FHE39" s="1022"/>
      <c r="FHF39" s="1022"/>
      <c r="FHG39" s="1022"/>
      <c r="FHH39" s="1022"/>
      <c r="FHI39" s="1022"/>
      <c r="FHJ39" s="1022"/>
      <c r="FHK39" s="1022"/>
      <c r="FHL39" s="1022"/>
      <c r="FHM39" s="1022"/>
      <c r="FHN39" s="1022"/>
      <c r="FHO39" s="1022"/>
      <c r="FHP39" s="1022"/>
      <c r="FHQ39" s="1022"/>
      <c r="FHR39" s="1022"/>
      <c r="FHS39" s="1022"/>
      <c r="FHT39" s="1022"/>
      <c r="FHU39" s="1022"/>
      <c r="FHV39" s="1022"/>
      <c r="FHW39" s="1022"/>
      <c r="FHX39" s="1022"/>
      <c r="FHY39" s="1022"/>
      <c r="FHZ39" s="1022"/>
      <c r="FIA39" s="1022"/>
      <c r="FIB39" s="1022"/>
      <c r="FIC39" s="1022"/>
      <c r="FID39" s="1022"/>
      <c r="FIE39" s="1022"/>
      <c r="FIF39" s="1022"/>
      <c r="FIG39" s="1022"/>
      <c r="FIH39" s="1022"/>
      <c r="FII39" s="1022"/>
      <c r="FIJ39" s="1022"/>
      <c r="FIK39" s="1022"/>
      <c r="FIL39" s="1022"/>
      <c r="FIM39" s="1022"/>
      <c r="FIN39" s="1022"/>
      <c r="FIO39" s="1022"/>
      <c r="FIP39" s="1022"/>
      <c r="FIQ39" s="1022"/>
      <c r="FIR39" s="1022"/>
      <c r="FIS39" s="1022"/>
      <c r="FIT39" s="1022"/>
      <c r="FIU39" s="1022"/>
      <c r="FIV39" s="1022"/>
      <c r="FIW39" s="1022"/>
      <c r="FIX39" s="1022"/>
      <c r="FIY39" s="1022"/>
      <c r="FIZ39" s="1022"/>
      <c r="FJA39" s="1022"/>
      <c r="FJB39" s="1022"/>
      <c r="FJC39" s="1022"/>
      <c r="FJD39" s="1022"/>
      <c r="FJE39" s="1022"/>
      <c r="FJF39" s="1022"/>
      <c r="FJG39" s="1022"/>
      <c r="FJH39" s="1022"/>
      <c r="FJI39" s="1022"/>
      <c r="FJJ39" s="1022"/>
      <c r="FJK39" s="1022"/>
      <c r="FJL39" s="1022"/>
      <c r="FJM39" s="1022"/>
      <c r="FJN39" s="1022"/>
      <c r="FJO39" s="1022"/>
      <c r="FJP39" s="1022"/>
      <c r="FJQ39" s="1022"/>
      <c r="FJR39" s="1022"/>
      <c r="FJS39" s="1022"/>
      <c r="FJT39" s="1022"/>
      <c r="FJU39" s="1022"/>
      <c r="FJV39" s="1022"/>
      <c r="FJW39" s="1022"/>
      <c r="FJX39" s="1022"/>
      <c r="FJY39" s="1022"/>
      <c r="FJZ39" s="1022"/>
      <c r="FKA39" s="1022"/>
      <c r="FKB39" s="1022"/>
      <c r="FKC39" s="1022"/>
      <c r="FKD39" s="1022"/>
      <c r="FKE39" s="1022"/>
      <c r="FKF39" s="1022"/>
      <c r="FKG39" s="1022"/>
      <c r="FKH39" s="1022"/>
      <c r="FKI39" s="1022"/>
      <c r="FKJ39" s="1022"/>
      <c r="FKK39" s="1022"/>
      <c r="FKL39" s="1022"/>
      <c r="FKM39" s="1022"/>
      <c r="FKN39" s="1022"/>
      <c r="FKO39" s="1022"/>
      <c r="FKP39" s="1022"/>
      <c r="FKQ39" s="1022"/>
      <c r="FKR39" s="1022"/>
      <c r="FKS39" s="1022"/>
      <c r="FKT39" s="1022"/>
      <c r="FKU39" s="1022"/>
      <c r="FKV39" s="1022"/>
      <c r="FKW39" s="1022"/>
      <c r="FKX39" s="1022"/>
      <c r="FKY39" s="1022"/>
      <c r="FKZ39" s="1022"/>
      <c r="FLA39" s="1022"/>
      <c r="FLB39" s="1022"/>
      <c r="FLC39" s="1022"/>
      <c r="FLD39" s="1022"/>
      <c r="FLE39" s="1022"/>
      <c r="FLF39" s="1022"/>
      <c r="FLG39" s="1022"/>
      <c r="FLH39" s="1022"/>
      <c r="FLI39" s="1022"/>
      <c r="FLJ39" s="1022"/>
      <c r="FLK39" s="1022"/>
      <c r="FLL39" s="1022"/>
      <c r="FLM39" s="1022"/>
      <c r="FLN39" s="1022"/>
      <c r="FLO39" s="1022"/>
      <c r="FLP39" s="1022"/>
      <c r="FLQ39" s="1022"/>
      <c r="FLR39" s="1022"/>
      <c r="FLS39" s="1022"/>
      <c r="FLT39" s="1022"/>
      <c r="FLU39" s="1022"/>
      <c r="FLV39" s="1022"/>
      <c r="FLW39" s="1022"/>
      <c r="FLX39" s="1022"/>
      <c r="FLY39" s="1022"/>
      <c r="FLZ39" s="1022"/>
      <c r="FMA39" s="1022"/>
      <c r="FMB39" s="1022"/>
      <c r="FMC39" s="1022"/>
      <c r="FMD39" s="1022"/>
      <c r="FME39" s="1022"/>
      <c r="FMF39" s="1022"/>
      <c r="FMG39" s="1022"/>
      <c r="FMH39" s="1022"/>
      <c r="FMI39" s="1022"/>
      <c r="FMJ39" s="1022"/>
      <c r="FMK39" s="1022"/>
      <c r="FML39" s="1022"/>
      <c r="FMM39" s="1022"/>
      <c r="FMN39" s="1022"/>
      <c r="FMO39" s="1022"/>
      <c r="FMP39" s="1022"/>
      <c r="FMQ39" s="1022"/>
      <c r="FMR39" s="1022"/>
      <c r="FMS39" s="1022"/>
      <c r="FMT39" s="1022"/>
      <c r="FMU39" s="1022"/>
      <c r="FMV39" s="1022"/>
      <c r="FMW39" s="1022"/>
      <c r="FMX39" s="1022"/>
      <c r="FMY39" s="1022"/>
      <c r="FMZ39" s="1022"/>
      <c r="FNA39" s="1022"/>
      <c r="FNB39" s="1022"/>
      <c r="FNC39" s="1022"/>
      <c r="FND39" s="1022"/>
      <c r="FNE39" s="1022"/>
      <c r="FNF39" s="1022"/>
      <c r="FNG39" s="1022"/>
      <c r="FNH39" s="1022"/>
      <c r="FNI39" s="1022"/>
      <c r="FNJ39" s="1022"/>
      <c r="FNK39" s="1022"/>
      <c r="FNL39" s="1022"/>
      <c r="FNM39" s="1022"/>
      <c r="FNN39" s="1022"/>
      <c r="FNO39" s="1022"/>
      <c r="FNP39" s="1022"/>
      <c r="FNQ39" s="1022"/>
      <c r="FNR39" s="1022"/>
      <c r="FNS39" s="1022"/>
      <c r="FNT39" s="1022"/>
      <c r="FNU39" s="1022"/>
      <c r="FNV39" s="1022"/>
      <c r="FNW39" s="1022"/>
      <c r="FNX39" s="1022"/>
      <c r="FNY39" s="1022"/>
      <c r="FNZ39" s="1022"/>
      <c r="FOA39" s="1022"/>
      <c r="FOB39" s="1022"/>
      <c r="FOC39" s="1022"/>
      <c r="FOD39" s="1022"/>
      <c r="FOE39" s="1022"/>
      <c r="FOF39" s="1022"/>
      <c r="FOG39" s="1022"/>
      <c r="FOH39" s="1022"/>
      <c r="FOI39" s="1022"/>
      <c r="FOJ39" s="1022"/>
      <c r="FOK39" s="1022"/>
      <c r="FOL39" s="1022"/>
      <c r="FOM39" s="1022"/>
      <c r="FON39" s="1022"/>
      <c r="FOO39" s="1022"/>
      <c r="FOP39" s="1022"/>
      <c r="FOQ39" s="1022"/>
      <c r="FOR39" s="1022"/>
      <c r="FOS39" s="1022"/>
      <c r="FOT39" s="1022"/>
      <c r="FOU39" s="1022"/>
      <c r="FOV39" s="1022"/>
      <c r="FOW39" s="1022"/>
      <c r="FOX39" s="1022"/>
      <c r="FOY39" s="1022"/>
      <c r="FOZ39" s="1022"/>
      <c r="FPA39" s="1022"/>
      <c r="FPB39" s="1022"/>
      <c r="FPC39" s="1022"/>
      <c r="FPD39" s="1022"/>
      <c r="FPE39" s="1022"/>
      <c r="FPF39" s="1022"/>
      <c r="FPG39" s="1022"/>
      <c r="FPH39" s="1022"/>
      <c r="FPI39" s="1022"/>
      <c r="FPJ39" s="1022"/>
      <c r="FPK39" s="1022"/>
      <c r="FPL39" s="1022"/>
      <c r="FPM39" s="1022"/>
      <c r="FPN39" s="1022"/>
      <c r="FPO39" s="1022"/>
      <c r="FPP39" s="1022"/>
      <c r="FPQ39" s="1022"/>
      <c r="FPR39" s="1022"/>
      <c r="FPS39" s="1022"/>
      <c r="FPT39" s="1022"/>
      <c r="FPU39" s="1022"/>
      <c r="FPV39" s="1022"/>
      <c r="FPW39" s="1022"/>
      <c r="FPX39" s="1022"/>
      <c r="FPY39" s="1022"/>
      <c r="FPZ39" s="1022"/>
      <c r="FQA39" s="1022"/>
      <c r="FQB39" s="1022"/>
      <c r="FQC39" s="1022"/>
      <c r="FQD39" s="1022"/>
      <c r="FQE39" s="1022"/>
      <c r="FQF39" s="1022"/>
      <c r="FQG39" s="1022"/>
      <c r="FQH39" s="1022"/>
      <c r="FQI39" s="1022"/>
      <c r="FQJ39" s="1022"/>
      <c r="FQK39" s="1022"/>
      <c r="FQL39" s="1022"/>
      <c r="FQM39" s="1022"/>
      <c r="FQN39" s="1022"/>
      <c r="FQO39" s="1022"/>
      <c r="FQP39" s="1022"/>
      <c r="FQQ39" s="1022"/>
      <c r="FQR39" s="1022"/>
      <c r="FQS39" s="1022"/>
      <c r="FQT39" s="1022"/>
      <c r="FQU39" s="1022"/>
      <c r="FQV39" s="1022"/>
      <c r="FQW39" s="1022"/>
      <c r="FQX39" s="1022"/>
      <c r="FQY39" s="1022"/>
      <c r="FQZ39" s="1022"/>
      <c r="FRA39" s="1022"/>
      <c r="FRB39" s="1022"/>
      <c r="FRC39" s="1022"/>
      <c r="FRD39" s="1022"/>
      <c r="FRE39" s="1022"/>
      <c r="FRF39" s="1022"/>
      <c r="FRG39" s="1022"/>
      <c r="FRH39" s="1022"/>
      <c r="FRI39" s="1022"/>
      <c r="FRJ39" s="1022"/>
      <c r="FRK39" s="1022"/>
      <c r="FRL39" s="1022"/>
      <c r="FRM39" s="1022"/>
      <c r="FRN39" s="1022"/>
      <c r="FRO39" s="1022"/>
      <c r="FRP39" s="1022"/>
      <c r="FRQ39" s="1022"/>
      <c r="FRR39" s="1022"/>
      <c r="FRS39" s="1022"/>
      <c r="FRT39" s="1022"/>
      <c r="FRU39" s="1022"/>
      <c r="FRV39" s="1022"/>
      <c r="FRW39" s="1022"/>
      <c r="FRX39" s="1022"/>
      <c r="FRY39" s="1022"/>
      <c r="FRZ39" s="1022"/>
      <c r="FSA39" s="1022"/>
      <c r="FSB39" s="1022"/>
      <c r="FSC39" s="1022"/>
      <c r="FSD39" s="1022"/>
      <c r="FSE39" s="1022"/>
      <c r="FSF39" s="1022"/>
      <c r="FSG39" s="1022"/>
      <c r="FSH39" s="1022"/>
      <c r="FSI39" s="1022"/>
      <c r="FSJ39" s="1022"/>
      <c r="FSK39" s="1022"/>
      <c r="FSL39" s="1022"/>
      <c r="FSM39" s="1022"/>
      <c r="FSN39" s="1022"/>
      <c r="FSO39" s="1022"/>
      <c r="FSP39" s="1022"/>
      <c r="FSQ39" s="1022"/>
      <c r="FSR39" s="1022"/>
      <c r="FSS39" s="1022"/>
      <c r="FST39" s="1022"/>
      <c r="FSU39" s="1022"/>
      <c r="FSV39" s="1022"/>
      <c r="FSW39" s="1022"/>
      <c r="FSX39" s="1022"/>
      <c r="FSY39" s="1022"/>
      <c r="FSZ39" s="1022"/>
      <c r="FTA39" s="1022"/>
      <c r="FTB39" s="1022"/>
      <c r="FTC39" s="1022"/>
      <c r="FTD39" s="1022"/>
      <c r="FTE39" s="1022"/>
      <c r="FTF39" s="1022"/>
      <c r="FTG39" s="1022"/>
      <c r="FTH39" s="1022"/>
      <c r="FTI39" s="1022"/>
      <c r="FTJ39" s="1022"/>
      <c r="FTK39" s="1022"/>
      <c r="FTL39" s="1022"/>
      <c r="FTM39" s="1022"/>
      <c r="FTN39" s="1022"/>
      <c r="FTO39" s="1022"/>
      <c r="FTP39" s="1022"/>
      <c r="FTQ39" s="1022"/>
      <c r="FTR39" s="1022"/>
      <c r="FTS39" s="1022"/>
      <c r="FTT39" s="1022"/>
      <c r="FTU39" s="1022"/>
      <c r="FTV39" s="1022"/>
      <c r="FTW39" s="1022"/>
      <c r="FTX39" s="1022"/>
      <c r="FTY39" s="1022"/>
      <c r="FTZ39" s="1022"/>
      <c r="FUA39" s="1022"/>
      <c r="FUB39" s="1022"/>
      <c r="FUC39" s="1022"/>
      <c r="FUD39" s="1022"/>
      <c r="FUE39" s="1022"/>
      <c r="FUF39" s="1022"/>
      <c r="FUG39" s="1022"/>
      <c r="FUH39" s="1022"/>
      <c r="FUI39" s="1022"/>
      <c r="FUJ39" s="1022"/>
      <c r="FUK39" s="1022"/>
      <c r="FUL39" s="1022"/>
      <c r="FUM39" s="1022"/>
      <c r="FUN39" s="1022"/>
      <c r="FUO39" s="1022"/>
      <c r="FUP39" s="1022"/>
      <c r="FUQ39" s="1022"/>
      <c r="FUR39" s="1022"/>
      <c r="FUS39" s="1022"/>
      <c r="FUT39" s="1022"/>
      <c r="FUU39" s="1022"/>
      <c r="FUV39" s="1022"/>
      <c r="FUW39" s="1022"/>
      <c r="FUX39" s="1022"/>
      <c r="FUY39" s="1022"/>
      <c r="FUZ39" s="1022"/>
      <c r="FVA39" s="1022"/>
      <c r="FVB39" s="1022"/>
      <c r="FVC39" s="1022"/>
      <c r="FVD39" s="1022"/>
      <c r="FVE39" s="1022"/>
      <c r="FVF39" s="1022"/>
      <c r="FVG39" s="1022"/>
      <c r="FVH39" s="1022"/>
      <c r="FVI39" s="1022"/>
      <c r="FVJ39" s="1022"/>
      <c r="FVK39" s="1022"/>
      <c r="FVL39" s="1022"/>
      <c r="FVM39" s="1022"/>
      <c r="FVN39" s="1022"/>
      <c r="FVO39" s="1022"/>
      <c r="FVP39" s="1022"/>
      <c r="FVQ39" s="1022"/>
      <c r="FVR39" s="1022"/>
      <c r="FVS39" s="1022"/>
      <c r="FVT39" s="1022"/>
      <c r="FVU39" s="1022"/>
      <c r="FVV39" s="1022"/>
      <c r="FVW39" s="1022"/>
      <c r="FVX39" s="1022"/>
      <c r="FVY39" s="1022"/>
      <c r="FVZ39" s="1022"/>
      <c r="FWA39" s="1022"/>
      <c r="FWB39" s="1022"/>
      <c r="FWC39" s="1022"/>
      <c r="FWD39" s="1022"/>
      <c r="FWE39" s="1022"/>
      <c r="FWF39" s="1022"/>
      <c r="FWG39" s="1022"/>
      <c r="FWH39" s="1022"/>
      <c r="FWI39" s="1022"/>
      <c r="FWJ39" s="1022"/>
      <c r="FWK39" s="1022"/>
      <c r="FWL39" s="1022"/>
      <c r="FWM39" s="1022"/>
      <c r="FWN39" s="1022"/>
      <c r="FWO39" s="1022"/>
      <c r="FWP39" s="1022"/>
      <c r="FWQ39" s="1022"/>
      <c r="FWR39" s="1022"/>
      <c r="FWS39" s="1022"/>
      <c r="FWT39" s="1022"/>
      <c r="FWU39" s="1022"/>
      <c r="FWV39" s="1022"/>
      <c r="FWW39" s="1022"/>
      <c r="FWX39" s="1022"/>
      <c r="FWY39" s="1022"/>
      <c r="FWZ39" s="1022"/>
      <c r="FXA39" s="1022"/>
      <c r="FXB39" s="1022"/>
      <c r="FXC39" s="1022"/>
      <c r="FXD39" s="1022"/>
      <c r="FXE39" s="1022"/>
      <c r="FXF39" s="1022"/>
      <c r="FXG39" s="1022"/>
      <c r="FXH39" s="1022"/>
      <c r="FXI39" s="1022"/>
      <c r="FXJ39" s="1022"/>
      <c r="FXK39" s="1022"/>
      <c r="FXL39" s="1022"/>
      <c r="FXM39" s="1022"/>
      <c r="FXN39" s="1022"/>
      <c r="FXO39" s="1022"/>
      <c r="FXP39" s="1022"/>
      <c r="FXQ39" s="1022"/>
      <c r="FXR39" s="1022"/>
      <c r="FXS39" s="1022"/>
      <c r="FXT39" s="1022"/>
      <c r="FXU39" s="1022"/>
      <c r="FXV39" s="1022"/>
      <c r="FXW39" s="1022"/>
      <c r="FXX39" s="1022"/>
      <c r="FXY39" s="1022"/>
      <c r="FXZ39" s="1022"/>
      <c r="FYA39" s="1022"/>
      <c r="FYB39" s="1022"/>
      <c r="FYC39" s="1022"/>
      <c r="FYD39" s="1022"/>
      <c r="FYE39" s="1022"/>
      <c r="FYF39" s="1022"/>
      <c r="FYG39" s="1022"/>
      <c r="FYH39" s="1022"/>
      <c r="FYI39" s="1022"/>
      <c r="FYJ39" s="1022"/>
      <c r="FYK39" s="1022"/>
      <c r="FYL39" s="1022"/>
      <c r="FYM39" s="1022"/>
      <c r="FYN39" s="1022"/>
      <c r="FYO39" s="1022"/>
      <c r="FYP39" s="1022"/>
      <c r="FYQ39" s="1022"/>
      <c r="FYR39" s="1022"/>
      <c r="FYS39" s="1022"/>
      <c r="FYT39" s="1022"/>
      <c r="FYU39" s="1022"/>
      <c r="FYV39" s="1022"/>
      <c r="FYW39" s="1022"/>
      <c r="FYX39" s="1022"/>
      <c r="FYY39" s="1022"/>
      <c r="FYZ39" s="1022"/>
      <c r="FZA39" s="1022"/>
      <c r="FZB39" s="1022"/>
      <c r="FZC39" s="1022"/>
      <c r="FZD39" s="1022"/>
      <c r="FZE39" s="1022"/>
      <c r="FZF39" s="1022"/>
      <c r="FZG39" s="1022"/>
      <c r="FZH39" s="1022"/>
      <c r="FZI39" s="1022"/>
      <c r="FZJ39" s="1022"/>
      <c r="FZK39" s="1022"/>
      <c r="FZL39" s="1022"/>
      <c r="FZM39" s="1022"/>
      <c r="FZN39" s="1022"/>
      <c r="FZO39" s="1022"/>
      <c r="FZP39" s="1022"/>
      <c r="FZQ39" s="1022"/>
      <c r="FZR39" s="1022"/>
      <c r="FZS39" s="1022"/>
      <c r="FZT39" s="1022"/>
      <c r="FZU39" s="1022"/>
      <c r="FZV39" s="1022"/>
      <c r="FZW39" s="1022"/>
      <c r="FZX39" s="1022"/>
      <c r="FZY39" s="1022"/>
      <c r="FZZ39" s="1022"/>
      <c r="GAA39" s="1022"/>
      <c r="GAB39" s="1022"/>
      <c r="GAC39" s="1022"/>
      <c r="GAD39" s="1022"/>
      <c r="GAE39" s="1022"/>
      <c r="GAF39" s="1022"/>
      <c r="GAG39" s="1022"/>
      <c r="GAH39" s="1022"/>
      <c r="GAI39" s="1022"/>
      <c r="GAJ39" s="1022"/>
      <c r="GAK39" s="1022"/>
      <c r="GAL39" s="1022"/>
      <c r="GAM39" s="1022"/>
      <c r="GAN39" s="1022"/>
      <c r="GAO39" s="1022"/>
      <c r="GAP39" s="1022"/>
      <c r="GAQ39" s="1022"/>
      <c r="GAR39" s="1022"/>
      <c r="GAS39" s="1022"/>
      <c r="GAT39" s="1022"/>
      <c r="GAU39" s="1022"/>
      <c r="GAV39" s="1022"/>
      <c r="GAW39" s="1022"/>
      <c r="GAX39" s="1022"/>
      <c r="GAY39" s="1022"/>
      <c r="GAZ39" s="1022"/>
      <c r="GBA39" s="1022"/>
      <c r="GBB39" s="1022"/>
      <c r="GBC39" s="1022"/>
      <c r="GBD39" s="1022"/>
      <c r="GBE39" s="1022"/>
      <c r="GBF39" s="1022"/>
      <c r="GBG39" s="1022"/>
      <c r="GBH39" s="1022"/>
      <c r="GBI39" s="1022"/>
      <c r="GBJ39" s="1022"/>
      <c r="GBK39" s="1022"/>
      <c r="GBL39" s="1022"/>
      <c r="GBM39" s="1022"/>
      <c r="GBN39" s="1022"/>
      <c r="GBO39" s="1022"/>
      <c r="GBP39" s="1022"/>
      <c r="GBQ39" s="1022"/>
      <c r="GBR39" s="1022"/>
      <c r="GBS39" s="1022"/>
      <c r="GBT39" s="1022"/>
      <c r="GBU39" s="1022"/>
      <c r="GBV39" s="1022"/>
      <c r="GBW39" s="1022"/>
      <c r="GBX39" s="1022"/>
      <c r="GBY39" s="1022"/>
      <c r="GBZ39" s="1022"/>
      <c r="GCA39" s="1022"/>
      <c r="GCB39" s="1022"/>
      <c r="GCC39" s="1022"/>
      <c r="GCD39" s="1022"/>
      <c r="GCE39" s="1022"/>
      <c r="GCF39" s="1022"/>
      <c r="GCG39" s="1022"/>
      <c r="GCH39" s="1022"/>
      <c r="GCI39" s="1022"/>
      <c r="GCJ39" s="1022"/>
      <c r="GCK39" s="1022"/>
      <c r="GCL39" s="1022"/>
      <c r="GCM39" s="1022"/>
      <c r="GCN39" s="1022"/>
      <c r="GCO39" s="1022"/>
      <c r="GCP39" s="1022"/>
      <c r="GCQ39" s="1022"/>
      <c r="GCR39" s="1022"/>
      <c r="GCS39" s="1022"/>
      <c r="GCT39" s="1022"/>
      <c r="GCU39" s="1022"/>
      <c r="GCV39" s="1022"/>
      <c r="GCW39" s="1022"/>
      <c r="GCX39" s="1022"/>
      <c r="GCY39" s="1022"/>
      <c r="GCZ39" s="1022"/>
      <c r="GDA39" s="1022"/>
      <c r="GDB39" s="1022"/>
      <c r="GDC39" s="1022"/>
      <c r="GDD39" s="1022"/>
      <c r="GDE39" s="1022"/>
      <c r="GDF39" s="1022"/>
      <c r="GDG39" s="1022"/>
      <c r="GDH39" s="1022"/>
      <c r="GDI39" s="1022"/>
      <c r="GDJ39" s="1022"/>
      <c r="GDK39" s="1022"/>
      <c r="GDL39" s="1022"/>
      <c r="GDM39" s="1022"/>
      <c r="GDN39" s="1022"/>
      <c r="GDO39" s="1022"/>
      <c r="GDP39" s="1022"/>
      <c r="GDQ39" s="1022"/>
      <c r="GDR39" s="1022"/>
      <c r="GDS39" s="1022"/>
      <c r="GDT39" s="1022"/>
      <c r="GDU39" s="1022"/>
      <c r="GDV39" s="1022"/>
      <c r="GDW39" s="1022"/>
      <c r="GDX39" s="1022"/>
      <c r="GDY39" s="1022"/>
      <c r="GDZ39" s="1022"/>
      <c r="GEA39" s="1022"/>
      <c r="GEB39" s="1022"/>
      <c r="GEC39" s="1022"/>
      <c r="GED39" s="1022"/>
      <c r="GEE39" s="1022"/>
      <c r="GEF39" s="1022"/>
      <c r="GEG39" s="1022"/>
      <c r="GEH39" s="1022"/>
      <c r="GEI39" s="1022"/>
      <c r="GEJ39" s="1022"/>
      <c r="GEK39" s="1022"/>
      <c r="GEL39" s="1022"/>
      <c r="GEM39" s="1022"/>
      <c r="GEN39" s="1022"/>
      <c r="GEO39" s="1022"/>
      <c r="GEP39" s="1022"/>
      <c r="GEQ39" s="1022"/>
      <c r="GER39" s="1022"/>
      <c r="GES39" s="1022"/>
      <c r="GET39" s="1022"/>
      <c r="GEU39" s="1022"/>
      <c r="GEV39" s="1022"/>
      <c r="GEW39" s="1022"/>
      <c r="GEX39" s="1022"/>
      <c r="GEY39" s="1022"/>
      <c r="GEZ39" s="1022"/>
      <c r="GFA39" s="1022"/>
      <c r="GFB39" s="1022"/>
      <c r="GFC39" s="1022"/>
      <c r="GFD39" s="1022"/>
      <c r="GFE39" s="1022"/>
      <c r="GFF39" s="1022"/>
      <c r="GFG39" s="1022"/>
      <c r="GFH39" s="1022"/>
      <c r="GFI39" s="1022"/>
      <c r="GFJ39" s="1022"/>
      <c r="GFK39" s="1022"/>
      <c r="GFL39" s="1022"/>
      <c r="GFM39" s="1022"/>
      <c r="GFN39" s="1022"/>
      <c r="GFO39" s="1022"/>
      <c r="GFP39" s="1022"/>
      <c r="GFQ39" s="1022"/>
      <c r="GFR39" s="1022"/>
      <c r="GFS39" s="1022"/>
      <c r="GFT39" s="1022"/>
      <c r="GFU39" s="1022"/>
      <c r="GFV39" s="1022"/>
      <c r="GFW39" s="1022"/>
      <c r="GFX39" s="1022"/>
      <c r="GFY39" s="1022"/>
      <c r="GFZ39" s="1022"/>
      <c r="GGA39" s="1022"/>
      <c r="GGB39" s="1022"/>
      <c r="GGC39" s="1022"/>
      <c r="GGD39" s="1022"/>
      <c r="GGE39" s="1022"/>
      <c r="GGF39" s="1022"/>
      <c r="GGG39" s="1022"/>
      <c r="GGH39" s="1022"/>
      <c r="GGI39" s="1022"/>
      <c r="GGJ39" s="1022"/>
      <c r="GGK39" s="1022"/>
      <c r="GGL39" s="1022"/>
      <c r="GGM39" s="1022"/>
      <c r="GGN39" s="1022"/>
      <c r="GGO39" s="1022"/>
      <c r="GGP39" s="1022"/>
      <c r="GGQ39" s="1022"/>
      <c r="GGR39" s="1022"/>
      <c r="GGS39" s="1022"/>
      <c r="GGT39" s="1022"/>
      <c r="GGU39" s="1022"/>
      <c r="GGV39" s="1022"/>
      <c r="GGW39" s="1022"/>
      <c r="GGX39" s="1022"/>
      <c r="GGY39" s="1022"/>
      <c r="GGZ39" s="1022"/>
      <c r="GHA39" s="1022"/>
      <c r="GHB39" s="1022"/>
      <c r="GHC39" s="1022"/>
      <c r="GHD39" s="1022"/>
      <c r="GHE39" s="1022"/>
      <c r="GHF39" s="1022"/>
      <c r="GHG39" s="1022"/>
      <c r="GHH39" s="1022"/>
      <c r="GHI39" s="1022"/>
      <c r="GHJ39" s="1022"/>
      <c r="GHK39" s="1022"/>
      <c r="GHL39" s="1022"/>
      <c r="GHM39" s="1022"/>
      <c r="GHN39" s="1022"/>
      <c r="GHO39" s="1022"/>
      <c r="GHP39" s="1022"/>
      <c r="GHQ39" s="1022"/>
      <c r="GHR39" s="1022"/>
      <c r="GHS39" s="1022"/>
      <c r="GHT39" s="1022"/>
      <c r="GHU39" s="1022"/>
      <c r="GHV39" s="1022"/>
      <c r="GHW39" s="1022"/>
      <c r="GHX39" s="1022"/>
      <c r="GHY39" s="1022"/>
      <c r="GHZ39" s="1022"/>
      <c r="GIA39" s="1022"/>
      <c r="GIB39" s="1022"/>
      <c r="GIC39" s="1022"/>
      <c r="GID39" s="1022"/>
      <c r="GIE39" s="1022"/>
      <c r="GIF39" s="1022"/>
      <c r="GIG39" s="1022"/>
      <c r="GIH39" s="1022"/>
      <c r="GII39" s="1022"/>
      <c r="GIJ39" s="1022"/>
      <c r="GIK39" s="1022"/>
      <c r="GIL39" s="1022"/>
      <c r="GIM39" s="1022"/>
      <c r="GIN39" s="1022"/>
      <c r="GIO39" s="1022"/>
      <c r="GIP39" s="1022"/>
      <c r="GIQ39" s="1022"/>
      <c r="GIR39" s="1022"/>
      <c r="GIS39" s="1022"/>
      <c r="GIT39" s="1022"/>
      <c r="GIU39" s="1022"/>
      <c r="GIV39" s="1022"/>
      <c r="GIW39" s="1022"/>
      <c r="GIX39" s="1022"/>
      <c r="GIY39" s="1022"/>
      <c r="GIZ39" s="1022"/>
      <c r="GJA39" s="1022"/>
      <c r="GJB39" s="1022"/>
      <c r="GJC39" s="1022"/>
      <c r="GJD39" s="1022"/>
      <c r="GJE39" s="1022"/>
      <c r="GJF39" s="1022"/>
      <c r="GJG39" s="1022"/>
      <c r="GJH39" s="1022"/>
      <c r="GJI39" s="1022"/>
      <c r="GJJ39" s="1022"/>
      <c r="GJK39" s="1022"/>
      <c r="GJL39" s="1022"/>
      <c r="GJM39" s="1022"/>
      <c r="GJN39" s="1022"/>
      <c r="GJO39" s="1022"/>
      <c r="GJP39" s="1022"/>
      <c r="GJQ39" s="1022"/>
      <c r="GJR39" s="1022"/>
      <c r="GJS39" s="1022"/>
      <c r="GJT39" s="1022"/>
      <c r="GJU39" s="1022"/>
      <c r="GJV39" s="1022"/>
      <c r="GJW39" s="1022"/>
      <c r="GJX39" s="1022"/>
      <c r="GJY39" s="1022"/>
      <c r="GJZ39" s="1022"/>
      <c r="GKA39" s="1022"/>
      <c r="GKB39" s="1022"/>
      <c r="GKC39" s="1022"/>
      <c r="GKD39" s="1022"/>
      <c r="GKE39" s="1022"/>
      <c r="GKF39" s="1022"/>
      <c r="GKG39" s="1022"/>
      <c r="GKH39" s="1022"/>
      <c r="GKI39" s="1022"/>
      <c r="GKJ39" s="1022"/>
      <c r="GKK39" s="1022"/>
      <c r="GKL39" s="1022"/>
      <c r="GKM39" s="1022"/>
      <c r="GKN39" s="1022"/>
      <c r="GKO39" s="1022"/>
      <c r="GKP39" s="1022"/>
      <c r="GKQ39" s="1022"/>
      <c r="GKR39" s="1022"/>
      <c r="GKS39" s="1022"/>
      <c r="GKT39" s="1022"/>
      <c r="GKU39" s="1022"/>
      <c r="GKV39" s="1022"/>
      <c r="GKW39" s="1022"/>
      <c r="GKX39" s="1022"/>
      <c r="GKY39" s="1022"/>
      <c r="GKZ39" s="1022"/>
      <c r="GLA39" s="1022"/>
      <c r="GLB39" s="1022"/>
      <c r="GLC39" s="1022"/>
      <c r="GLD39" s="1022"/>
      <c r="GLE39" s="1022"/>
      <c r="GLF39" s="1022"/>
      <c r="GLG39" s="1022"/>
      <c r="GLH39" s="1022"/>
      <c r="GLI39" s="1022"/>
      <c r="GLJ39" s="1022"/>
      <c r="GLK39" s="1022"/>
      <c r="GLL39" s="1022"/>
      <c r="GLM39" s="1022"/>
      <c r="GLN39" s="1022"/>
      <c r="GLO39" s="1022"/>
      <c r="GLP39" s="1022"/>
      <c r="GLQ39" s="1022"/>
      <c r="GLR39" s="1022"/>
      <c r="GLS39" s="1022"/>
      <c r="GLT39" s="1022"/>
      <c r="GLU39" s="1022"/>
      <c r="GLV39" s="1022"/>
      <c r="GLW39" s="1022"/>
      <c r="GLX39" s="1022"/>
      <c r="GLY39" s="1022"/>
      <c r="GLZ39" s="1022"/>
      <c r="GMA39" s="1022"/>
      <c r="GMB39" s="1022"/>
      <c r="GMC39" s="1022"/>
      <c r="GMD39" s="1022"/>
      <c r="GME39" s="1022"/>
      <c r="GMF39" s="1022"/>
      <c r="GMG39" s="1022"/>
      <c r="GMH39" s="1022"/>
      <c r="GMI39" s="1022"/>
      <c r="GMJ39" s="1022"/>
      <c r="GMK39" s="1022"/>
      <c r="GML39" s="1022"/>
      <c r="GMM39" s="1022"/>
      <c r="GMN39" s="1022"/>
      <c r="GMO39" s="1022"/>
      <c r="GMP39" s="1022"/>
      <c r="GMQ39" s="1022"/>
      <c r="GMR39" s="1022"/>
      <c r="GMS39" s="1022"/>
      <c r="GMT39" s="1022"/>
      <c r="GMU39" s="1022"/>
      <c r="GMV39" s="1022"/>
      <c r="GMW39" s="1022"/>
      <c r="GMX39" s="1022"/>
      <c r="GMY39" s="1022"/>
      <c r="GMZ39" s="1022"/>
      <c r="GNA39" s="1022"/>
      <c r="GNB39" s="1022"/>
      <c r="GNC39" s="1022"/>
      <c r="GND39" s="1022"/>
      <c r="GNE39" s="1022"/>
      <c r="GNF39" s="1022"/>
      <c r="GNG39" s="1022"/>
      <c r="GNH39" s="1022"/>
      <c r="GNI39" s="1022"/>
      <c r="GNJ39" s="1022"/>
      <c r="GNK39" s="1022"/>
      <c r="GNL39" s="1022"/>
      <c r="GNM39" s="1022"/>
      <c r="GNN39" s="1022"/>
      <c r="GNO39" s="1022"/>
      <c r="GNP39" s="1022"/>
      <c r="GNQ39" s="1022"/>
      <c r="GNR39" s="1022"/>
      <c r="GNS39" s="1022"/>
      <c r="GNT39" s="1022"/>
      <c r="GNU39" s="1022"/>
      <c r="GNV39" s="1022"/>
      <c r="GNW39" s="1022"/>
      <c r="GNX39" s="1022"/>
      <c r="GNY39" s="1022"/>
      <c r="GNZ39" s="1022"/>
      <c r="GOA39" s="1022"/>
      <c r="GOB39" s="1022"/>
      <c r="GOC39" s="1022"/>
      <c r="GOD39" s="1022"/>
      <c r="GOE39" s="1022"/>
      <c r="GOF39" s="1022"/>
      <c r="GOG39" s="1022"/>
      <c r="GOH39" s="1022"/>
      <c r="GOI39" s="1022"/>
      <c r="GOJ39" s="1022"/>
      <c r="GOK39" s="1022"/>
      <c r="GOL39" s="1022"/>
      <c r="GOM39" s="1022"/>
      <c r="GON39" s="1022"/>
      <c r="GOO39" s="1022"/>
      <c r="GOP39" s="1022"/>
      <c r="GOQ39" s="1022"/>
      <c r="GOR39" s="1022"/>
      <c r="GOS39" s="1022"/>
      <c r="GOT39" s="1022"/>
      <c r="GOU39" s="1022"/>
      <c r="GOV39" s="1022"/>
      <c r="GOW39" s="1022"/>
      <c r="GOX39" s="1022"/>
      <c r="GOY39" s="1022"/>
      <c r="GOZ39" s="1022"/>
      <c r="GPA39" s="1022"/>
      <c r="GPB39" s="1022"/>
      <c r="GPC39" s="1022"/>
      <c r="GPD39" s="1022"/>
      <c r="GPE39" s="1022"/>
      <c r="GPF39" s="1022"/>
      <c r="GPG39" s="1022"/>
      <c r="GPH39" s="1022"/>
      <c r="GPI39" s="1022"/>
      <c r="GPJ39" s="1022"/>
      <c r="GPK39" s="1022"/>
      <c r="GPL39" s="1022"/>
      <c r="GPM39" s="1022"/>
      <c r="GPN39" s="1022"/>
      <c r="GPO39" s="1022"/>
      <c r="GPP39" s="1022"/>
      <c r="GPQ39" s="1022"/>
      <c r="GPR39" s="1022"/>
      <c r="GPS39" s="1022"/>
      <c r="GPT39" s="1022"/>
      <c r="GPU39" s="1022"/>
      <c r="GPV39" s="1022"/>
      <c r="GPW39" s="1022"/>
      <c r="GPX39" s="1022"/>
      <c r="GPY39" s="1022"/>
      <c r="GPZ39" s="1022"/>
      <c r="GQA39" s="1022"/>
      <c r="GQB39" s="1022"/>
      <c r="GQC39" s="1022"/>
      <c r="GQD39" s="1022"/>
      <c r="GQE39" s="1022"/>
      <c r="GQF39" s="1022"/>
      <c r="GQG39" s="1022"/>
      <c r="GQH39" s="1022"/>
      <c r="GQI39" s="1022"/>
      <c r="GQJ39" s="1022"/>
      <c r="GQK39" s="1022"/>
      <c r="GQL39" s="1022"/>
      <c r="GQM39" s="1022"/>
      <c r="GQN39" s="1022"/>
      <c r="GQO39" s="1022"/>
      <c r="GQP39" s="1022"/>
      <c r="GQQ39" s="1022"/>
      <c r="GQR39" s="1022"/>
      <c r="GQS39" s="1022"/>
      <c r="GQT39" s="1022"/>
      <c r="GQU39" s="1022"/>
      <c r="GQV39" s="1022"/>
      <c r="GQW39" s="1022"/>
      <c r="GQX39" s="1022"/>
      <c r="GQY39" s="1022"/>
      <c r="GQZ39" s="1022"/>
      <c r="GRA39" s="1022"/>
      <c r="GRB39" s="1022"/>
      <c r="GRC39" s="1022"/>
      <c r="GRD39" s="1022"/>
      <c r="GRE39" s="1022"/>
      <c r="GRF39" s="1022"/>
      <c r="GRG39" s="1022"/>
      <c r="GRH39" s="1022"/>
      <c r="GRI39" s="1022"/>
      <c r="GRJ39" s="1022"/>
      <c r="GRK39" s="1022"/>
      <c r="GRL39" s="1022"/>
      <c r="GRM39" s="1022"/>
      <c r="GRN39" s="1022"/>
      <c r="GRO39" s="1022"/>
      <c r="GRP39" s="1022"/>
      <c r="GRQ39" s="1022"/>
      <c r="GRR39" s="1022"/>
      <c r="GRS39" s="1022"/>
      <c r="GRT39" s="1022"/>
      <c r="GRU39" s="1022"/>
      <c r="GRV39" s="1022"/>
      <c r="GRW39" s="1022"/>
      <c r="GRX39" s="1022"/>
      <c r="GRY39" s="1022"/>
      <c r="GRZ39" s="1022"/>
      <c r="GSA39" s="1022"/>
      <c r="GSB39" s="1022"/>
      <c r="GSC39" s="1022"/>
      <c r="GSD39" s="1022"/>
      <c r="GSE39" s="1022"/>
      <c r="GSF39" s="1022"/>
      <c r="GSG39" s="1022"/>
      <c r="GSH39" s="1022"/>
      <c r="GSI39" s="1022"/>
      <c r="GSJ39" s="1022"/>
      <c r="GSK39" s="1022"/>
      <c r="GSL39" s="1022"/>
      <c r="GSM39" s="1022"/>
      <c r="GSN39" s="1022"/>
      <c r="GSO39" s="1022"/>
      <c r="GSP39" s="1022"/>
      <c r="GSQ39" s="1022"/>
      <c r="GSR39" s="1022"/>
      <c r="GSS39" s="1022"/>
      <c r="GST39" s="1022"/>
      <c r="GSU39" s="1022"/>
      <c r="GSV39" s="1022"/>
      <c r="GSW39" s="1022"/>
      <c r="GSX39" s="1022"/>
      <c r="GSY39" s="1022"/>
      <c r="GSZ39" s="1022"/>
      <c r="GTA39" s="1022"/>
      <c r="GTB39" s="1022"/>
      <c r="GTC39" s="1022"/>
      <c r="GTD39" s="1022"/>
      <c r="GTE39" s="1022"/>
      <c r="GTF39" s="1022"/>
      <c r="GTG39" s="1022"/>
      <c r="GTH39" s="1022"/>
      <c r="GTI39" s="1022"/>
      <c r="GTJ39" s="1022"/>
      <c r="GTK39" s="1022"/>
      <c r="GTL39" s="1022"/>
      <c r="GTM39" s="1022"/>
      <c r="GTN39" s="1022"/>
      <c r="GTO39" s="1022"/>
      <c r="GTP39" s="1022"/>
      <c r="GTQ39" s="1022"/>
      <c r="GTR39" s="1022"/>
      <c r="GTS39" s="1022"/>
      <c r="GTT39" s="1022"/>
      <c r="GTU39" s="1022"/>
      <c r="GTV39" s="1022"/>
      <c r="GTW39" s="1022"/>
      <c r="GTX39" s="1022"/>
      <c r="GTY39" s="1022"/>
      <c r="GTZ39" s="1022"/>
      <c r="GUA39" s="1022"/>
      <c r="GUB39" s="1022"/>
      <c r="GUC39" s="1022"/>
      <c r="GUD39" s="1022"/>
      <c r="GUE39" s="1022"/>
      <c r="GUF39" s="1022"/>
      <c r="GUG39" s="1022"/>
      <c r="GUH39" s="1022"/>
      <c r="GUI39" s="1022"/>
      <c r="GUJ39" s="1022"/>
      <c r="GUK39" s="1022"/>
      <c r="GUL39" s="1022"/>
      <c r="GUM39" s="1022"/>
      <c r="GUN39" s="1022"/>
      <c r="GUO39" s="1022"/>
      <c r="GUP39" s="1022"/>
      <c r="GUQ39" s="1022"/>
      <c r="GUR39" s="1022"/>
      <c r="GUS39" s="1022"/>
      <c r="GUT39" s="1022"/>
      <c r="GUU39" s="1022"/>
      <c r="GUV39" s="1022"/>
      <c r="GUW39" s="1022"/>
      <c r="GUX39" s="1022"/>
      <c r="GUY39" s="1022"/>
      <c r="GUZ39" s="1022"/>
      <c r="GVA39" s="1022"/>
      <c r="GVB39" s="1022"/>
      <c r="GVC39" s="1022"/>
      <c r="GVD39" s="1022"/>
      <c r="GVE39" s="1022"/>
      <c r="GVF39" s="1022"/>
      <c r="GVG39" s="1022"/>
      <c r="GVH39" s="1022"/>
      <c r="GVI39" s="1022"/>
      <c r="GVJ39" s="1022"/>
      <c r="GVK39" s="1022"/>
      <c r="GVL39" s="1022"/>
      <c r="GVM39" s="1022"/>
      <c r="GVN39" s="1022"/>
      <c r="GVO39" s="1022"/>
      <c r="GVP39" s="1022"/>
      <c r="GVQ39" s="1022"/>
      <c r="GVR39" s="1022"/>
      <c r="GVS39" s="1022"/>
      <c r="GVT39" s="1022"/>
      <c r="GVU39" s="1022"/>
      <c r="GVV39" s="1022"/>
      <c r="GVW39" s="1022"/>
      <c r="GVX39" s="1022"/>
      <c r="GVY39" s="1022"/>
      <c r="GVZ39" s="1022"/>
      <c r="GWA39" s="1022"/>
      <c r="GWB39" s="1022"/>
      <c r="GWC39" s="1022"/>
      <c r="GWD39" s="1022"/>
      <c r="GWE39" s="1022"/>
      <c r="GWF39" s="1022"/>
      <c r="GWG39" s="1022"/>
      <c r="GWH39" s="1022"/>
      <c r="GWI39" s="1022"/>
      <c r="GWJ39" s="1022"/>
      <c r="GWK39" s="1022"/>
      <c r="GWL39" s="1022"/>
      <c r="GWM39" s="1022"/>
      <c r="GWN39" s="1022"/>
      <c r="GWO39" s="1022"/>
      <c r="GWP39" s="1022"/>
      <c r="GWQ39" s="1022"/>
      <c r="GWR39" s="1022"/>
      <c r="GWS39" s="1022"/>
      <c r="GWT39" s="1022"/>
      <c r="GWU39" s="1022"/>
      <c r="GWV39" s="1022"/>
      <c r="GWW39" s="1022"/>
      <c r="GWX39" s="1022"/>
      <c r="GWY39" s="1022"/>
      <c r="GWZ39" s="1022"/>
      <c r="GXA39" s="1022"/>
      <c r="GXB39" s="1022"/>
      <c r="GXC39" s="1022"/>
      <c r="GXD39" s="1022"/>
      <c r="GXE39" s="1022"/>
      <c r="GXF39" s="1022"/>
      <c r="GXG39" s="1022"/>
      <c r="GXH39" s="1022"/>
      <c r="GXI39" s="1022"/>
      <c r="GXJ39" s="1022"/>
      <c r="GXK39" s="1022"/>
      <c r="GXL39" s="1022"/>
      <c r="GXM39" s="1022"/>
      <c r="GXN39" s="1022"/>
      <c r="GXO39" s="1022"/>
      <c r="GXP39" s="1022"/>
      <c r="GXQ39" s="1022"/>
      <c r="GXR39" s="1022"/>
      <c r="GXS39" s="1022"/>
      <c r="GXT39" s="1022"/>
      <c r="GXU39" s="1022"/>
      <c r="GXV39" s="1022"/>
      <c r="GXW39" s="1022"/>
      <c r="GXX39" s="1022"/>
      <c r="GXY39" s="1022"/>
      <c r="GXZ39" s="1022"/>
      <c r="GYA39" s="1022"/>
      <c r="GYB39" s="1022"/>
      <c r="GYC39" s="1022"/>
      <c r="GYD39" s="1022"/>
      <c r="GYE39" s="1022"/>
      <c r="GYF39" s="1022"/>
      <c r="GYG39" s="1022"/>
      <c r="GYH39" s="1022"/>
      <c r="GYI39" s="1022"/>
      <c r="GYJ39" s="1022"/>
      <c r="GYK39" s="1022"/>
      <c r="GYL39" s="1022"/>
      <c r="GYM39" s="1022"/>
      <c r="GYN39" s="1022"/>
      <c r="GYO39" s="1022"/>
      <c r="GYP39" s="1022"/>
      <c r="GYQ39" s="1022"/>
      <c r="GYR39" s="1022"/>
      <c r="GYS39" s="1022"/>
      <c r="GYT39" s="1022"/>
      <c r="GYU39" s="1022"/>
      <c r="GYV39" s="1022"/>
      <c r="GYW39" s="1022"/>
      <c r="GYX39" s="1022"/>
      <c r="GYY39" s="1022"/>
      <c r="GYZ39" s="1022"/>
      <c r="GZA39" s="1022"/>
      <c r="GZB39" s="1022"/>
      <c r="GZC39" s="1022"/>
      <c r="GZD39" s="1022"/>
      <c r="GZE39" s="1022"/>
      <c r="GZF39" s="1022"/>
      <c r="GZG39" s="1022"/>
      <c r="GZH39" s="1022"/>
      <c r="GZI39" s="1022"/>
      <c r="GZJ39" s="1022"/>
      <c r="GZK39" s="1022"/>
      <c r="GZL39" s="1022"/>
      <c r="GZM39" s="1022"/>
      <c r="GZN39" s="1022"/>
      <c r="GZO39" s="1022"/>
      <c r="GZP39" s="1022"/>
      <c r="GZQ39" s="1022"/>
      <c r="GZR39" s="1022"/>
      <c r="GZS39" s="1022"/>
      <c r="GZT39" s="1022"/>
      <c r="GZU39" s="1022"/>
      <c r="GZV39" s="1022"/>
      <c r="GZW39" s="1022"/>
      <c r="GZX39" s="1022"/>
      <c r="GZY39" s="1022"/>
      <c r="GZZ39" s="1022"/>
      <c r="HAA39" s="1022"/>
      <c r="HAB39" s="1022"/>
      <c r="HAC39" s="1022"/>
      <c r="HAD39" s="1022"/>
      <c r="HAE39" s="1022"/>
      <c r="HAF39" s="1022"/>
      <c r="HAG39" s="1022"/>
      <c r="HAH39" s="1022"/>
      <c r="HAI39" s="1022"/>
      <c r="HAJ39" s="1022"/>
      <c r="HAK39" s="1022"/>
      <c r="HAL39" s="1022"/>
      <c r="HAM39" s="1022"/>
      <c r="HAN39" s="1022"/>
      <c r="HAO39" s="1022"/>
      <c r="HAP39" s="1022"/>
      <c r="HAQ39" s="1022"/>
      <c r="HAR39" s="1022"/>
      <c r="HAS39" s="1022"/>
      <c r="HAT39" s="1022"/>
      <c r="HAU39" s="1022"/>
      <c r="HAV39" s="1022"/>
      <c r="HAW39" s="1022"/>
      <c r="HAX39" s="1022"/>
      <c r="HAY39" s="1022"/>
      <c r="HAZ39" s="1022"/>
      <c r="HBA39" s="1022"/>
      <c r="HBB39" s="1022"/>
      <c r="HBC39" s="1022"/>
      <c r="HBD39" s="1022"/>
      <c r="HBE39" s="1022"/>
      <c r="HBF39" s="1022"/>
      <c r="HBG39" s="1022"/>
      <c r="HBH39" s="1022"/>
      <c r="HBI39" s="1022"/>
      <c r="HBJ39" s="1022"/>
      <c r="HBK39" s="1022"/>
      <c r="HBL39" s="1022"/>
      <c r="HBM39" s="1022"/>
      <c r="HBN39" s="1022"/>
      <c r="HBO39" s="1022"/>
      <c r="HBP39" s="1022"/>
      <c r="HBQ39" s="1022"/>
      <c r="HBR39" s="1022"/>
      <c r="HBS39" s="1022"/>
      <c r="HBT39" s="1022"/>
      <c r="HBU39" s="1022"/>
      <c r="HBV39" s="1022"/>
      <c r="HBW39" s="1022"/>
      <c r="HBX39" s="1022"/>
      <c r="HBY39" s="1022"/>
      <c r="HBZ39" s="1022"/>
      <c r="HCA39" s="1022"/>
      <c r="HCB39" s="1022"/>
      <c r="HCC39" s="1022"/>
      <c r="HCD39" s="1022"/>
      <c r="HCE39" s="1022"/>
      <c r="HCF39" s="1022"/>
      <c r="HCG39" s="1022"/>
      <c r="HCH39" s="1022"/>
      <c r="HCI39" s="1022"/>
      <c r="HCJ39" s="1022"/>
      <c r="HCK39" s="1022"/>
      <c r="HCL39" s="1022"/>
      <c r="HCM39" s="1022"/>
      <c r="HCN39" s="1022"/>
      <c r="HCO39" s="1022"/>
      <c r="HCP39" s="1022"/>
      <c r="HCQ39" s="1022"/>
      <c r="HCR39" s="1022"/>
      <c r="HCS39" s="1022"/>
      <c r="HCT39" s="1022"/>
      <c r="HCU39" s="1022"/>
      <c r="HCV39" s="1022"/>
      <c r="HCW39" s="1022"/>
      <c r="HCX39" s="1022"/>
      <c r="HCY39" s="1022"/>
      <c r="HCZ39" s="1022"/>
      <c r="HDA39" s="1022"/>
      <c r="HDB39" s="1022"/>
      <c r="HDC39" s="1022"/>
      <c r="HDD39" s="1022"/>
      <c r="HDE39" s="1022"/>
      <c r="HDF39" s="1022"/>
      <c r="HDG39" s="1022"/>
      <c r="HDH39" s="1022"/>
      <c r="HDI39" s="1022"/>
      <c r="HDJ39" s="1022"/>
      <c r="HDK39" s="1022"/>
      <c r="HDL39" s="1022"/>
      <c r="HDM39" s="1022"/>
      <c r="HDN39" s="1022"/>
      <c r="HDO39" s="1022"/>
      <c r="HDP39" s="1022"/>
      <c r="HDQ39" s="1022"/>
      <c r="HDR39" s="1022"/>
      <c r="HDS39" s="1022"/>
      <c r="HDT39" s="1022"/>
      <c r="HDU39" s="1022"/>
      <c r="HDV39" s="1022"/>
      <c r="HDW39" s="1022"/>
      <c r="HDX39" s="1022"/>
      <c r="HDY39" s="1022"/>
      <c r="HDZ39" s="1022"/>
      <c r="HEA39" s="1022"/>
      <c r="HEB39" s="1022"/>
      <c r="HEC39" s="1022"/>
      <c r="HED39" s="1022"/>
      <c r="HEE39" s="1022"/>
      <c r="HEF39" s="1022"/>
      <c r="HEG39" s="1022"/>
      <c r="HEH39" s="1022"/>
      <c r="HEI39" s="1022"/>
      <c r="HEJ39" s="1022"/>
      <c r="HEK39" s="1022"/>
      <c r="HEL39" s="1022"/>
      <c r="HEM39" s="1022"/>
      <c r="HEN39" s="1022"/>
      <c r="HEO39" s="1022"/>
      <c r="HEP39" s="1022"/>
      <c r="HEQ39" s="1022"/>
      <c r="HER39" s="1022"/>
      <c r="HES39" s="1022"/>
      <c r="HET39" s="1022"/>
      <c r="HEU39" s="1022"/>
      <c r="HEV39" s="1022"/>
      <c r="HEW39" s="1022"/>
      <c r="HEX39" s="1022"/>
      <c r="HEY39" s="1022"/>
      <c r="HEZ39" s="1022"/>
      <c r="HFA39" s="1022"/>
      <c r="HFB39" s="1022"/>
      <c r="HFC39" s="1022"/>
      <c r="HFD39" s="1022"/>
      <c r="HFE39" s="1022"/>
      <c r="HFF39" s="1022"/>
      <c r="HFG39" s="1022"/>
      <c r="HFH39" s="1022"/>
      <c r="HFI39" s="1022"/>
      <c r="HFJ39" s="1022"/>
      <c r="HFK39" s="1022"/>
      <c r="HFL39" s="1022"/>
      <c r="HFM39" s="1022"/>
      <c r="HFN39" s="1022"/>
      <c r="HFO39" s="1022"/>
      <c r="HFP39" s="1022"/>
      <c r="HFQ39" s="1022"/>
      <c r="HFR39" s="1022"/>
      <c r="HFS39" s="1022"/>
      <c r="HFT39" s="1022"/>
      <c r="HFU39" s="1022"/>
      <c r="HFV39" s="1022"/>
      <c r="HFW39" s="1022"/>
      <c r="HFX39" s="1022"/>
      <c r="HFY39" s="1022"/>
      <c r="HFZ39" s="1022"/>
      <c r="HGA39" s="1022"/>
      <c r="HGB39" s="1022"/>
      <c r="HGC39" s="1022"/>
      <c r="HGD39" s="1022"/>
      <c r="HGE39" s="1022"/>
      <c r="HGF39" s="1022"/>
      <c r="HGG39" s="1022"/>
      <c r="HGH39" s="1022"/>
      <c r="HGI39" s="1022"/>
      <c r="HGJ39" s="1022"/>
      <c r="HGK39" s="1022"/>
      <c r="HGL39" s="1022"/>
      <c r="HGM39" s="1022"/>
      <c r="HGN39" s="1022"/>
      <c r="HGO39" s="1022"/>
      <c r="HGP39" s="1022"/>
      <c r="HGQ39" s="1022"/>
      <c r="HGR39" s="1022"/>
      <c r="HGS39" s="1022"/>
      <c r="HGT39" s="1022"/>
      <c r="HGU39" s="1022"/>
      <c r="HGV39" s="1022"/>
      <c r="HGW39" s="1022"/>
      <c r="HGX39" s="1022"/>
      <c r="HGY39" s="1022"/>
      <c r="HGZ39" s="1022"/>
      <c r="HHA39" s="1022"/>
      <c r="HHB39" s="1022"/>
      <c r="HHC39" s="1022"/>
      <c r="HHD39" s="1022"/>
      <c r="HHE39" s="1022"/>
      <c r="HHF39" s="1022"/>
      <c r="HHG39" s="1022"/>
      <c r="HHH39" s="1022"/>
      <c r="HHI39" s="1022"/>
      <c r="HHJ39" s="1022"/>
      <c r="HHK39" s="1022"/>
      <c r="HHL39" s="1022"/>
      <c r="HHM39" s="1022"/>
      <c r="HHN39" s="1022"/>
      <c r="HHO39" s="1022"/>
      <c r="HHP39" s="1022"/>
      <c r="HHQ39" s="1022"/>
      <c r="HHR39" s="1022"/>
      <c r="HHS39" s="1022"/>
      <c r="HHT39" s="1022"/>
      <c r="HHU39" s="1022"/>
      <c r="HHV39" s="1022"/>
      <c r="HHW39" s="1022"/>
      <c r="HHX39" s="1022"/>
      <c r="HHY39" s="1022"/>
      <c r="HHZ39" s="1022"/>
      <c r="HIA39" s="1022"/>
      <c r="HIB39" s="1022"/>
      <c r="HIC39" s="1022"/>
      <c r="HID39" s="1022"/>
      <c r="HIE39" s="1022"/>
      <c r="HIF39" s="1022"/>
      <c r="HIG39" s="1022"/>
      <c r="HIH39" s="1022"/>
      <c r="HII39" s="1022"/>
      <c r="HIJ39" s="1022"/>
      <c r="HIK39" s="1022"/>
      <c r="HIL39" s="1022"/>
      <c r="HIM39" s="1022"/>
      <c r="HIN39" s="1022"/>
      <c r="HIO39" s="1022"/>
      <c r="HIP39" s="1022"/>
      <c r="HIQ39" s="1022"/>
      <c r="HIR39" s="1022"/>
      <c r="HIS39" s="1022"/>
      <c r="HIT39" s="1022"/>
      <c r="HIU39" s="1022"/>
      <c r="HIV39" s="1022"/>
      <c r="HIW39" s="1022"/>
      <c r="HIX39" s="1022"/>
      <c r="HIY39" s="1022"/>
      <c r="HIZ39" s="1022"/>
      <c r="HJA39" s="1022"/>
      <c r="HJB39" s="1022"/>
      <c r="HJC39" s="1022"/>
      <c r="HJD39" s="1022"/>
      <c r="HJE39" s="1022"/>
      <c r="HJF39" s="1022"/>
      <c r="HJG39" s="1022"/>
      <c r="HJH39" s="1022"/>
      <c r="HJI39" s="1022"/>
      <c r="HJJ39" s="1022"/>
      <c r="HJK39" s="1022"/>
      <c r="HJL39" s="1022"/>
      <c r="HJM39" s="1022"/>
      <c r="HJN39" s="1022"/>
      <c r="HJO39" s="1022"/>
      <c r="HJP39" s="1022"/>
      <c r="HJQ39" s="1022"/>
      <c r="HJR39" s="1022"/>
      <c r="HJS39" s="1022"/>
      <c r="HJT39" s="1022"/>
      <c r="HJU39" s="1022"/>
      <c r="HJV39" s="1022"/>
      <c r="HJW39" s="1022"/>
      <c r="HJX39" s="1022"/>
      <c r="HJY39" s="1022"/>
      <c r="HJZ39" s="1022"/>
      <c r="HKA39" s="1022"/>
      <c r="HKB39" s="1022"/>
      <c r="HKC39" s="1022"/>
      <c r="HKD39" s="1022"/>
      <c r="HKE39" s="1022"/>
      <c r="HKF39" s="1022"/>
      <c r="HKG39" s="1022"/>
      <c r="HKH39" s="1022"/>
      <c r="HKI39" s="1022"/>
      <c r="HKJ39" s="1022"/>
      <c r="HKK39" s="1022"/>
      <c r="HKL39" s="1022"/>
      <c r="HKM39" s="1022"/>
      <c r="HKN39" s="1022"/>
      <c r="HKO39" s="1022"/>
      <c r="HKP39" s="1022"/>
      <c r="HKQ39" s="1022"/>
      <c r="HKR39" s="1022"/>
      <c r="HKS39" s="1022"/>
      <c r="HKT39" s="1022"/>
      <c r="HKU39" s="1022"/>
      <c r="HKV39" s="1022"/>
      <c r="HKW39" s="1022"/>
      <c r="HKX39" s="1022"/>
      <c r="HKY39" s="1022"/>
      <c r="HKZ39" s="1022"/>
      <c r="HLA39" s="1022"/>
      <c r="HLB39" s="1022"/>
      <c r="HLC39" s="1022"/>
      <c r="HLD39" s="1022"/>
      <c r="HLE39" s="1022"/>
      <c r="HLF39" s="1022"/>
      <c r="HLG39" s="1022"/>
      <c r="HLH39" s="1022"/>
      <c r="HLI39" s="1022"/>
      <c r="HLJ39" s="1022"/>
      <c r="HLK39" s="1022"/>
      <c r="HLL39" s="1022"/>
      <c r="HLM39" s="1022"/>
      <c r="HLN39" s="1022"/>
      <c r="HLO39" s="1022"/>
      <c r="HLP39" s="1022"/>
      <c r="HLQ39" s="1022"/>
      <c r="HLR39" s="1022"/>
      <c r="HLS39" s="1022"/>
      <c r="HLT39" s="1022"/>
      <c r="HLU39" s="1022"/>
      <c r="HLV39" s="1022"/>
      <c r="HLW39" s="1022"/>
      <c r="HLX39" s="1022"/>
      <c r="HLY39" s="1022"/>
      <c r="HLZ39" s="1022"/>
      <c r="HMA39" s="1022"/>
      <c r="HMB39" s="1022"/>
      <c r="HMC39" s="1022"/>
      <c r="HMD39" s="1022"/>
      <c r="HME39" s="1022"/>
      <c r="HMF39" s="1022"/>
      <c r="HMG39" s="1022"/>
      <c r="HMH39" s="1022"/>
      <c r="HMI39" s="1022"/>
      <c r="HMJ39" s="1022"/>
      <c r="HMK39" s="1022"/>
      <c r="HML39" s="1022"/>
      <c r="HMM39" s="1022"/>
      <c r="HMN39" s="1022"/>
      <c r="HMO39" s="1022"/>
      <c r="HMP39" s="1022"/>
      <c r="HMQ39" s="1022"/>
      <c r="HMR39" s="1022"/>
      <c r="HMS39" s="1022"/>
      <c r="HMT39" s="1022"/>
      <c r="HMU39" s="1022"/>
      <c r="HMV39" s="1022"/>
      <c r="HMW39" s="1022"/>
      <c r="HMX39" s="1022"/>
      <c r="HMY39" s="1022"/>
      <c r="HMZ39" s="1022"/>
      <c r="HNA39" s="1022"/>
      <c r="HNB39" s="1022"/>
      <c r="HNC39" s="1022"/>
      <c r="HND39" s="1022"/>
      <c r="HNE39" s="1022"/>
      <c r="HNF39" s="1022"/>
      <c r="HNG39" s="1022"/>
      <c r="HNH39" s="1022"/>
      <c r="HNI39" s="1022"/>
      <c r="HNJ39" s="1022"/>
      <c r="HNK39" s="1022"/>
      <c r="HNL39" s="1022"/>
      <c r="HNM39" s="1022"/>
      <c r="HNN39" s="1022"/>
      <c r="HNO39" s="1022"/>
      <c r="HNP39" s="1022"/>
      <c r="HNQ39" s="1022"/>
      <c r="HNR39" s="1022"/>
      <c r="HNS39" s="1022"/>
      <c r="HNT39" s="1022"/>
      <c r="HNU39" s="1022"/>
      <c r="HNV39" s="1022"/>
      <c r="HNW39" s="1022"/>
      <c r="HNX39" s="1022"/>
      <c r="HNY39" s="1022"/>
      <c r="HNZ39" s="1022"/>
      <c r="HOA39" s="1022"/>
      <c r="HOB39" s="1022"/>
      <c r="HOC39" s="1022"/>
      <c r="HOD39" s="1022"/>
      <c r="HOE39" s="1022"/>
      <c r="HOF39" s="1022"/>
      <c r="HOG39" s="1022"/>
      <c r="HOH39" s="1022"/>
      <c r="HOI39" s="1022"/>
      <c r="HOJ39" s="1022"/>
      <c r="HOK39" s="1022"/>
      <c r="HOL39" s="1022"/>
      <c r="HOM39" s="1022"/>
      <c r="HON39" s="1022"/>
      <c r="HOO39" s="1022"/>
      <c r="HOP39" s="1022"/>
      <c r="HOQ39" s="1022"/>
      <c r="HOR39" s="1022"/>
      <c r="HOS39" s="1022"/>
      <c r="HOT39" s="1022"/>
      <c r="HOU39" s="1022"/>
      <c r="HOV39" s="1022"/>
      <c r="HOW39" s="1022"/>
      <c r="HOX39" s="1022"/>
      <c r="HOY39" s="1022"/>
      <c r="HOZ39" s="1022"/>
      <c r="HPA39" s="1022"/>
      <c r="HPB39" s="1022"/>
      <c r="HPC39" s="1022"/>
      <c r="HPD39" s="1022"/>
      <c r="HPE39" s="1022"/>
      <c r="HPF39" s="1022"/>
      <c r="HPG39" s="1022"/>
      <c r="HPH39" s="1022"/>
      <c r="HPI39" s="1022"/>
      <c r="HPJ39" s="1022"/>
      <c r="HPK39" s="1022"/>
      <c r="HPL39" s="1022"/>
      <c r="HPM39" s="1022"/>
      <c r="HPN39" s="1022"/>
      <c r="HPO39" s="1022"/>
      <c r="HPP39" s="1022"/>
      <c r="HPQ39" s="1022"/>
      <c r="HPR39" s="1022"/>
      <c r="HPS39" s="1022"/>
      <c r="HPT39" s="1022"/>
      <c r="HPU39" s="1022"/>
      <c r="HPV39" s="1022"/>
      <c r="HPW39" s="1022"/>
      <c r="HPX39" s="1022"/>
      <c r="HPY39" s="1022"/>
      <c r="HPZ39" s="1022"/>
      <c r="HQA39" s="1022"/>
      <c r="HQB39" s="1022"/>
      <c r="HQC39" s="1022"/>
      <c r="HQD39" s="1022"/>
      <c r="HQE39" s="1022"/>
      <c r="HQF39" s="1022"/>
      <c r="HQG39" s="1022"/>
      <c r="HQH39" s="1022"/>
      <c r="HQI39" s="1022"/>
      <c r="HQJ39" s="1022"/>
      <c r="HQK39" s="1022"/>
      <c r="HQL39" s="1022"/>
      <c r="HQM39" s="1022"/>
      <c r="HQN39" s="1022"/>
      <c r="HQO39" s="1022"/>
      <c r="HQP39" s="1022"/>
      <c r="HQQ39" s="1022"/>
      <c r="HQR39" s="1022"/>
      <c r="HQS39" s="1022"/>
      <c r="HQT39" s="1022"/>
      <c r="HQU39" s="1022"/>
      <c r="HQV39" s="1022"/>
      <c r="HQW39" s="1022"/>
      <c r="HQX39" s="1022"/>
      <c r="HQY39" s="1022"/>
      <c r="HQZ39" s="1022"/>
      <c r="HRA39" s="1022"/>
      <c r="HRB39" s="1022"/>
      <c r="HRC39" s="1022"/>
      <c r="HRD39" s="1022"/>
      <c r="HRE39" s="1022"/>
      <c r="HRF39" s="1022"/>
      <c r="HRG39" s="1022"/>
      <c r="HRH39" s="1022"/>
      <c r="HRI39" s="1022"/>
      <c r="HRJ39" s="1022"/>
      <c r="HRK39" s="1022"/>
      <c r="HRL39" s="1022"/>
      <c r="HRM39" s="1022"/>
      <c r="HRN39" s="1022"/>
      <c r="HRO39" s="1022"/>
      <c r="HRP39" s="1022"/>
      <c r="HRQ39" s="1022"/>
      <c r="HRR39" s="1022"/>
      <c r="HRS39" s="1022"/>
      <c r="HRT39" s="1022"/>
      <c r="HRU39" s="1022"/>
      <c r="HRV39" s="1022"/>
      <c r="HRW39" s="1022"/>
      <c r="HRX39" s="1022"/>
      <c r="HRY39" s="1022"/>
      <c r="HRZ39" s="1022"/>
      <c r="HSA39" s="1022"/>
      <c r="HSB39" s="1022"/>
      <c r="HSC39" s="1022"/>
      <c r="HSD39" s="1022"/>
      <c r="HSE39" s="1022"/>
      <c r="HSF39" s="1022"/>
      <c r="HSG39" s="1022"/>
      <c r="HSH39" s="1022"/>
      <c r="HSI39" s="1022"/>
      <c r="HSJ39" s="1022"/>
      <c r="HSK39" s="1022"/>
      <c r="HSL39" s="1022"/>
      <c r="HSM39" s="1022"/>
      <c r="HSN39" s="1022"/>
      <c r="HSO39" s="1022"/>
      <c r="HSP39" s="1022"/>
      <c r="HSQ39" s="1022"/>
      <c r="HSR39" s="1022"/>
      <c r="HSS39" s="1022"/>
      <c r="HST39" s="1022"/>
      <c r="HSU39" s="1022"/>
      <c r="HSV39" s="1022"/>
      <c r="HSW39" s="1022"/>
      <c r="HSX39" s="1022"/>
      <c r="HSY39" s="1022"/>
      <c r="HSZ39" s="1022"/>
      <c r="HTA39" s="1022"/>
      <c r="HTB39" s="1022"/>
      <c r="HTC39" s="1022"/>
      <c r="HTD39" s="1022"/>
      <c r="HTE39" s="1022"/>
      <c r="HTF39" s="1022"/>
      <c r="HTG39" s="1022"/>
      <c r="HTH39" s="1022"/>
      <c r="HTI39" s="1022"/>
      <c r="HTJ39" s="1022"/>
      <c r="HTK39" s="1022"/>
      <c r="HTL39" s="1022"/>
      <c r="HTM39" s="1022"/>
      <c r="HTN39" s="1022"/>
      <c r="HTO39" s="1022"/>
      <c r="HTP39" s="1022"/>
      <c r="HTQ39" s="1022"/>
      <c r="HTR39" s="1022"/>
      <c r="HTS39" s="1022"/>
      <c r="HTT39" s="1022"/>
      <c r="HTU39" s="1022"/>
      <c r="HTV39" s="1022"/>
      <c r="HTW39" s="1022"/>
      <c r="HTX39" s="1022"/>
      <c r="HTY39" s="1022"/>
      <c r="HTZ39" s="1022"/>
      <c r="HUA39" s="1022"/>
      <c r="HUB39" s="1022"/>
      <c r="HUC39" s="1022"/>
      <c r="HUD39" s="1022"/>
      <c r="HUE39" s="1022"/>
      <c r="HUF39" s="1022"/>
      <c r="HUG39" s="1022"/>
      <c r="HUH39" s="1022"/>
      <c r="HUI39" s="1022"/>
      <c r="HUJ39" s="1022"/>
      <c r="HUK39" s="1022"/>
      <c r="HUL39" s="1022"/>
      <c r="HUM39" s="1022"/>
      <c r="HUN39" s="1022"/>
      <c r="HUO39" s="1022"/>
      <c r="HUP39" s="1022"/>
      <c r="HUQ39" s="1022"/>
      <c r="HUR39" s="1022"/>
      <c r="HUS39" s="1022"/>
      <c r="HUT39" s="1022"/>
      <c r="HUU39" s="1022"/>
      <c r="HUV39" s="1022"/>
      <c r="HUW39" s="1022"/>
      <c r="HUX39" s="1022"/>
      <c r="HUY39" s="1022"/>
      <c r="HUZ39" s="1022"/>
      <c r="HVA39" s="1022"/>
      <c r="HVB39" s="1022"/>
      <c r="HVC39" s="1022"/>
      <c r="HVD39" s="1022"/>
      <c r="HVE39" s="1022"/>
      <c r="HVF39" s="1022"/>
      <c r="HVG39" s="1022"/>
      <c r="HVH39" s="1022"/>
      <c r="HVI39" s="1022"/>
      <c r="HVJ39" s="1022"/>
      <c r="HVK39" s="1022"/>
      <c r="HVL39" s="1022"/>
      <c r="HVM39" s="1022"/>
      <c r="HVN39" s="1022"/>
      <c r="HVO39" s="1022"/>
      <c r="HVP39" s="1022"/>
      <c r="HVQ39" s="1022"/>
      <c r="HVR39" s="1022"/>
      <c r="HVS39" s="1022"/>
      <c r="HVT39" s="1022"/>
      <c r="HVU39" s="1022"/>
      <c r="HVV39" s="1022"/>
      <c r="HVW39" s="1022"/>
      <c r="HVX39" s="1022"/>
      <c r="HVY39" s="1022"/>
      <c r="HVZ39" s="1022"/>
      <c r="HWA39" s="1022"/>
      <c r="HWB39" s="1022"/>
      <c r="HWC39" s="1022"/>
      <c r="HWD39" s="1022"/>
      <c r="HWE39" s="1022"/>
      <c r="HWF39" s="1022"/>
      <c r="HWG39" s="1022"/>
      <c r="HWH39" s="1022"/>
      <c r="HWI39" s="1022"/>
      <c r="HWJ39" s="1022"/>
      <c r="HWK39" s="1022"/>
      <c r="HWL39" s="1022"/>
      <c r="HWM39" s="1022"/>
      <c r="HWN39" s="1022"/>
      <c r="HWO39" s="1022"/>
      <c r="HWP39" s="1022"/>
      <c r="HWQ39" s="1022"/>
      <c r="HWR39" s="1022"/>
      <c r="HWS39" s="1022"/>
      <c r="HWT39" s="1022"/>
      <c r="HWU39" s="1022"/>
      <c r="HWV39" s="1022"/>
      <c r="HWW39" s="1022"/>
      <c r="HWX39" s="1022"/>
      <c r="HWY39" s="1022"/>
      <c r="HWZ39" s="1022"/>
      <c r="HXA39" s="1022"/>
      <c r="HXB39" s="1022"/>
      <c r="HXC39" s="1022"/>
      <c r="HXD39" s="1022"/>
      <c r="HXE39" s="1022"/>
      <c r="HXF39" s="1022"/>
      <c r="HXG39" s="1022"/>
      <c r="HXH39" s="1022"/>
      <c r="HXI39" s="1022"/>
      <c r="HXJ39" s="1022"/>
      <c r="HXK39" s="1022"/>
      <c r="HXL39" s="1022"/>
      <c r="HXM39" s="1022"/>
      <c r="HXN39" s="1022"/>
      <c r="HXO39" s="1022"/>
      <c r="HXP39" s="1022"/>
      <c r="HXQ39" s="1022"/>
      <c r="HXR39" s="1022"/>
      <c r="HXS39" s="1022"/>
      <c r="HXT39" s="1022"/>
      <c r="HXU39" s="1022"/>
      <c r="HXV39" s="1022"/>
      <c r="HXW39" s="1022"/>
      <c r="HXX39" s="1022"/>
      <c r="HXY39" s="1022"/>
      <c r="HXZ39" s="1022"/>
      <c r="HYA39" s="1022"/>
      <c r="HYB39" s="1022"/>
      <c r="HYC39" s="1022"/>
      <c r="HYD39" s="1022"/>
      <c r="HYE39" s="1022"/>
      <c r="HYF39" s="1022"/>
      <c r="HYG39" s="1022"/>
      <c r="HYH39" s="1022"/>
      <c r="HYI39" s="1022"/>
      <c r="HYJ39" s="1022"/>
      <c r="HYK39" s="1022"/>
      <c r="HYL39" s="1022"/>
      <c r="HYM39" s="1022"/>
      <c r="HYN39" s="1022"/>
      <c r="HYO39" s="1022"/>
      <c r="HYP39" s="1022"/>
      <c r="HYQ39" s="1022"/>
      <c r="HYR39" s="1022"/>
      <c r="HYS39" s="1022"/>
      <c r="HYT39" s="1022"/>
      <c r="HYU39" s="1022"/>
      <c r="HYV39" s="1022"/>
      <c r="HYW39" s="1022"/>
      <c r="HYX39" s="1022"/>
      <c r="HYY39" s="1022"/>
      <c r="HYZ39" s="1022"/>
      <c r="HZA39" s="1022"/>
      <c r="HZB39" s="1022"/>
      <c r="HZC39" s="1022"/>
      <c r="HZD39" s="1022"/>
      <c r="HZE39" s="1022"/>
      <c r="HZF39" s="1022"/>
      <c r="HZG39" s="1022"/>
      <c r="HZH39" s="1022"/>
      <c r="HZI39" s="1022"/>
      <c r="HZJ39" s="1022"/>
      <c r="HZK39" s="1022"/>
      <c r="HZL39" s="1022"/>
      <c r="HZM39" s="1022"/>
      <c r="HZN39" s="1022"/>
      <c r="HZO39" s="1022"/>
      <c r="HZP39" s="1022"/>
      <c r="HZQ39" s="1022"/>
      <c r="HZR39" s="1022"/>
      <c r="HZS39" s="1022"/>
      <c r="HZT39" s="1022"/>
      <c r="HZU39" s="1022"/>
      <c r="HZV39" s="1022"/>
      <c r="HZW39" s="1022"/>
      <c r="HZX39" s="1022"/>
      <c r="HZY39" s="1022"/>
      <c r="HZZ39" s="1022"/>
      <c r="IAA39" s="1022"/>
      <c r="IAB39" s="1022"/>
      <c r="IAC39" s="1022"/>
      <c r="IAD39" s="1022"/>
      <c r="IAE39" s="1022"/>
      <c r="IAF39" s="1022"/>
      <c r="IAG39" s="1022"/>
      <c r="IAH39" s="1022"/>
      <c r="IAI39" s="1022"/>
      <c r="IAJ39" s="1022"/>
      <c r="IAK39" s="1022"/>
      <c r="IAL39" s="1022"/>
      <c r="IAM39" s="1022"/>
      <c r="IAN39" s="1022"/>
      <c r="IAO39" s="1022"/>
      <c r="IAP39" s="1022"/>
      <c r="IAQ39" s="1022"/>
      <c r="IAR39" s="1022"/>
      <c r="IAS39" s="1022"/>
      <c r="IAT39" s="1022"/>
      <c r="IAU39" s="1022"/>
      <c r="IAV39" s="1022"/>
      <c r="IAW39" s="1022"/>
      <c r="IAX39" s="1022"/>
      <c r="IAY39" s="1022"/>
      <c r="IAZ39" s="1022"/>
      <c r="IBA39" s="1022"/>
      <c r="IBB39" s="1022"/>
      <c r="IBC39" s="1022"/>
      <c r="IBD39" s="1022"/>
      <c r="IBE39" s="1022"/>
      <c r="IBF39" s="1022"/>
      <c r="IBG39" s="1022"/>
      <c r="IBH39" s="1022"/>
      <c r="IBI39" s="1022"/>
      <c r="IBJ39" s="1022"/>
      <c r="IBK39" s="1022"/>
      <c r="IBL39" s="1022"/>
      <c r="IBM39" s="1022"/>
      <c r="IBN39" s="1022"/>
      <c r="IBO39" s="1022"/>
      <c r="IBP39" s="1022"/>
      <c r="IBQ39" s="1022"/>
      <c r="IBR39" s="1022"/>
      <c r="IBS39" s="1022"/>
      <c r="IBT39" s="1022"/>
      <c r="IBU39" s="1022"/>
      <c r="IBV39" s="1022"/>
      <c r="IBW39" s="1022"/>
      <c r="IBX39" s="1022"/>
      <c r="IBY39" s="1022"/>
      <c r="IBZ39" s="1022"/>
      <c r="ICA39" s="1022"/>
      <c r="ICB39" s="1022"/>
      <c r="ICC39" s="1022"/>
      <c r="ICD39" s="1022"/>
      <c r="ICE39" s="1022"/>
      <c r="ICF39" s="1022"/>
      <c r="ICG39" s="1022"/>
      <c r="ICH39" s="1022"/>
      <c r="ICI39" s="1022"/>
      <c r="ICJ39" s="1022"/>
      <c r="ICK39" s="1022"/>
      <c r="ICL39" s="1022"/>
      <c r="ICM39" s="1022"/>
      <c r="ICN39" s="1022"/>
      <c r="ICO39" s="1022"/>
      <c r="ICP39" s="1022"/>
      <c r="ICQ39" s="1022"/>
      <c r="ICR39" s="1022"/>
      <c r="ICS39" s="1022"/>
      <c r="ICT39" s="1022"/>
      <c r="ICU39" s="1022"/>
      <c r="ICV39" s="1022"/>
      <c r="ICW39" s="1022"/>
      <c r="ICX39" s="1022"/>
      <c r="ICY39" s="1022"/>
      <c r="ICZ39" s="1022"/>
      <c r="IDA39" s="1022"/>
      <c r="IDB39" s="1022"/>
      <c r="IDC39" s="1022"/>
      <c r="IDD39" s="1022"/>
      <c r="IDE39" s="1022"/>
      <c r="IDF39" s="1022"/>
      <c r="IDG39" s="1022"/>
      <c r="IDH39" s="1022"/>
      <c r="IDI39" s="1022"/>
      <c r="IDJ39" s="1022"/>
      <c r="IDK39" s="1022"/>
      <c r="IDL39" s="1022"/>
      <c r="IDM39" s="1022"/>
      <c r="IDN39" s="1022"/>
      <c r="IDO39" s="1022"/>
      <c r="IDP39" s="1022"/>
      <c r="IDQ39" s="1022"/>
      <c r="IDR39" s="1022"/>
      <c r="IDS39" s="1022"/>
      <c r="IDT39" s="1022"/>
      <c r="IDU39" s="1022"/>
      <c r="IDV39" s="1022"/>
      <c r="IDW39" s="1022"/>
      <c r="IDX39" s="1022"/>
      <c r="IDY39" s="1022"/>
      <c r="IDZ39" s="1022"/>
      <c r="IEA39" s="1022"/>
      <c r="IEB39" s="1022"/>
      <c r="IEC39" s="1022"/>
      <c r="IED39" s="1022"/>
      <c r="IEE39" s="1022"/>
      <c r="IEF39" s="1022"/>
      <c r="IEG39" s="1022"/>
      <c r="IEH39" s="1022"/>
      <c r="IEI39" s="1022"/>
      <c r="IEJ39" s="1022"/>
      <c r="IEK39" s="1022"/>
      <c r="IEL39" s="1022"/>
      <c r="IEM39" s="1022"/>
      <c r="IEN39" s="1022"/>
      <c r="IEO39" s="1022"/>
      <c r="IEP39" s="1022"/>
      <c r="IEQ39" s="1022"/>
      <c r="IER39" s="1022"/>
      <c r="IES39" s="1022"/>
      <c r="IET39" s="1022"/>
      <c r="IEU39" s="1022"/>
      <c r="IEV39" s="1022"/>
      <c r="IEW39" s="1022"/>
      <c r="IEX39" s="1022"/>
      <c r="IEY39" s="1022"/>
      <c r="IEZ39" s="1022"/>
      <c r="IFA39" s="1022"/>
      <c r="IFB39" s="1022"/>
      <c r="IFC39" s="1022"/>
      <c r="IFD39" s="1022"/>
      <c r="IFE39" s="1022"/>
      <c r="IFF39" s="1022"/>
      <c r="IFG39" s="1022"/>
      <c r="IFH39" s="1022"/>
      <c r="IFI39" s="1022"/>
      <c r="IFJ39" s="1022"/>
      <c r="IFK39" s="1022"/>
      <c r="IFL39" s="1022"/>
      <c r="IFM39" s="1022"/>
      <c r="IFN39" s="1022"/>
      <c r="IFO39" s="1022"/>
      <c r="IFP39" s="1022"/>
      <c r="IFQ39" s="1022"/>
      <c r="IFR39" s="1022"/>
      <c r="IFS39" s="1022"/>
      <c r="IFT39" s="1022"/>
      <c r="IFU39" s="1022"/>
      <c r="IFV39" s="1022"/>
      <c r="IFW39" s="1022"/>
      <c r="IFX39" s="1022"/>
      <c r="IFY39" s="1022"/>
      <c r="IFZ39" s="1022"/>
      <c r="IGA39" s="1022"/>
      <c r="IGB39" s="1022"/>
      <c r="IGC39" s="1022"/>
      <c r="IGD39" s="1022"/>
      <c r="IGE39" s="1022"/>
      <c r="IGF39" s="1022"/>
      <c r="IGG39" s="1022"/>
      <c r="IGH39" s="1022"/>
      <c r="IGI39" s="1022"/>
      <c r="IGJ39" s="1022"/>
      <c r="IGK39" s="1022"/>
      <c r="IGL39" s="1022"/>
      <c r="IGM39" s="1022"/>
      <c r="IGN39" s="1022"/>
      <c r="IGO39" s="1022"/>
      <c r="IGP39" s="1022"/>
      <c r="IGQ39" s="1022"/>
      <c r="IGR39" s="1022"/>
      <c r="IGS39" s="1022"/>
      <c r="IGT39" s="1022"/>
      <c r="IGU39" s="1022"/>
      <c r="IGV39" s="1022"/>
      <c r="IGW39" s="1022"/>
      <c r="IGX39" s="1022"/>
      <c r="IGY39" s="1022"/>
      <c r="IGZ39" s="1022"/>
      <c r="IHA39" s="1022"/>
      <c r="IHB39" s="1022"/>
      <c r="IHC39" s="1022"/>
      <c r="IHD39" s="1022"/>
      <c r="IHE39" s="1022"/>
      <c r="IHF39" s="1022"/>
      <c r="IHG39" s="1022"/>
      <c r="IHH39" s="1022"/>
      <c r="IHI39" s="1022"/>
      <c r="IHJ39" s="1022"/>
      <c r="IHK39" s="1022"/>
      <c r="IHL39" s="1022"/>
      <c r="IHM39" s="1022"/>
      <c r="IHN39" s="1022"/>
      <c r="IHO39" s="1022"/>
      <c r="IHP39" s="1022"/>
      <c r="IHQ39" s="1022"/>
      <c r="IHR39" s="1022"/>
      <c r="IHS39" s="1022"/>
      <c r="IHT39" s="1022"/>
      <c r="IHU39" s="1022"/>
      <c r="IHV39" s="1022"/>
      <c r="IHW39" s="1022"/>
      <c r="IHX39" s="1022"/>
      <c r="IHY39" s="1022"/>
      <c r="IHZ39" s="1022"/>
      <c r="IIA39" s="1022"/>
      <c r="IIB39" s="1022"/>
      <c r="IIC39" s="1022"/>
      <c r="IID39" s="1022"/>
      <c r="IIE39" s="1022"/>
      <c r="IIF39" s="1022"/>
      <c r="IIG39" s="1022"/>
      <c r="IIH39" s="1022"/>
      <c r="III39" s="1022"/>
      <c r="IIJ39" s="1022"/>
      <c r="IIK39" s="1022"/>
      <c r="IIL39" s="1022"/>
      <c r="IIM39" s="1022"/>
      <c r="IIN39" s="1022"/>
      <c r="IIO39" s="1022"/>
      <c r="IIP39" s="1022"/>
      <c r="IIQ39" s="1022"/>
      <c r="IIR39" s="1022"/>
      <c r="IIS39" s="1022"/>
      <c r="IIT39" s="1022"/>
      <c r="IIU39" s="1022"/>
      <c r="IIV39" s="1022"/>
      <c r="IIW39" s="1022"/>
      <c r="IIX39" s="1022"/>
      <c r="IIY39" s="1022"/>
      <c r="IIZ39" s="1022"/>
      <c r="IJA39" s="1022"/>
      <c r="IJB39" s="1022"/>
      <c r="IJC39" s="1022"/>
      <c r="IJD39" s="1022"/>
      <c r="IJE39" s="1022"/>
      <c r="IJF39" s="1022"/>
      <c r="IJG39" s="1022"/>
      <c r="IJH39" s="1022"/>
      <c r="IJI39" s="1022"/>
      <c r="IJJ39" s="1022"/>
      <c r="IJK39" s="1022"/>
      <c r="IJL39" s="1022"/>
      <c r="IJM39" s="1022"/>
      <c r="IJN39" s="1022"/>
      <c r="IJO39" s="1022"/>
      <c r="IJP39" s="1022"/>
      <c r="IJQ39" s="1022"/>
      <c r="IJR39" s="1022"/>
      <c r="IJS39" s="1022"/>
      <c r="IJT39" s="1022"/>
      <c r="IJU39" s="1022"/>
      <c r="IJV39" s="1022"/>
      <c r="IJW39" s="1022"/>
      <c r="IJX39" s="1022"/>
      <c r="IJY39" s="1022"/>
      <c r="IJZ39" s="1022"/>
      <c r="IKA39" s="1022"/>
      <c r="IKB39" s="1022"/>
      <c r="IKC39" s="1022"/>
      <c r="IKD39" s="1022"/>
      <c r="IKE39" s="1022"/>
      <c r="IKF39" s="1022"/>
      <c r="IKG39" s="1022"/>
      <c r="IKH39" s="1022"/>
      <c r="IKI39" s="1022"/>
      <c r="IKJ39" s="1022"/>
      <c r="IKK39" s="1022"/>
      <c r="IKL39" s="1022"/>
      <c r="IKM39" s="1022"/>
      <c r="IKN39" s="1022"/>
      <c r="IKO39" s="1022"/>
      <c r="IKP39" s="1022"/>
      <c r="IKQ39" s="1022"/>
      <c r="IKR39" s="1022"/>
      <c r="IKS39" s="1022"/>
      <c r="IKT39" s="1022"/>
      <c r="IKU39" s="1022"/>
      <c r="IKV39" s="1022"/>
      <c r="IKW39" s="1022"/>
      <c r="IKX39" s="1022"/>
      <c r="IKY39" s="1022"/>
      <c r="IKZ39" s="1022"/>
      <c r="ILA39" s="1022"/>
      <c r="ILB39" s="1022"/>
      <c r="ILC39" s="1022"/>
      <c r="ILD39" s="1022"/>
      <c r="ILE39" s="1022"/>
      <c r="ILF39" s="1022"/>
      <c r="ILG39" s="1022"/>
      <c r="ILH39" s="1022"/>
      <c r="ILI39" s="1022"/>
      <c r="ILJ39" s="1022"/>
      <c r="ILK39" s="1022"/>
      <c r="ILL39" s="1022"/>
      <c r="ILM39" s="1022"/>
      <c r="ILN39" s="1022"/>
      <c r="ILO39" s="1022"/>
      <c r="ILP39" s="1022"/>
      <c r="ILQ39" s="1022"/>
      <c r="ILR39" s="1022"/>
      <c r="ILS39" s="1022"/>
      <c r="ILT39" s="1022"/>
      <c r="ILU39" s="1022"/>
      <c r="ILV39" s="1022"/>
      <c r="ILW39" s="1022"/>
      <c r="ILX39" s="1022"/>
      <c r="ILY39" s="1022"/>
      <c r="ILZ39" s="1022"/>
      <c r="IMA39" s="1022"/>
      <c r="IMB39" s="1022"/>
      <c r="IMC39" s="1022"/>
      <c r="IMD39" s="1022"/>
      <c r="IME39" s="1022"/>
      <c r="IMF39" s="1022"/>
      <c r="IMG39" s="1022"/>
      <c r="IMH39" s="1022"/>
      <c r="IMI39" s="1022"/>
      <c r="IMJ39" s="1022"/>
      <c r="IMK39" s="1022"/>
      <c r="IML39" s="1022"/>
      <c r="IMM39" s="1022"/>
      <c r="IMN39" s="1022"/>
      <c r="IMO39" s="1022"/>
      <c r="IMP39" s="1022"/>
      <c r="IMQ39" s="1022"/>
      <c r="IMR39" s="1022"/>
      <c r="IMS39" s="1022"/>
      <c r="IMT39" s="1022"/>
      <c r="IMU39" s="1022"/>
      <c r="IMV39" s="1022"/>
      <c r="IMW39" s="1022"/>
      <c r="IMX39" s="1022"/>
      <c r="IMY39" s="1022"/>
      <c r="IMZ39" s="1022"/>
      <c r="INA39" s="1022"/>
      <c r="INB39" s="1022"/>
      <c r="INC39" s="1022"/>
      <c r="IND39" s="1022"/>
      <c r="INE39" s="1022"/>
      <c r="INF39" s="1022"/>
      <c r="ING39" s="1022"/>
      <c r="INH39" s="1022"/>
      <c r="INI39" s="1022"/>
      <c r="INJ39" s="1022"/>
      <c r="INK39" s="1022"/>
      <c r="INL39" s="1022"/>
      <c r="INM39" s="1022"/>
      <c r="INN39" s="1022"/>
      <c r="INO39" s="1022"/>
      <c r="INP39" s="1022"/>
      <c r="INQ39" s="1022"/>
      <c r="INR39" s="1022"/>
      <c r="INS39" s="1022"/>
      <c r="INT39" s="1022"/>
      <c r="INU39" s="1022"/>
      <c r="INV39" s="1022"/>
      <c r="INW39" s="1022"/>
      <c r="INX39" s="1022"/>
      <c r="INY39" s="1022"/>
      <c r="INZ39" s="1022"/>
      <c r="IOA39" s="1022"/>
      <c r="IOB39" s="1022"/>
      <c r="IOC39" s="1022"/>
      <c r="IOD39" s="1022"/>
      <c r="IOE39" s="1022"/>
      <c r="IOF39" s="1022"/>
      <c r="IOG39" s="1022"/>
      <c r="IOH39" s="1022"/>
      <c r="IOI39" s="1022"/>
      <c r="IOJ39" s="1022"/>
      <c r="IOK39" s="1022"/>
      <c r="IOL39" s="1022"/>
      <c r="IOM39" s="1022"/>
      <c r="ION39" s="1022"/>
      <c r="IOO39" s="1022"/>
      <c r="IOP39" s="1022"/>
      <c r="IOQ39" s="1022"/>
      <c r="IOR39" s="1022"/>
      <c r="IOS39" s="1022"/>
      <c r="IOT39" s="1022"/>
      <c r="IOU39" s="1022"/>
      <c r="IOV39" s="1022"/>
      <c r="IOW39" s="1022"/>
      <c r="IOX39" s="1022"/>
      <c r="IOY39" s="1022"/>
      <c r="IOZ39" s="1022"/>
      <c r="IPA39" s="1022"/>
      <c r="IPB39" s="1022"/>
      <c r="IPC39" s="1022"/>
      <c r="IPD39" s="1022"/>
      <c r="IPE39" s="1022"/>
      <c r="IPF39" s="1022"/>
      <c r="IPG39" s="1022"/>
      <c r="IPH39" s="1022"/>
      <c r="IPI39" s="1022"/>
      <c r="IPJ39" s="1022"/>
      <c r="IPK39" s="1022"/>
      <c r="IPL39" s="1022"/>
      <c r="IPM39" s="1022"/>
      <c r="IPN39" s="1022"/>
      <c r="IPO39" s="1022"/>
      <c r="IPP39" s="1022"/>
      <c r="IPQ39" s="1022"/>
      <c r="IPR39" s="1022"/>
      <c r="IPS39" s="1022"/>
      <c r="IPT39" s="1022"/>
      <c r="IPU39" s="1022"/>
      <c r="IPV39" s="1022"/>
      <c r="IPW39" s="1022"/>
      <c r="IPX39" s="1022"/>
      <c r="IPY39" s="1022"/>
      <c r="IPZ39" s="1022"/>
      <c r="IQA39" s="1022"/>
      <c r="IQB39" s="1022"/>
      <c r="IQC39" s="1022"/>
      <c r="IQD39" s="1022"/>
      <c r="IQE39" s="1022"/>
      <c r="IQF39" s="1022"/>
      <c r="IQG39" s="1022"/>
      <c r="IQH39" s="1022"/>
      <c r="IQI39" s="1022"/>
      <c r="IQJ39" s="1022"/>
      <c r="IQK39" s="1022"/>
      <c r="IQL39" s="1022"/>
      <c r="IQM39" s="1022"/>
      <c r="IQN39" s="1022"/>
      <c r="IQO39" s="1022"/>
      <c r="IQP39" s="1022"/>
      <c r="IQQ39" s="1022"/>
      <c r="IQR39" s="1022"/>
      <c r="IQS39" s="1022"/>
      <c r="IQT39" s="1022"/>
      <c r="IQU39" s="1022"/>
      <c r="IQV39" s="1022"/>
      <c r="IQW39" s="1022"/>
      <c r="IQX39" s="1022"/>
      <c r="IQY39" s="1022"/>
      <c r="IQZ39" s="1022"/>
      <c r="IRA39" s="1022"/>
      <c r="IRB39" s="1022"/>
      <c r="IRC39" s="1022"/>
      <c r="IRD39" s="1022"/>
      <c r="IRE39" s="1022"/>
      <c r="IRF39" s="1022"/>
      <c r="IRG39" s="1022"/>
      <c r="IRH39" s="1022"/>
      <c r="IRI39" s="1022"/>
      <c r="IRJ39" s="1022"/>
      <c r="IRK39" s="1022"/>
      <c r="IRL39" s="1022"/>
      <c r="IRM39" s="1022"/>
      <c r="IRN39" s="1022"/>
      <c r="IRO39" s="1022"/>
      <c r="IRP39" s="1022"/>
      <c r="IRQ39" s="1022"/>
      <c r="IRR39" s="1022"/>
      <c r="IRS39" s="1022"/>
      <c r="IRT39" s="1022"/>
      <c r="IRU39" s="1022"/>
      <c r="IRV39" s="1022"/>
      <c r="IRW39" s="1022"/>
      <c r="IRX39" s="1022"/>
      <c r="IRY39" s="1022"/>
      <c r="IRZ39" s="1022"/>
      <c r="ISA39" s="1022"/>
      <c r="ISB39" s="1022"/>
      <c r="ISC39" s="1022"/>
      <c r="ISD39" s="1022"/>
      <c r="ISE39" s="1022"/>
      <c r="ISF39" s="1022"/>
      <c r="ISG39" s="1022"/>
      <c r="ISH39" s="1022"/>
      <c r="ISI39" s="1022"/>
      <c r="ISJ39" s="1022"/>
      <c r="ISK39" s="1022"/>
      <c r="ISL39" s="1022"/>
      <c r="ISM39" s="1022"/>
      <c r="ISN39" s="1022"/>
      <c r="ISO39" s="1022"/>
      <c r="ISP39" s="1022"/>
      <c r="ISQ39" s="1022"/>
      <c r="ISR39" s="1022"/>
      <c r="ISS39" s="1022"/>
      <c r="IST39" s="1022"/>
      <c r="ISU39" s="1022"/>
      <c r="ISV39" s="1022"/>
      <c r="ISW39" s="1022"/>
      <c r="ISX39" s="1022"/>
      <c r="ISY39" s="1022"/>
      <c r="ISZ39" s="1022"/>
      <c r="ITA39" s="1022"/>
      <c r="ITB39" s="1022"/>
      <c r="ITC39" s="1022"/>
      <c r="ITD39" s="1022"/>
      <c r="ITE39" s="1022"/>
      <c r="ITF39" s="1022"/>
      <c r="ITG39" s="1022"/>
      <c r="ITH39" s="1022"/>
      <c r="ITI39" s="1022"/>
      <c r="ITJ39" s="1022"/>
      <c r="ITK39" s="1022"/>
      <c r="ITL39" s="1022"/>
      <c r="ITM39" s="1022"/>
      <c r="ITN39" s="1022"/>
      <c r="ITO39" s="1022"/>
      <c r="ITP39" s="1022"/>
      <c r="ITQ39" s="1022"/>
      <c r="ITR39" s="1022"/>
      <c r="ITS39" s="1022"/>
      <c r="ITT39" s="1022"/>
      <c r="ITU39" s="1022"/>
      <c r="ITV39" s="1022"/>
      <c r="ITW39" s="1022"/>
      <c r="ITX39" s="1022"/>
      <c r="ITY39" s="1022"/>
      <c r="ITZ39" s="1022"/>
      <c r="IUA39" s="1022"/>
      <c r="IUB39" s="1022"/>
      <c r="IUC39" s="1022"/>
      <c r="IUD39" s="1022"/>
      <c r="IUE39" s="1022"/>
      <c r="IUF39" s="1022"/>
      <c r="IUG39" s="1022"/>
      <c r="IUH39" s="1022"/>
      <c r="IUI39" s="1022"/>
      <c r="IUJ39" s="1022"/>
      <c r="IUK39" s="1022"/>
      <c r="IUL39" s="1022"/>
      <c r="IUM39" s="1022"/>
      <c r="IUN39" s="1022"/>
      <c r="IUO39" s="1022"/>
      <c r="IUP39" s="1022"/>
      <c r="IUQ39" s="1022"/>
      <c r="IUR39" s="1022"/>
      <c r="IUS39" s="1022"/>
      <c r="IUT39" s="1022"/>
      <c r="IUU39" s="1022"/>
      <c r="IUV39" s="1022"/>
      <c r="IUW39" s="1022"/>
      <c r="IUX39" s="1022"/>
      <c r="IUY39" s="1022"/>
      <c r="IUZ39" s="1022"/>
      <c r="IVA39" s="1022"/>
      <c r="IVB39" s="1022"/>
      <c r="IVC39" s="1022"/>
      <c r="IVD39" s="1022"/>
      <c r="IVE39" s="1022"/>
      <c r="IVF39" s="1022"/>
      <c r="IVG39" s="1022"/>
      <c r="IVH39" s="1022"/>
      <c r="IVI39" s="1022"/>
      <c r="IVJ39" s="1022"/>
      <c r="IVK39" s="1022"/>
      <c r="IVL39" s="1022"/>
      <c r="IVM39" s="1022"/>
      <c r="IVN39" s="1022"/>
      <c r="IVO39" s="1022"/>
      <c r="IVP39" s="1022"/>
      <c r="IVQ39" s="1022"/>
      <c r="IVR39" s="1022"/>
      <c r="IVS39" s="1022"/>
      <c r="IVT39" s="1022"/>
      <c r="IVU39" s="1022"/>
      <c r="IVV39" s="1022"/>
      <c r="IVW39" s="1022"/>
      <c r="IVX39" s="1022"/>
      <c r="IVY39" s="1022"/>
      <c r="IVZ39" s="1022"/>
      <c r="IWA39" s="1022"/>
      <c r="IWB39" s="1022"/>
      <c r="IWC39" s="1022"/>
      <c r="IWD39" s="1022"/>
      <c r="IWE39" s="1022"/>
      <c r="IWF39" s="1022"/>
      <c r="IWG39" s="1022"/>
      <c r="IWH39" s="1022"/>
      <c r="IWI39" s="1022"/>
      <c r="IWJ39" s="1022"/>
      <c r="IWK39" s="1022"/>
      <c r="IWL39" s="1022"/>
      <c r="IWM39" s="1022"/>
      <c r="IWN39" s="1022"/>
      <c r="IWO39" s="1022"/>
      <c r="IWP39" s="1022"/>
      <c r="IWQ39" s="1022"/>
      <c r="IWR39" s="1022"/>
      <c r="IWS39" s="1022"/>
      <c r="IWT39" s="1022"/>
      <c r="IWU39" s="1022"/>
      <c r="IWV39" s="1022"/>
      <c r="IWW39" s="1022"/>
      <c r="IWX39" s="1022"/>
      <c r="IWY39" s="1022"/>
      <c r="IWZ39" s="1022"/>
      <c r="IXA39" s="1022"/>
      <c r="IXB39" s="1022"/>
      <c r="IXC39" s="1022"/>
      <c r="IXD39" s="1022"/>
      <c r="IXE39" s="1022"/>
      <c r="IXF39" s="1022"/>
      <c r="IXG39" s="1022"/>
      <c r="IXH39" s="1022"/>
      <c r="IXI39" s="1022"/>
      <c r="IXJ39" s="1022"/>
      <c r="IXK39" s="1022"/>
      <c r="IXL39" s="1022"/>
      <c r="IXM39" s="1022"/>
      <c r="IXN39" s="1022"/>
      <c r="IXO39" s="1022"/>
      <c r="IXP39" s="1022"/>
      <c r="IXQ39" s="1022"/>
      <c r="IXR39" s="1022"/>
      <c r="IXS39" s="1022"/>
      <c r="IXT39" s="1022"/>
      <c r="IXU39" s="1022"/>
      <c r="IXV39" s="1022"/>
      <c r="IXW39" s="1022"/>
      <c r="IXX39" s="1022"/>
      <c r="IXY39" s="1022"/>
      <c r="IXZ39" s="1022"/>
      <c r="IYA39" s="1022"/>
      <c r="IYB39" s="1022"/>
      <c r="IYC39" s="1022"/>
      <c r="IYD39" s="1022"/>
      <c r="IYE39" s="1022"/>
      <c r="IYF39" s="1022"/>
      <c r="IYG39" s="1022"/>
      <c r="IYH39" s="1022"/>
      <c r="IYI39" s="1022"/>
      <c r="IYJ39" s="1022"/>
      <c r="IYK39" s="1022"/>
      <c r="IYL39" s="1022"/>
      <c r="IYM39" s="1022"/>
      <c r="IYN39" s="1022"/>
      <c r="IYO39" s="1022"/>
      <c r="IYP39" s="1022"/>
      <c r="IYQ39" s="1022"/>
      <c r="IYR39" s="1022"/>
      <c r="IYS39" s="1022"/>
      <c r="IYT39" s="1022"/>
      <c r="IYU39" s="1022"/>
      <c r="IYV39" s="1022"/>
      <c r="IYW39" s="1022"/>
      <c r="IYX39" s="1022"/>
      <c r="IYY39" s="1022"/>
      <c r="IYZ39" s="1022"/>
      <c r="IZA39" s="1022"/>
      <c r="IZB39" s="1022"/>
      <c r="IZC39" s="1022"/>
      <c r="IZD39" s="1022"/>
      <c r="IZE39" s="1022"/>
      <c r="IZF39" s="1022"/>
      <c r="IZG39" s="1022"/>
      <c r="IZH39" s="1022"/>
      <c r="IZI39" s="1022"/>
      <c r="IZJ39" s="1022"/>
      <c r="IZK39" s="1022"/>
      <c r="IZL39" s="1022"/>
      <c r="IZM39" s="1022"/>
      <c r="IZN39" s="1022"/>
      <c r="IZO39" s="1022"/>
      <c r="IZP39" s="1022"/>
      <c r="IZQ39" s="1022"/>
      <c r="IZR39" s="1022"/>
      <c r="IZS39" s="1022"/>
      <c r="IZT39" s="1022"/>
      <c r="IZU39" s="1022"/>
      <c r="IZV39" s="1022"/>
      <c r="IZW39" s="1022"/>
      <c r="IZX39" s="1022"/>
      <c r="IZY39" s="1022"/>
      <c r="IZZ39" s="1022"/>
      <c r="JAA39" s="1022"/>
      <c r="JAB39" s="1022"/>
      <c r="JAC39" s="1022"/>
      <c r="JAD39" s="1022"/>
      <c r="JAE39" s="1022"/>
      <c r="JAF39" s="1022"/>
      <c r="JAG39" s="1022"/>
      <c r="JAH39" s="1022"/>
      <c r="JAI39" s="1022"/>
      <c r="JAJ39" s="1022"/>
      <c r="JAK39" s="1022"/>
      <c r="JAL39" s="1022"/>
      <c r="JAM39" s="1022"/>
      <c r="JAN39" s="1022"/>
      <c r="JAO39" s="1022"/>
      <c r="JAP39" s="1022"/>
      <c r="JAQ39" s="1022"/>
      <c r="JAR39" s="1022"/>
      <c r="JAS39" s="1022"/>
      <c r="JAT39" s="1022"/>
      <c r="JAU39" s="1022"/>
      <c r="JAV39" s="1022"/>
      <c r="JAW39" s="1022"/>
      <c r="JAX39" s="1022"/>
      <c r="JAY39" s="1022"/>
      <c r="JAZ39" s="1022"/>
      <c r="JBA39" s="1022"/>
      <c r="JBB39" s="1022"/>
      <c r="JBC39" s="1022"/>
      <c r="JBD39" s="1022"/>
      <c r="JBE39" s="1022"/>
      <c r="JBF39" s="1022"/>
      <c r="JBG39" s="1022"/>
      <c r="JBH39" s="1022"/>
      <c r="JBI39" s="1022"/>
      <c r="JBJ39" s="1022"/>
      <c r="JBK39" s="1022"/>
      <c r="JBL39" s="1022"/>
      <c r="JBM39" s="1022"/>
      <c r="JBN39" s="1022"/>
      <c r="JBO39" s="1022"/>
      <c r="JBP39" s="1022"/>
      <c r="JBQ39" s="1022"/>
      <c r="JBR39" s="1022"/>
      <c r="JBS39" s="1022"/>
      <c r="JBT39" s="1022"/>
      <c r="JBU39" s="1022"/>
      <c r="JBV39" s="1022"/>
      <c r="JBW39" s="1022"/>
      <c r="JBX39" s="1022"/>
      <c r="JBY39" s="1022"/>
      <c r="JBZ39" s="1022"/>
      <c r="JCA39" s="1022"/>
      <c r="JCB39" s="1022"/>
      <c r="JCC39" s="1022"/>
      <c r="JCD39" s="1022"/>
      <c r="JCE39" s="1022"/>
      <c r="JCF39" s="1022"/>
      <c r="JCG39" s="1022"/>
      <c r="JCH39" s="1022"/>
      <c r="JCI39" s="1022"/>
      <c r="JCJ39" s="1022"/>
      <c r="JCK39" s="1022"/>
      <c r="JCL39" s="1022"/>
      <c r="JCM39" s="1022"/>
      <c r="JCN39" s="1022"/>
      <c r="JCO39" s="1022"/>
      <c r="JCP39" s="1022"/>
      <c r="JCQ39" s="1022"/>
      <c r="JCR39" s="1022"/>
      <c r="JCS39" s="1022"/>
      <c r="JCT39" s="1022"/>
      <c r="JCU39" s="1022"/>
      <c r="JCV39" s="1022"/>
      <c r="JCW39" s="1022"/>
      <c r="JCX39" s="1022"/>
      <c r="JCY39" s="1022"/>
      <c r="JCZ39" s="1022"/>
      <c r="JDA39" s="1022"/>
      <c r="JDB39" s="1022"/>
      <c r="JDC39" s="1022"/>
      <c r="JDD39" s="1022"/>
      <c r="JDE39" s="1022"/>
      <c r="JDF39" s="1022"/>
      <c r="JDG39" s="1022"/>
      <c r="JDH39" s="1022"/>
      <c r="JDI39" s="1022"/>
      <c r="JDJ39" s="1022"/>
      <c r="JDK39" s="1022"/>
      <c r="JDL39" s="1022"/>
      <c r="JDM39" s="1022"/>
      <c r="JDN39" s="1022"/>
      <c r="JDO39" s="1022"/>
      <c r="JDP39" s="1022"/>
      <c r="JDQ39" s="1022"/>
      <c r="JDR39" s="1022"/>
      <c r="JDS39" s="1022"/>
      <c r="JDT39" s="1022"/>
      <c r="JDU39" s="1022"/>
      <c r="JDV39" s="1022"/>
      <c r="JDW39" s="1022"/>
      <c r="JDX39" s="1022"/>
      <c r="JDY39" s="1022"/>
      <c r="JDZ39" s="1022"/>
      <c r="JEA39" s="1022"/>
      <c r="JEB39" s="1022"/>
      <c r="JEC39" s="1022"/>
      <c r="JED39" s="1022"/>
      <c r="JEE39" s="1022"/>
      <c r="JEF39" s="1022"/>
      <c r="JEG39" s="1022"/>
      <c r="JEH39" s="1022"/>
      <c r="JEI39" s="1022"/>
      <c r="JEJ39" s="1022"/>
      <c r="JEK39" s="1022"/>
      <c r="JEL39" s="1022"/>
      <c r="JEM39" s="1022"/>
      <c r="JEN39" s="1022"/>
      <c r="JEO39" s="1022"/>
      <c r="JEP39" s="1022"/>
      <c r="JEQ39" s="1022"/>
      <c r="JER39" s="1022"/>
      <c r="JES39" s="1022"/>
      <c r="JET39" s="1022"/>
      <c r="JEU39" s="1022"/>
      <c r="JEV39" s="1022"/>
      <c r="JEW39" s="1022"/>
      <c r="JEX39" s="1022"/>
      <c r="JEY39" s="1022"/>
      <c r="JEZ39" s="1022"/>
      <c r="JFA39" s="1022"/>
      <c r="JFB39" s="1022"/>
      <c r="JFC39" s="1022"/>
      <c r="JFD39" s="1022"/>
      <c r="JFE39" s="1022"/>
      <c r="JFF39" s="1022"/>
      <c r="JFG39" s="1022"/>
      <c r="JFH39" s="1022"/>
      <c r="JFI39" s="1022"/>
      <c r="JFJ39" s="1022"/>
      <c r="JFK39" s="1022"/>
      <c r="JFL39" s="1022"/>
      <c r="JFM39" s="1022"/>
      <c r="JFN39" s="1022"/>
      <c r="JFO39" s="1022"/>
      <c r="JFP39" s="1022"/>
      <c r="JFQ39" s="1022"/>
      <c r="JFR39" s="1022"/>
      <c r="JFS39" s="1022"/>
      <c r="JFT39" s="1022"/>
      <c r="JFU39" s="1022"/>
      <c r="JFV39" s="1022"/>
      <c r="JFW39" s="1022"/>
      <c r="JFX39" s="1022"/>
      <c r="JFY39" s="1022"/>
      <c r="JFZ39" s="1022"/>
      <c r="JGA39" s="1022"/>
      <c r="JGB39" s="1022"/>
      <c r="JGC39" s="1022"/>
      <c r="JGD39" s="1022"/>
      <c r="JGE39" s="1022"/>
      <c r="JGF39" s="1022"/>
      <c r="JGG39" s="1022"/>
      <c r="JGH39" s="1022"/>
      <c r="JGI39" s="1022"/>
      <c r="JGJ39" s="1022"/>
      <c r="JGK39" s="1022"/>
      <c r="JGL39" s="1022"/>
      <c r="JGM39" s="1022"/>
      <c r="JGN39" s="1022"/>
      <c r="JGO39" s="1022"/>
      <c r="JGP39" s="1022"/>
      <c r="JGQ39" s="1022"/>
      <c r="JGR39" s="1022"/>
      <c r="JGS39" s="1022"/>
      <c r="JGT39" s="1022"/>
      <c r="JGU39" s="1022"/>
      <c r="JGV39" s="1022"/>
      <c r="JGW39" s="1022"/>
      <c r="JGX39" s="1022"/>
      <c r="JGY39" s="1022"/>
      <c r="JGZ39" s="1022"/>
      <c r="JHA39" s="1022"/>
      <c r="JHB39" s="1022"/>
      <c r="JHC39" s="1022"/>
      <c r="JHD39" s="1022"/>
      <c r="JHE39" s="1022"/>
      <c r="JHF39" s="1022"/>
      <c r="JHG39" s="1022"/>
      <c r="JHH39" s="1022"/>
      <c r="JHI39" s="1022"/>
      <c r="JHJ39" s="1022"/>
      <c r="JHK39" s="1022"/>
      <c r="JHL39" s="1022"/>
      <c r="JHM39" s="1022"/>
      <c r="JHN39" s="1022"/>
      <c r="JHO39" s="1022"/>
      <c r="JHP39" s="1022"/>
      <c r="JHQ39" s="1022"/>
      <c r="JHR39" s="1022"/>
      <c r="JHS39" s="1022"/>
      <c r="JHT39" s="1022"/>
      <c r="JHU39" s="1022"/>
      <c r="JHV39" s="1022"/>
      <c r="JHW39" s="1022"/>
      <c r="JHX39" s="1022"/>
      <c r="JHY39" s="1022"/>
      <c r="JHZ39" s="1022"/>
      <c r="JIA39" s="1022"/>
      <c r="JIB39" s="1022"/>
      <c r="JIC39" s="1022"/>
      <c r="JID39" s="1022"/>
      <c r="JIE39" s="1022"/>
      <c r="JIF39" s="1022"/>
      <c r="JIG39" s="1022"/>
      <c r="JIH39" s="1022"/>
      <c r="JII39" s="1022"/>
      <c r="JIJ39" s="1022"/>
      <c r="JIK39" s="1022"/>
      <c r="JIL39" s="1022"/>
      <c r="JIM39" s="1022"/>
      <c r="JIN39" s="1022"/>
      <c r="JIO39" s="1022"/>
      <c r="JIP39" s="1022"/>
      <c r="JIQ39" s="1022"/>
      <c r="JIR39" s="1022"/>
      <c r="JIS39" s="1022"/>
      <c r="JIT39" s="1022"/>
      <c r="JIU39" s="1022"/>
      <c r="JIV39" s="1022"/>
      <c r="JIW39" s="1022"/>
      <c r="JIX39" s="1022"/>
      <c r="JIY39" s="1022"/>
      <c r="JIZ39" s="1022"/>
      <c r="JJA39" s="1022"/>
      <c r="JJB39" s="1022"/>
      <c r="JJC39" s="1022"/>
      <c r="JJD39" s="1022"/>
      <c r="JJE39" s="1022"/>
      <c r="JJF39" s="1022"/>
      <c r="JJG39" s="1022"/>
      <c r="JJH39" s="1022"/>
      <c r="JJI39" s="1022"/>
      <c r="JJJ39" s="1022"/>
      <c r="JJK39" s="1022"/>
      <c r="JJL39" s="1022"/>
      <c r="JJM39" s="1022"/>
      <c r="JJN39" s="1022"/>
      <c r="JJO39" s="1022"/>
      <c r="JJP39" s="1022"/>
      <c r="JJQ39" s="1022"/>
      <c r="JJR39" s="1022"/>
      <c r="JJS39" s="1022"/>
      <c r="JJT39" s="1022"/>
      <c r="JJU39" s="1022"/>
      <c r="JJV39" s="1022"/>
      <c r="JJW39" s="1022"/>
      <c r="JJX39" s="1022"/>
      <c r="JJY39" s="1022"/>
      <c r="JJZ39" s="1022"/>
      <c r="JKA39" s="1022"/>
      <c r="JKB39" s="1022"/>
      <c r="JKC39" s="1022"/>
      <c r="JKD39" s="1022"/>
      <c r="JKE39" s="1022"/>
      <c r="JKF39" s="1022"/>
      <c r="JKG39" s="1022"/>
      <c r="JKH39" s="1022"/>
      <c r="JKI39" s="1022"/>
      <c r="JKJ39" s="1022"/>
      <c r="JKK39" s="1022"/>
      <c r="JKL39" s="1022"/>
      <c r="JKM39" s="1022"/>
      <c r="JKN39" s="1022"/>
      <c r="JKO39" s="1022"/>
      <c r="JKP39" s="1022"/>
      <c r="JKQ39" s="1022"/>
      <c r="JKR39" s="1022"/>
      <c r="JKS39" s="1022"/>
      <c r="JKT39" s="1022"/>
      <c r="JKU39" s="1022"/>
      <c r="JKV39" s="1022"/>
      <c r="JKW39" s="1022"/>
      <c r="JKX39" s="1022"/>
      <c r="JKY39" s="1022"/>
      <c r="JKZ39" s="1022"/>
      <c r="JLA39" s="1022"/>
      <c r="JLB39" s="1022"/>
      <c r="JLC39" s="1022"/>
      <c r="JLD39" s="1022"/>
      <c r="JLE39" s="1022"/>
      <c r="JLF39" s="1022"/>
      <c r="JLG39" s="1022"/>
      <c r="JLH39" s="1022"/>
      <c r="JLI39" s="1022"/>
      <c r="JLJ39" s="1022"/>
      <c r="JLK39" s="1022"/>
      <c r="JLL39" s="1022"/>
      <c r="JLM39" s="1022"/>
      <c r="JLN39" s="1022"/>
      <c r="JLO39" s="1022"/>
      <c r="JLP39" s="1022"/>
      <c r="JLQ39" s="1022"/>
      <c r="JLR39" s="1022"/>
      <c r="JLS39" s="1022"/>
      <c r="JLT39" s="1022"/>
      <c r="JLU39" s="1022"/>
      <c r="JLV39" s="1022"/>
      <c r="JLW39" s="1022"/>
      <c r="JLX39" s="1022"/>
      <c r="JLY39" s="1022"/>
      <c r="JLZ39" s="1022"/>
      <c r="JMA39" s="1022"/>
      <c r="JMB39" s="1022"/>
      <c r="JMC39" s="1022"/>
      <c r="JMD39" s="1022"/>
      <c r="JME39" s="1022"/>
      <c r="JMF39" s="1022"/>
      <c r="JMG39" s="1022"/>
      <c r="JMH39" s="1022"/>
      <c r="JMI39" s="1022"/>
      <c r="JMJ39" s="1022"/>
      <c r="JMK39" s="1022"/>
      <c r="JML39" s="1022"/>
      <c r="JMM39" s="1022"/>
      <c r="JMN39" s="1022"/>
      <c r="JMO39" s="1022"/>
      <c r="JMP39" s="1022"/>
      <c r="JMQ39" s="1022"/>
      <c r="JMR39" s="1022"/>
      <c r="JMS39" s="1022"/>
      <c r="JMT39" s="1022"/>
      <c r="JMU39" s="1022"/>
      <c r="JMV39" s="1022"/>
      <c r="JMW39" s="1022"/>
      <c r="JMX39" s="1022"/>
      <c r="JMY39" s="1022"/>
      <c r="JMZ39" s="1022"/>
      <c r="JNA39" s="1022"/>
      <c r="JNB39" s="1022"/>
      <c r="JNC39" s="1022"/>
      <c r="JND39" s="1022"/>
      <c r="JNE39" s="1022"/>
      <c r="JNF39" s="1022"/>
      <c r="JNG39" s="1022"/>
      <c r="JNH39" s="1022"/>
      <c r="JNI39" s="1022"/>
      <c r="JNJ39" s="1022"/>
      <c r="JNK39" s="1022"/>
      <c r="JNL39" s="1022"/>
      <c r="JNM39" s="1022"/>
      <c r="JNN39" s="1022"/>
      <c r="JNO39" s="1022"/>
      <c r="JNP39" s="1022"/>
      <c r="JNQ39" s="1022"/>
      <c r="JNR39" s="1022"/>
      <c r="JNS39" s="1022"/>
      <c r="JNT39" s="1022"/>
      <c r="JNU39" s="1022"/>
      <c r="JNV39" s="1022"/>
      <c r="JNW39" s="1022"/>
      <c r="JNX39" s="1022"/>
      <c r="JNY39" s="1022"/>
      <c r="JNZ39" s="1022"/>
      <c r="JOA39" s="1022"/>
      <c r="JOB39" s="1022"/>
      <c r="JOC39" s="1022"/>
      <c r="JOD39" s="1022"/>
      <c r="JOE39" s="1022"/>
      <c r="JOF39" s="1022"/>
      <c r="JOG39" s="1022"/>
      <c r="JOH39" s="1022"/>
      <c r="JOI39" s="1022"/>
      <c r="JOJ39" s="1022"/>
      <c r="JOK39" s="1022"/>
      <c r="JOL39" s="1022"/>
      <c r="JOM39" s="1022"/>
      <c r="JON39" s="1022"/>
      <c r="JOO39" s="1022"/>
      <c r="JOP39" s="1022"/>
      <c r="JOQ39" s="1022"/>
      <c r="JOR39" s="1022"/>
      <c r="JOS39" s="1022"/>
      <c r="JOT39" s="1022"/>
      <c r="JOU39" s="1022"/>
      <c r="JOV39" s="1022"/>
      <c r="JOW39" s="1022"/>
      <c r="JOX39" s="1022"/>
      <c r="JOY39" s="1022"/>
      <c r="JOZ39" s="1022"/>
      <c r="JPA39" s="1022"/>
      <c r="JPB39" s="1022"/>
      <c r="JPC39" s="1022"/>
      <c r="JPD39" s="1022"/>
      <c r="JPE39" s="1022"/>
      <c r="JPF39" s="1022"/>
      <c r="JPG39" s="1022"/>
      <c r="JPH39" s="1022"/>
      <c r="JPI39" s="1022"/>
      <c r="JPJ39" s="1022"/>
      <c r="JPK39" s="1022"/>
      <c r="JPL39" s="1022"/>
      <c r="JPM39" s="1022"/>
      <c r="JPN39" s="1022"/>
      <c r="JPO39" s="1022"/>
      <c r="JPP39" s="1022"/>
      <c r="JPQ39" s="1022"/>
      <c r="JPR39" s="1022"/>
      <c r="JPS39" s="1022"/>
      <c r="JPT39" s="1022"/>
      <c r="JPU39" s="1022"/>
      <c r="JPV39" s="1022"/>
      <c r="JPW39" s="1022"/>
      <c r="JPX39" s="1022"/>
      <c r="JPY39" s="1022"/>
      <c r="JPZ39" s="1022"/>
      <c r="JQA39" s="1022"/>
      <c r="JQB39" s="1022"/>
      <c r="JQC39" s="1022"/>
      <c r="JQD39" s="1022"/>
      <c r="JQE39" s="1022"/>
      <c r="JQF39" s="1022"/>
      <c r="JQG39" s="1022"/>
      <c r="JQH39" s="1022"/>
      <c r="JQI39" s="1022"/>
      <c r="JQJ39" s="1022"/>
      <c r="JQK39" s="1022"/>
      <c r="JQL39" s="1022"/>
      <c r="JQM39" s="1022"/>
      <c r="JQN39" s="1022"/>
      <c r="JQO39" s="1022"/>
      <c r="JQP39" s="1022"/>
      <c r="JQQ39" s="1022"/>
      <c r="JQR39" s="1022"/>
      <c r="JQS39" s="1022"/>
      <c r="JQT39" s="1022"/>
      <c r="JQU39" s="1022"/>
      <c r="JQV39" s="1022"/>
      <c r="JQW39" s="1022"/>
      <c r="JQX39" s="1022"/>
      <c r="JQY39" s="1022"/>
      <c r="JQZ39" s="1022"/>
      <c r="JRA39" s="1022"/>
      <c r="JRB39" s="1022"/>
      <c r="JRC39" s="1022"/>
      <c r="JRD39" s="1022"/>
      <c r="JRE39" s="1022"/>
      <c r="JRF39" s="1022"/>
      <c r="JRG39" s="1022"/>
      <c r="JRH39" s="1022"/>
      <c r="JRI39" s="1022"/>
      <c r="JRJ39" s="1022"/>
      <c r="JRK39" s="1022"/>
      <c r="JRL39" s="1022"/>
      <c r="JRM39" s="1022"/>
      <c r="JRN39" s="1022"/>
      <c r="JRO39" s="1022"/>
      <c r="JRP39" s="1022"/>
      <c r="JRQ39" s="1022"/>
      <c r="JRR39" s="1022"/>
      <c r="JRS39" s="1022"/>
      <c r="JRT39" s="1022"/>
      <c r="JRU39" s="1022"/>
      <c r="JRV39" s="1022"/>
      <c r="JRW39" s="1022"/>
      <c r="JRX39" s="1022"/>
      <c r="JRY39" s="1022"/>
      <c r="JRZ39" s="1022"/>
      <c r="JSA39" s="1022"/>
      <c r="JSB39" s="1022"/>
      <c r="JSC39" s="1022"/>
      <c r="JSD39" s="1022"/>
      <c r="JSE39" s="1022"/>
      <c r="JSF39" s="1022"/>
      <c r="JSG39" s="1022"/>
      <c r="JSH39" s="1022"/>
      <c r="JSI39" s="1022"/>
      <c r="JSJ39" s="1022"/>
      <c r="JSK39" s="1022"/>
      <c r="JSL39" s="1022"/>
      <c r="JSM39" s="1022"/>
      <c r="JSN39" s="1022"/>
      <c r="JSO39" s="1022"/>
      <c r="JSP39" s="1022"/>
      <c r="JSQ39" s="1022"/>
      <c r="JSR39" s="1022"/>
      <c r="JSS39" s="1022"/>
      <c r="JST39" s="1022"/>
      <c r="JSU39" s="1022"/>
      <c r="JSV39" s="1022"/>
      <c r="JSW39" s="1022"/>
      <c r="JSX39" s="1022"/>
      <c r="JSY39" s="1022"/>
      <c r="JSZ39" s="1022"/>
      <c r="JTA39" s="1022"/>
      <c r="JTB39" s="1022"/>
      <c r="JTC39" s="1022"/>
      <c r="JTD39" s="1022"/>
      <c r="JTE39" s="1022"/>
      <c r="JTF39" s="1022"/>
      <c r="JTG39" s="1022"/>
      <c r="JTH39" s="1022"/>
      <c r="JTI39" s="1022"/>
      <c r="JTJ39" s="1022"/>
      <c r="JTK39" s="1022"/>
      <c r="JTL39" s="1022"/>
      <c r="JTM39" s="1022"/>
      <c r="JTN39" s="1022"/>
      <c r="JTO39" s="1022"/>
      <c r="JTP39" s="1022"/>
      <c r="JTQ39" s="1022"/>
      <c r="JTR39" s="1022"/>
      <c r="JTS39" s="1022"/>
      <c r="JTT39" s="1022"/>
      <c r="JTU39" s="1022"/>
      <c r="JTV39" s="1022"/>
      <c r="JTW39" s="1022"/>
      <c r="JTX39" s="1022"/>
      <c r="JTY39" s="1022"/>
      <c r="JTZ39" s="1022"/>
      <c r="JUA39" s="1022"/>
      <c r="JUB39" s="1022"/>
      <c r="JUC39" s="1022"/>
      <c r="JUD39" s="1022"/>
      <c r="JUE39" s="1022"/>
      <c r="JUF39" s="1022"/>
      <c r="JUG39" s="1022"/>
      <c r="JUH39" s="1022"/>
      <c r="JUI39" s="1022"/>
      <c r="JUJ39" s="1022"/>
      <c r="JUK39" s="1022"/>
      <c r="JUL39" s="1022"/>
      <c r="JUM39" s="1022"/>
      <c r="JUN39" s="1022"/>
      <c r="JUO39" s="1022"/>
      <c r="JUP39" s="1022"/>
      <c r="JUQ39" s="1022"/>
      <c r="JUR39" s="1022"/>
      <c r="JUS39" s="1022"/>
      <c r="JUT39" s="1022"/>
      <c r="JUU39" s="1022"/>
      <c r="JUV39" s="1022"/>
      <c r="JUW39" s="1022"/>
      <c r="JUX39" s="1022"/>
      <c r="JUY39" s="1022"/>
      <c r="JUZ39" s="1022"/>
      <c r="JVA39" s="1022"/>
      <c r="JVB39" s="1022"/>
      <c r="JVC39" s="1022"/>
      <c r="JVD39" s="1022"/>
      <c r="JVE39" s="1022"/>
      <c r="JVF39" s="1022"/>
      <c r="JVG39" s="1022"/>
      <c r="JVH39" s="1022"/>
      <c r="JVI39" s="1022"/>
      <c r="JVJ39" s="1022"/>
      <c r="JVK39" s="1022"/>
      <c r="JVL39" s="1022"/>
      <c r="JVM39" s="1022"/>
      <c r="JVN39" s="1022"/>
      <c r="JVO39" s="1022"/>
      <c r="JVP39" s="1022"/>
      <c r="JVQ39" s="1022"/>
      <c r="JVR39" s="1022"/>
      <c r="JVS39" s="1022"/>
      <c r="JVT39" s="1022"/>
      <c r="JVU39" s="1022"/>
      <c r="JVV39" s="1022"/>
      <c r="JVW39" s="1022"/>
      <c r="JVX39" s="1022"/>
      <c r="JVY39" s="1022"/>
      <c r="JVZ39" s="1022"/>
      <c r="JWA39" s="1022"/>
      <c r="JWB39" s="1022"/>
      <c r="JWC39" s="1022"/>
      <c r="JWD39" s="1022"/>
      <c r="JWE39" s="1022"/>
      <c r="JWF39" s="1022"/>
      <c r="JWG39" s="1022"/>
      <c r="JWH39" s="1022"/>
      <c r="JWI39" s="1022"/>
      <c r="JWJ39" s="1022"/>
      <c r="JWK39" s="1022"/>
      <c r="JWL39" s="1022"/>
      <c r="JWM39" s="1022"/>
      <c r="JWN39" s="1022"/>
      <c r="JWO39" s="1022"/>
      <c r="JWP39" s="1022"/>
      <c r="JWQ39" s="1022"/>
      <c r="JWR39" s="1022"/>
      <c r="JWS39" s="1022"/>
      <c r="JWT39" s="1022"/>
      <c r="JWU39" s="1022"/>
      <c r="JWV39" s="1022"/>
      <c r="JWW39" s="1022"/>
      <c r="JWX39" s="1022"/>
      <c r="JWY39" s="1022"/>
      <c r="JWZ39" s="1022"/>
      <c r="JXA39" s="1022"/>
      <c r="JXB39" s="1022"/>
      <c r="JXC39" s="1022"/>
      <c r="JXD39" s="1022"/>
      <c r="JXE39" s="1022"/>
      <c r="JXF39" s="1022"/>
      <c r="JXG39" s="1022"/>
      <c r="JXH39" s="1022"/>
      <c r="JXI39" s="1022"/>
      <c r="JXJ39" s="1022"/>
      <c r="JXK39" s="1022"/>
      <c r="JXL39" s="1022"/>
      <c r="JXM39" s="1022"/>
      <c r="JXN39" s="1022"/>
      <c r="JXO39" s="1022"/>
      <c r="JXP39" s="1022"/>
      <c r="JXQ39" s="1022"/>
      <c r="JXR39" s="1022"/>
      <c r="JXS39" s="1022"/>
      <c r="JXT39" s="1022"/>
      <c r="JXU39" s="1022"/>
      <c r="JXV39" s="1022"/>
      <c r="JXW39" s="1022"/>
      <c r="JXX39" s="1022"/>
      <c r="JXY39" s="1022"/>
      <c r="JXZ39" s="1022"/>
      <c r="JYA39" s="1022"/>
      <c r="JYB39" s="1022"/>
      <c r="JYC39" s="1022"/>
      <c r="JYD39" s="1022"/>
      <c r="JYE39" s="1022"/>
      <c r="JYF39" s="1022"/>
      <c r="JYG39" s="1022"/>
      <c r="JYH39" s="1022"/>
      <c r="JYI39" s="1022"/>
      <c r="JYJ39" s="1022"/>
      <c r="JYK39" s="1022"/>
      <c r="JYL39" s="1022"/>
      <c r="JYM39" s="1022"/>
      <c r="JYN39" s="1022"/>
      <c r="JYO39" s="1022"/>
      <c r="JYP39" s="1022"/>
      <c r="JYQ39" s="1022"/>
      <c r="JYR39" s="1022"/>
      <c r="JYS39" s="1022"/>
      <c r="JYT39" s="1022"/>
      <c r="JYU39" s="1022"/>
      <c r="JYV39" s="1022"/>
      <c r="JYW39" s="1022"/>
      <c r="JYX39" s="1022"/>
      <c r="JYY39" s="1022"/>
      <c r="JYZ39" s="1022"/>
      <c r="JZA39" s="1022"/>
      <c r="JZB39" s="1022"/>
      <c r="JZC39" s="1022"/>
      <c r="JZD39" s="1022"/>
      <c r="JZE39" s="1022"/>
      <c r="JZF39" s="1022"/>
      <c r="JZG39" s="1022"/>
      <c r="JZH39" s="1022"/>
      <c r="JZI39" s="1022"/>
      <c r="JZJ39" s="1022"/>
      <c r="JZK39" s="1022"/>
      <c r="JZL39" s="1022"/>
      <c r="JZM39" s="1022"/>
      <c r="JZN39" s="1022"/>
      <c r="JZO39" s="1022"/>
      <c r="JZP39" s="1022"/>
      <c r="JZQ39" s="1022"/>
      <c r="JZR39" s="1022"/>
      <c r="JZS39" s="1022"/>
      <c r="JZT39" s="1022"/>
      <c r="JZU39" s="1022"/>
      <c r="JZV39" s="1022"/>
      <c r="JZW39" s="1022"/>
      <c r="JZX39" s="1022"/>
      <c r="JZY39" s="1022"/>
      <c r="JZZ39" s="1022"/>
      <c r="KAA39" s="1022"/>
      <c r="KAB39" s="1022"/>
      <c r="KAC39" s="1022"/>
      <c r="KAD39" s="1022"/>
      <c r="KAE39" s="1022"/>
      <c r="KAF39" s="1022"/>
      <c r="KAG39" s="1022"/>
      <c r="KAH39" s="1022"/>
      <c r="KAI39" s="1022"/>
      <c r="KAJ39" s="1022"/>
      <c r="KAK39" s="1022"/>
      <c r="KAL39" s="1022"/>
      <c r="KAM39" s="1022"/>
      <c r="KAN39" s="1022"/>
      <c r="KAO39" s="1022"/>
      <c r="KAP39" s="1022"/>
      <c r="KAQ39" s="1022"/>
      <c r="KAR39" s="1022"/>
      <c r="KAS39" s="1022"/>
      <c r="KAT39" s="1022"/>
      <c r="KAU39" s="1022"/>
      <c r="KAV39" s="1022"/>
      <c r="KAW39" s="1022"/>
      <c r="KAX39" s="1022"/>
      <c r="KAY39" s="1022"/>
      <c r="KAZ39" s="1022"/>
      <c r="KBA39" s="1022"/>
      <c r="KBB39" s="1022"/>
      <c r="KBC39" s="1022"/>
      <c r="KBD39" s="1022"/>
      <c r="KBE39" s="1022"/>
      <c r="KBF39" s="1022"/>
      <c r="KBG39" s="1022"/>
      <c r="KBH39" s="1022"/>
      <c r="KBI39" s="1022"/>
      <c r="KBJ39" s="1022"/>
      <c r="KBK39" s="1022"/>
      <c r="KBL39" s="1022"/>
      <c r="KBM39" s="1022"/>
      <c r="KBN39" s="1022"/>
      <c r="KBO39" s="1022"/>
      <c r="KBP39" s="1022"/>
      <c r="KBQ39" s="1022"/>
      <c r="KBR39" s="1022"/>
      <c r="KBS39" s="1022"/>
      <c r="KBT39" s="1022"/>
      <c r="KBU39" s="1022"/>
      <c r="KBV39" s="1022"/>
      <c r="KBW39" s="1022"/>
      <c r="KBX39" s="1022"/>
      <c r="KBY39" s="1022"/>
      <c r="KBZ39" s="1022"/>
      <c r="KCA39" s="1022"/>
      <c r="KCB39" s="1022"/>
      <c r="KCC39" s="1022"/>
      <c r="KCD39" s="1022"/>
      <c r="KCE39" s="1022"/>
      <c r="KCF39" s="1022"/>
      <c r="KCG39" s="1022"/>
      <c r="KCH39" s="1022"/>
      <c r="KCI39" s="1022"/>
      <c r="KCJ39" s="1022"/>
      <c r="KCK39" s="1022"/>
      <c r="KCL39" s="1022"/>
      <c r="KCM39" s="1022"/>
      <c r="KCN39" s="1022"/>
      <c r="KCO39" s="1022"/>
      <c r="KCP39" s="1022"/>
      <c r="KCQ39" s="1022"/>
      <c r="KCR39" s="1022"/>
      <c r="KCS39" s="1022"/>
      <c r="KCT39" s="1022"/>
      <c r="KCU39" s="1022"/>
      <c r="KCV39" s="1022"/>
      <c r="KCW39" s="1022"/>
      <c r="KCX39" s="1022"/>
      <c r="KCY39" s="1022"/>
      <c r="KCZ39" s="1022"/>
      <c r="KDA39" s="1022"/>
      <c r="KDB39" s="1022"/>
      <c r="KDC39" s="1022"/>
      <c r="KDD39" s="1022"/>
      <c r="KDE39" s="1022"/>
      <c r="KDF39" s="1022"/>
      <c r="KDG39" s="1022"/>
      <c r="KDH39" s="1022"/>
      <c r="KDI39" s="1022"/>
      <c r="KDJ39" s="1022"/>
      <c r="KDK39" s="1022"/>
      <c r="KDL39" s="1022"/>
      <c r="KDM39" s="1022"/>
      <c r="KDN39" s="1022"/>
      <c r="KDO39" s="1022"/>
      <c r="KDP39" s="1022"/>
      <c r="KDQ39" s="1022"/>
      <c r="KDR39" s="1022"/>
      <c r="KDS39" s="1022"/>
      <c r="KDT39" s="1022"/>
      <c r="KDU39" s="1022"/>
      <c r="KDV39" s="1022"/>
      <c r="KDW39" s="1022"/>
      <c r="KDX39" s="1022"/>
      <c r="KDY39" s="1022"/>
      <c r="KDZ39" s="1022"/>
      <c r="KEA39" s="1022"/>
      <c r="KEB39" s="1022"/>
      <c r="KEC39" s="1022"/>
      <c r="KED39" s="1022"/>
      <c r="KEE39" s="1022"/>
      <c r="KEF39" s="1022"/>
      <c r="KEG39" s="1022"/>
      <c r="KEH39" s="1022"/>
      <c r="KEI39" s="1022"/>
      <c r="KEJ39" s="1022"/>
      <c r="KEK39" s="1022"/>
      <c r="KEL39" s="1022"/>
      <c r="KEM39" s="1022"/>
      <c r="KEN39" s="1022"/>
      <c r="KEO39" s="1022"/>
      <c r="KEP39" s="1022"/>
      <c r="KEQ39" s="1022"/>
      <c r="KER39" s="1022"/>
      <c r="KES39" s="1022"/>
      <c r="KET39" s="1022"/>
      <c r="KEU39" s="1022"/>
      <c r="KEV39" s="1022"/>
      <c r="KEW39" s="1022"/>
      <c r="KEX39" s="1022"/>
      <c r="KEY39" s="1022"/>
      <c r="KEZ39" s="1022"/>
      <c r="KFA39" s="1022"/>
      <c r="KFB39" s="1022"/>
      <c r="KFC39" s="1022"/>
      <c r="KFD39" s="1022"/>
      <c r="KFE39" s="1022"/>
      <c r="KFF39" s="1022"/>
      <c r="KFG39" s="1022"/>
      <c r="KFH39" s="1022"/>
      <c r="KFI39" s="1022"/>
      <c r="KFJ39" s="1022"/>
      <c r="KFK39" s="1022"/>
      <c r="KFL39" s="1022"/>
      <c r="KFM39" s="1022"/>
      <c r="KFN39" s="1022"/>
      <c r="KFO39" s="1022"/>
      <c r="KFP39" s="1022"/>
      <c r="KFQ39" s="1022"/>
      <c r="KFR39" s="1022"/>
      <c r="KFS39" s="1022"/>
      <c r="KFT39" s="1022"/>
      <c r="KFU39" s="1022"/>
      <c r="KFV39" s="1022"/>
      <c r="KFW39" s="1022"/>
      <c r="KFX39" s="1022"/>
      <c r="KFY39" s="1022"/>
      <c r="KFZ39" s="1022"/>
      <c r="KGA39" s="1022"/>
      <c r="KGB39" s="1022"/>
      <c r="KGC39" s="1022"/>
      <c r="KGD39" s="1022"/>
      <c r="KGE39" s="1022"/>
      <c r="KGF39" s="1022"/>
      <c r="KGG39" s="1022"/>
      <c r="KGH39" s="1022"/>
      <c r="KGI39" s="1022"/>
      <c r="KGJ39" s="1022"/>
      <c r="KGK39" s="1022"/>
      <c r="KGL39" s="1022"/>
      <c r="KGM39" s="1022"/>
      <c r="KGN39" s="1022"/>
      <c r="KGO39" s="1022"/>
      <c r="KGP39" s="1022"/>
      <c r="KGQ39" s="1022"/>
      <c r="KGR39" s="1022"/>
      <c r="KGS39" s="1022"/>
      <c r="KGT39" s="1022"/>
      <c r="KGU39" s="1022"/>
      <c r="KGV39" s="1022"/>
      <c r="KGW39" s="1022"/>
      <c r="KGX39" s="1022"/>
      <c r="KGY39" s="1022"/>
      <c r="KGZ39" s="1022"/>
      <c r="KHA39" s="1022"/>
      <c r="KHB39" s="1022"/>
      <c r="KHC39" s="1022"/>
      <c r="KHD39" s="1022"/>
      <c r="KHE39" s="1022"/>
      <c r="KHF39" s="1022"/>
      <c r="KHG39" s="1022"/>
      <c r="KHH39" s="1022"/>
      <c r="KHI39" s="1022"/>
      <c r="KHJ39" s="1022"/>
      <c r="KHK39" s="1022"/>
      <c r="KHL39" s="1022"/>
      <c r="KHM39" s="1022"/>
      <c r="KHN39" s="1022"/>
      <c r="KHO39" s="1022"/>
      <c r="KHP39" s="1022"/>
      <c r="KHQ39" s="1022"/>
      <c r="KHR39" s="1022"/>
      <c r="KHS39" s="1022"/>
      <c r="KHT39" s="1022"/>
      <c r="KHU39" s="1022"/>
      <c r="KHV39" s="1022"/>
      <c r="KHW39" s="1022"/>
      <c r="KHX39" s="1022"/>
      <c r="KHY39" s="1022"/>
      <c r="KHZ39" s="1022"/>
      <c r="KIA39" s="1022"/>
      <c r="KIB39" s="1022"/>
      <c r="KIC39" s="1022"/>
      <c r="KID39" s="1022"/>
      <c r="KIE39" s="1022"/>
      <c r="KIF39" s="1022"/>
      <c r="KIG39" s="1022"/>
      <c r="KIH39" s="1022"/>
      <c r="KII39" s="1022"/>
      <c r="KIJ39" s="1022"/>
      <c r="KIK39" s="1022"/>
      <c r="KIL39" s="1022"/>
      <c r="KIM39" s="1022"/>
      <c r="KIN39" s="1022"/>
      <c r="KIO39" s="1022"/>
      <c r="KIP39" s="1022"/>
      <c r="KIQ39" s="1022"/>
      <c r="KIR39" s="1022"/>
      <c r="KIS39" s="1022"/>
      <c r="KIT39" s="1022"/>
      <c r="KIU39" s="1022"/>
      <c r="KIV39" s="1022"/>
      <c r="KIW39" s="1022"/>
      <c r="KIX39" s="1022"/>
      <c r="KIY39" s="1022"/>
      <c r="KIZ39" s="1022"/>
      <c r="KJA39" s="1022"/>
      <c r="KJB39" s="1022"/>
      <c r="KJC39" s="1022"/>
      <c r="KJD39" s="1022"/>
      <c r="KJE39" s="1022"/>
      <c r="KJF39" s="1022"/>
      <c r="KJG39" s="1022"/>
      <c r="KJH39" s="1022"/>
      <c r="KJI39" s="1022"/>
      <c r="KJJ39" s="1022"/>
      <c r="KJK39" s="1022"/>
      <c r="KJL39" s="1022"/>
      <c r="KJM39" s="1022"/>
      <c r="KJN39" s="1022"/>
      <c r="KJO39" s="1022"/>
      <c r="KJP39" s="1022"/>
      <c r="KJQ39" s="1022"/>
      <c r="KJR39" s="1022"/>
      <c r="KJS39" s="1022"/>
      <c r="KJT39" s="1022"/>
      <c r="KJU39" s="1022"/>
      <c r="KJV39" s="1022"/>
      <c r="KJW39" s="1022"/>
      <c r="KJX39" s="1022"/>
      <c r="KJY39" s="1022"/>
      <c r="KJZ39" s="1022"/>
      <c r="KKA39" s="1022"/>
      <c r="KKB39" s="1022"/>
      <c r="KKC39" s="1022"/>
      <c r="KKD39" s="1022"/>
      <c r="KKE39" s="1022"/>
      <c r="KKF39" s="1022"/>
      <c r="KKG39" s="1022"/>
      <c r="KKH39" s="1022"/>
      <c r="KKI39" s="1022"/>
      <c r="KKJ39" s="1022"/>
      <c r="KKK39" s="1022"/>
      <c r="KKL39" s="1022"/>
      <c r="KKM39" s="1022"/>
      <c r="KKN39" s="1022"/>
      <c r="KKO39" s="1022"/>
      <c r="KKP39" s="1022"/>
      <c r="KKQ39" s="1022"/>
      <c r="KKR39" s="1022"/>
      <c r="KKS39" s="1022"/>
      <c r="KKT39" s="1022"/>
      <c r="KKU39" s="1022"/>
      <c r="KKV39" s="1022"/>
      <c r="KKW39" s="1022"/>
      <c r="KKX39" s="1022"/>
      <c r="KKY39" s="1022"/>
      <c r="KKZ39" s="1022"/>
      <c r="KLA39" s="1022"/>
      <c r="KLB39" s="1022"/>
      <c r="KLC39" s="1022"/>
      <c r="KLD39" s="1022"/>
      <c r="KLE39" s="1022"/>
      <c r="KLF39" s="1022"/>
      <c r="KLG39" s="1022"/>
      <c r="KLH39" s="1022"/>
      <c r="KLI39" s="1022"/>
      <c r="KLJ39" s="1022"/>
      <c r="KLK39" s="1022"/>
      <c r="KLL39" s="1022"/>
      <c r="KLM39" s="1022"/>
      <c r="KLN39" s="1022"/>
      <c r="KLO39" s="1022"/>
      <c r="KLP39" s="1022"/>
      <c r="KLQ39" s="1022"/>
      <c r="KLR39" s="1022"/>
      <c r="KLS39" s="1022"/>
      <c r="KLT39" s="1022"/>
      <c r="KLU39" s="1022"/>
      <c r="KLV39" s="1022"/>
      <c r="KLW39" s="1022"/>
      <c r="KLX39" s="1022"/>
      <c r="KLY39" s="1022"/>
      <c r="KLZ39" s="1022"/>
      <c r="KMA39" s="1022"/>
      <c r="KMB39" s="1022"/>
      <c r="KMC39" s="1022"/>
      <c r="KMD39" s="1022"/>
      <c r="KME39" s="1022"/>
      <c r="KMF39" s="1022"/>
      <c r="KMG39" s="1022"/>
      <c r="KMH39" s="1022"/>
      <c r="KMI39" s="1022"/>
      <c r="KMJ39" s="1022"/>
      <c r="KMK39" s="1022"/>
      <c r="KML39" s="1022"/>
      <c r="KMM39" s="1022"/>
      <c r="KMN39" s="1022"/>
      <c r="KMO39" s="1022"/>
      <c r="KMP39" s="1022"/>
      <c r="KMQ39" s="1022"/>
      <c r="KMR39" s="1022"/>
      <c r="KMS39" s="1022"/>
      <c r="KMT39" s="1022"/>
      <c r="KMU39" s="1022"/>
      <c r="KMV39" s="1022"/>
      <c r="KMW39" s="1022"/>
      <c r="KMX39" s="1022"/>
      <c r="KMY39" s="1022"/>
      <c r="KMZ39" s="1022"/>
      <c r="KNA39" s="1022"/>
      <c r="KNB39" s="1022"/>
      <c r="KNC39" s="1022"/>
      <c r="KND39" s="1022"/>
      <c r="KNE39" s="1022"/>
      <c r="KNF39" s="1022"/>
      <c r="KNG39" s="1022"/>
      <c r="KNH39" s="1022"/>
      <c r="KNI39" s="1022"/>
      <c r="KNJ39" s="1022"/>
      <c r="KNK39" s="1022"/>
      <c r="KNL39" s="1022"/>
      <c r="KNM39" s="1022"/>
      <c r="KNN39" s="1022"/>
      <c r="KNO39" s="1022"/>
      <c r="KNP39" s="1022"/>
      <c r="KNQ39" s="1022"/>
      <c r="KNR39" s="1022"/>
      <c r="KNS39" s="1022"/>
      <c r="KNT39" s="1022"/>
      <c r="KNU39" s="1022"/>
      <c r="KNV39" s="1022"/>
      <c r="KNW39" s="1022"/>
      <c r="KNX39" s="1022"/>
      <c r="KNY39" s="1022"/>
      <c r="KNZ39" s="1022"/>
      <c r="KOA39" s="1022"/>
      <c r="KOB39" s="1022"/>
      <c r="KOC39" s="1022"/>
      <c r="KOD39" s="1022"/>
      <c r="KOE39" s="1022"/>
      <c r="KOF39" s="1022"/>
      <c r="KOG39" s="1022"/>
      <c r="KOH39" s="1022"/>
      <c r="KOI39" s="1022"/>
      <c r="KOJ39" s="1022"/>
      <c r="KOK39" s="1022"/>
      <c r="KOL39" s="1022"/>
      <c r="KOM39" s="1022"/>
      <c r="KON39" s="1022"/>
      <c r="KOO39" s="1022"/>
      <c r="KOP39" s="1022"/>
      <c r="KOQ39" s="1022"/>
      <c r="KOR39" s="1022"/>
      <c r="KOS39" s="1022"/>
      <c r="KOT39" s="1022"/>
      <c r="KOU39" s="1022"/>
      <c r="KOV39" s="1022"/>
      <c r="KOW39" s="1022"/>
      <c r="KOX39" s="1022"/>
      <c r="KOY39" s="1022"/>
      <c r="KOZ39" s="1022"/>
      <c r="KPA39" s="1022"/>
      <c r="KPB39" s="1022"/>
      <c r="KPC39" s="1022"/>
      <c r="KPD39" s="1022"/>
      <c r="KPE39" s="1022"/>
      <c r="KPF39" s="1022"/>
      <c r="KPG39" s="1022"/>
      <c r="KPH39" s="1022"/>
      <c r="KPI39" s="1022"/>
      <c r="KPJ39" s="1022"/>
      <c r="KPK39" s="1022"/>
      <c r="KPL39" s="1022"/>
      <c r="KPM39" s="1022"/>
      <c r="KPN39" s="1022"/>
      <c r="KPO39" s="1022"/>
      <c r="KPP39" s="1022"/>
      <c r="KPQ39" s="1022"/>
      <c r="KPR39" s="1022"/>
      <c r="KPS39" s="1022"/>
      <c r="KPT39" s="1022"/>
      <c r="KPU39" s="1022"/>
      <c r="KPV39" s="1022"/>
      <c r="KPW39" s="1022"/>
      <c r="KPX39" s="1022"/>
      <c r="KPY39" s="1022"/>
      <c r="KPZ39" s="1022"/>
      <c r="KQA39" s="1022"/>
      <c r="KQB39" s="1022"/>
      <c r="KQC39" s="1022"/>
      <c r="KQD39" s="1022"/>
      <c r="KQE39" s="1022"/>
      <c r="KQF39" s="1022"/>
      <c r="KQG39" s="1022"/>
      <c r="KQH39" s="1022"/>
      <c r="KQI39" s="1022"/>
      <c r="KQJ39" s="1022"/>
      <c r="KQK39" s="1022"/>
      <c r="KQL39" s="1022"/>
      <c r="KQM39" s="1022"/>
      <c r="KQN39" s="1022"/>
      <c r="KQO39" s="1022"/>
      <c r="KQP39" s="1022"/>
      <c r="KQQ39" s="1022"/>
      <c r="KQR39" s="1022"/>
      <c r="KQS39" s="1022"/>
      <c r="KQT39" s="1022"/>
      <c r="KQU39" s="1022"/>
      <c r="KQV39" s="1022"/>
      <c r="KQW39" s="1022"/>
      <c r="KQX39" s="1022"/>
      <c r="KQY39" s="1022"/>
      <c r="KQZ39" s="1022"/>
      <c r="KRA39" s="1022"/>
      <c r="KRB39" s="1022"/>
      <c r="KRC39" s="1022"/>
      <c r="KRD39" s="1022"/>
      <c r="KRE39" s="1022"/>
      <c r="KRF39" s="1022"/>
      <c r="KRG39" s="1022"/>
      <c r="KRH39" s="1022"/>
      <c r="KRI39" s="1022"/>
      <c r="KRJ39" s="1022"/>
      <c r="KRK39" s="1022"/>
      <c r="KRL39" s="1022"/>
      <c r="KRM39" s="1022"/>
      <c r="KRN39" s="1022"/>
      <c r="KRO39" s="1022"/>
      <c r="KRP39" s="1022"/>
      <c r="KRQ39" s="1022"/>
      <c r="KRR39" s="1022"/>
      <c r="KRS39" s="1022"/>
      <c r="KRT39" s="1022"/>
      <c r="KRU39" s="1022"/>
      <c r="KRV39" s="1022"/>
      <c r="KRW39" s="1022"/>
      <c r="KRX39" s="1022"/>
      <c r="KRY39" s="1022"/>
      <c r="KRZ39" s="1022"/>
      <c r="KSA39" s="1022"/>
      <c r="KSB39" s="1022"/>
      <c r="KSC39" s="1022"/>
      <c r="KSD39" s="1022"/>
      <c r="KSE39" s="1022"/>
      <c r="KSF39" s="1022"/>
      <c r="KSG39" s="1022"/>
      <c r="KSH39" s="1022"/>
      <c r="KSI39" s="1022"/>
      <c r="KSJ39" s="1022"/>
      <c r="KSK39" s="1022"/>
      <c r="KSL39" s="1022"/>
      <c r="KSM39" s="1022"/>
      <c r="KSN39" s="1022"/>
      <c r="KSO39" s="1022"/>
      <c r="KSP39" s="1022"/>
      <c r="KSQ39" s="1022"/>
      <c r="KSR39" s="1022"/>
      <c r="KSS39" s="1022"/>
      <c r="KST39" s="1022"/>
      <c r="KSU39" s="1022"/>
      <c r="KSV39" s="1022"/>
      <c r="KSW39" s="1022"/>
      <c r="KSX39" s="1022"/>
      <c r="KSY39" s="1022"/>
      <c r="KSZ39" s="1022"/>
      <c r="KTA39" s="1022"/>
      <c r="KTB39" s="1022"/>
      <c r="KTC39" s="1022"/>
      <c r="KTD39" s="1022"/>
      <c r="KTE39" s="1022"/>
      <c r="KTF39" s="1022"/>
      <c r="KTG39" s="1022"/>
      <c r="KTH39" s="1022"/>
      <c r="KTI39" s="1022"/>
      <c r="KTJ39" s="1022"/>
      <c r="KTK39" s="1022"/>
      <c r="KTL39" s="1022"/>
      <c r="KTM39" s="1022"/>
      <c r="KTN39" s="1022"/>
      <c r="KTO39" s="1022"/>
      <c r="KTP39" s="1022"/>
      <c r="KTQ39" s="1022"/>
      <c r="KTR39" s="1022"/>
      <c r="KTS39" s="1022"/>
      <c r="KTT39" s="1022"/>
      <c r="KTU39" s="1022"/>
      <c r="KTV39" s="1022"/>
      <c r="KTW39" s="1022"/>
      <c r="KTX39" s="1022"/>
      <c r="KTY39" s="1022"/>
      <c r="KTZ39" s="1022"/>
      <c r="KUA39" s="1022"/>
      <c r="KUB39" s="1022"/>
      <c r="KUC39" s="1022"/>
      <c r="KUD39" s="1022"/>
      <c r="KUE39" s="1022"/>
      <c r="KUF39" s="1022"/>
      <c r="KUG39" s="1022"/>
      <c r="KUH39" s="1022"/>
      <c r="KUI39" s="1022"/>
      <c r="KUJ39" s="1022"/>
      <c r="KUK39" s="1022"/>
      <c r="KUL39" s="1022"/>
      <c r="KUM39" s="1022"/>
      <c r="KUN39" s="1022"/>
      <c r="KUO39" s="1022"/>
      <c r="KUP39" s="1022"/>
      <c r="KUQ39" s="1022"/>
      <c r="KUR39" s="1022"/>
      <c r="KUS39" s="1022"/>
      <c r="KUT39" s="1022"/>
      <c r="KUU39" s="1022"/>
      <c r="KUV39" s="1022"/>
      <c r="KUW39" s="1022"/>
      <c r="KUX39" s="1022"/>
      <c r="KUY39" s="1022"/>
      <c r="KUZ39" s="1022"/>
      <c r="KVA39" s="1022"/>
      <c r="KVB39" s="1022"/>
      <c r="KVC39" s="1022"/>
      <c r="KVD39" s="1022"/>
      <c r="KVE39" s="1022"/>
      <c r="KVF39" s="1022"/>
      <c r="KVG39" s="1022"/>
      <c r="KVH39" s="1022"/>
      <c r="KVI39" s="1022"/>
      <c r="KVJ39" s="1022"/>
      <c r="KVK39" s="1022"/>
      <c r="KVL39" s="1022"/>
      <c r="KVM39" s="1022"/>
      <c r="KVN39" s="1022"/>
      <c r="KVO39" s="1022"/>
      <c r="KVP39" s="1022"/>
      <c r="KVQ39" s="1022"/>
      <c r="KVR39" s="1022"/>
      <c r="KVS39" s="1022"/>
      <c r="KVT39" s="1022"/>
      <c r="KVU39" s="1022"/>
      <c r="KVV39" s="1022"/>
      <c r="KVW39" s="1022"/>
      <c r="KVX39" s="1022"/>
      <c r="KVY39" s="1022"/>
      <c r="KVZ39" s="1022"/>
      <c r="KWA39" s="1022"/>
      <c r="KWB39" s="1022"/>
      <c r="KWC39" s="1022"/>
      <c r="KWD39" s="1022"/>
      <c r="KWE39" s="1022"/>
      <c r="KWF39" s="1022"/>
      <c r="KWG39" s="1022"/>
      <c r="KWH39" s="1022"/>
      <c r="KWI39" s="1022"/>
      <c r="KWJ39" s="1022"/>
      <c r="KWK39" s="1022"/>
      <c r="KWL39" s="1022"/>
      <c r="KWM39" s="1022"/>
      <c r="KWN39" s="1022"/>
      <c r="KWO39" s="1022"/>
      <c r="KWP39" s="1022"/>
      <c r="KWQ39" s="1022"/>
      <c r="KWR39" s="1022"/>
      <c r="KWS39" s="1022"/>
      <c r="KWT39" s="1022"/>
      <c r="KWU39" s="1022"/>
      <c r="KWV39" s="1022"/>
      <c r="KWW39" s="1022"/>
      <c r="KWX39" s="1022"/>
      <c r="KWY39" s="1022"/>
      <c r="KWZ39" s="1022"/>
      <c r="KXA39" s="1022"/>
      <c r="KXB39" s="1022"/>
      <c r="KXC39" s="1022"/>
      <c r="KXD39" s="1022"/>
      <c r="KXE39" s="1022"/>
      <c r="KXF39" s="1022"/>
      <c r="KXG39" s="1022"/>
      <c r="KXH39" s="1022"/>
      <c r="KXI39" s="1022"/>
      <c r="KXJ39" s="1022"/>
      <c r="KXK39" s="1022"/>
      <c r="KXL39" s="1022"/>
      <c r="KXM39" s="1022"/>
      <c r="KXN39" s="1022"/>
      <c r="KXO39" s="1022"/>
      <c r="KXP39" s="1022"/>
      <c r="KXQ39" s="1022"/>
      <c r="KXR39" s="1022"/>
      <c r="KXS39" s="1022"/>
      <c r="KXT39" s="1022"/>
      <c r="KXU39" s="1022"/>
      <c r="KXV39" s="1022"/>
      <c r="KXW39" s="1022"/>
      <c r="KXX39" s="1022"/>
      <c r="KXY39" s="1022"/>
      <c r="KXZ39" s="1022"/>
      <c r="KYA39" s="1022"/>
      <c r="KYB39" s="1022"/>
      <c r="KYC39" s="1022"/>
      <c r="KYD39" s="1022"/>
      <c r="KYE39" s="1022"/>
      <c r="KYF39" s="1022"/>
      <c r="KYG39" s="1022"/>
      <c r="KYH39" s="1022"/>
      <c r="KYI39" s="1022"/>
      <c r="KYJ39" s="1022"/>
      <c r="KYK39" s="1022"/>
      <c r="KYL39" s="1022"/>
      <c r="KYM39" s="1022"/>
      <c r="KYN39" s="1022"/>
      <c r="KYO39" s="1022"/>
      <c r="KYP39" s="1022"/>
      <c r="KYQ39" s="1022"/>
      <c r="KYR39" s="1022"/>
      <c r="KYS39" s="1022"/>
      <c r="KYT39" s="1022"/>
      <c r="KYU39" s="1022"/>
      <c r="KYV39" s="1022"/>
      <c r="KYW39" s="1022"/>
      <c r="KYX39" s="1022"/>
      <c r="KYY39" s="1022"/>
      <c r="KYZ39" s="1022"/>
      <c r="KZA39" s="1022"/>
      <c r="KZB39" s="1022"/>
      <c r="KZC39" s="1022"/>
      <c r="KZD39" s="1022"/>
      <c r="KZE39" s="1022"/>
      <c r="KZF39" s="1022"/>
      <c r="KZG39" s="1022"/>
      <c r="KZH39" s="1022"/>
      <c r="KZI39" s="1022"/>
      <c r="KZJ39" s="1022"/>
      <c r="KZK39" s="1022"/>
      <c r="KZL39" s="1022"/>
      <c r="KZM39" s="1022"/>
      <c r="KZN39" s="1022"/>
      <c r="KZO39" s="1022"/>
      <c r="KZP39" s="1022"/>
      <c r="KZQ39" s="1022"/>
      <c r="KZR39" s="1022"/>
      <c r="KZS39" s="1022"/>
      <c r="KZT39" s="1022"/>
      <c r="KZU39" s="1022"/>
      <c r="KZV39" s="1022"/>
      <c r="KZW39" s="1022"/>
      <c r="KZX39" s="1022"/>
      <c r="KZY39" s="1022"/>
      <c r="KZZ39" s="1022"/>
      <c r="LAA39" s="1022"/>
      <c r="LAB39" s="1022"/>
      <c r="LAC39" s="1022"/>
      <c r="LAD39" s="1022"/>
      <c r="LAE39" s="1022"/>
      <c r="LAF39" s="1022"/>
      <c r="LAG39" s="1022"/>
      <c r="LAH39" s="1022"/>
      <c r="LAI39" s="1022"/>
      <c r="LAJ39" s="1022"/>
      <c r="LAK39" s="1022"/>
      <c r="LAL39" s="1022"/>
      <c r="LAM39" s="1022"/>
      <c r="LAN39" s="1022"/>
      <c r="LAO39" s="1022"/>
      <c r="LAP39" s="1022"/>
      <c r="LAQ39" s="1022"/>
      <c r="LAR39" s="1022"/>
      <c r="LAS39" s="1022"/>
      <c r="LAT39" s="1022"/>
      <c r="LAU39" s="1022"/>
      <c r="LAV39" s="1022"/>
      <c r="LAW39" s="1022"/>
      <c r="LAX39" s="1022"/>
      <c r="LAY39" s="1022"/>
      <c r="LAZ39" s="1022"/>
      <c r="LBA39" s="1022"/>
      <c r="LBB39" s="1022"/>
      <c r="LBC39" s="1022"/>
      <c r="LBD39" s="1022"/>
      <c r="LBE39" s="1022"/>
      <c r="LBF39" s="1022"/>
      <c r="LBG39" s="1022"/>
      <c r="LBH39" s="1022"/>
      <c r="LBI39" s="1022"/>
      <c r="LBJ39" s="1022"/>
      <c r="LBK39" s="1022"/>
      <c r="LBL39" s="1022"/>
      <c r="LBM39" s="1022"/>
      <c r="LBN39" s="1022"/>
      <c r="LBO39" s="1022"/>
      <c r="LBP39" s="1022"/>
      <c r="LBQ39" s="1022"/>
      <c r="LBR39" s="1022"/>
      <c r="LBS39" s="1022"/>
      <c r="LBT39" s="1022"/>
      <c r="LBU39" s="1022"/>
      <c r="LBV39" s="1022"/>
      <c r="LBW39" s="1022"/>
      <c r="LBX39" s="1022"/>
      <c r="LBY39" s="1022"/>
      <c r="LBZ39" s="1022"/>
      <c r="LCA39" s="1022"/>
      <c r="LCB39" s="1022"/>
      <c r="LCC39" s="1022"/>
      <c r="LCD39" s="1022"/>
      <c r="LCE39" s="1022"/>
      <c r="LCF39" s="1022"/>
      <c r="LCG39" s="1022"/>
      <c r="LCH39" s="1022"/>
      <c r="LCI39" s="1022"/>
      <c r="LCJ39" s="1022"/>
      <c r="LCK39" s="1022"/>
      <c r="LCL39" s="1022"/>
      <c r="LCM39" s="1022"/>
      <c r="LCN39" s="1022"/>
      <c r="LCO39" s="1022"/>
      <c r="LCP39" s="1022"/>
      <c r="LCQ39" s="1022"/>
      <c r="LCR39" s="1022"/>
      <c r="LCS39" s="1022"/>
      <c r="LCT39" s="1022"/>
      <c r="LCU39" s="1022"/>
      <c r="LCV39" s="1022"/>
      <c r="LCW39" s="1022"/>
      <c r="LCX39" s="1022"/>
      <c r="LCY39" s="1022"/>
      <c r="LCZ39" s="1022"/>
      <c r="LDA39" s="1022"/>
      <c r="LDB39" s="1022"/>
      <c r="LDC39" s="1022"/>
      <c r="LDD39" s="1022"/>
      <c r="LDE39" s="1022"/>
      <c r="LDF39" s="1022"/>
      <c r="LDG39" s="1022"/>
      <c r="LDH39" s="1022"/>
      <c r="LDI39" s="1022"/>
      <c r="LDJ39" s="1022"/>
      <c r="LDK39" s="1022"/>
      <c r="LDL39" s="1022"/>
      <c r="LDM39" s="1022"/>
      <c r="LDN39" s="1022"/>
      <c r="LDO39" s="1022"/>
      <c r="LDP39" s="1022"/>
      <c r="LDQ39" s="1022"/>
      <c r="LDR39" s="1022"/>
      <c r="LDS39" s="1022"/>
      <c r="LDT39" s="1022"/>
      <c r="LDU39" s="1022"/>
      <c r="LDV39" s="1022"/>
      <c r="LDW39" s="1022"/>
      <c r="LDX39" s="1022"/>
      <c r="LDY39" s="1022"/>
      <c r="LDZ39" s="1022"/>
      <c r="LEA39" s="1022"/>
      <c r="LEB39" s="1022"/>
      <c r="LEC39" s="1022"/>
      <c r="LED39" s="1022"/>
      <c r="LEE39" s="1022"/>
      <c r="LEF39" s="1022"/>
      <c r="LEG39" s="1022"/>
      <c r="LEH39" s="1022"/>
      <c r="LEI39" s="1022"/>
      <c r="LEJ39" s="1022"/>
      <c r="LEK39" s="1022"/>
      <c r="LEL39" s="1022"/>
      <c r="LEM39" s="1022"/>
      <c r="LEN39" s="1022"/>
      <c r="LEO39" s="1022"/>
      <c r="LEP39" s="1022"/>
      <c r="LEQ39" s="1022"/>
      <c r="LER39" s="1022"/>
      <c r="LES39" s="1022"/>
      <c r="LET39" s="1022"/>
      <c r="LEU39" s="1022"/>
      <c r="LEV39" s="1022"/>
      <c r="LEW39" s="1022"/>
      <c r="LEX39" s="1022"/>
      <c r="LEY39" s="1022"/>
      <c r="LEZ39" s="1022"/>
      <c r="LFA39" s="1022"/>
      <c r="LFB39" s="1022"/>
      <c r="LFC39" s="1022"/>
      <c r="LFD39" s="1022"/>
      <c r="LFE39" s="1022"/>
      <c r="LFF39" s="1022"/>
      <c r="LFG39" s="1022"/>
      <c r="LFH39" s="1022"/>
      <c r="LFI39" s="1022"/>
      <c r="LFJ39" s="1022"/>
      <c r="LFK39" s="1022"/>
      <c r="LFL39" s="1022"/>
      <c r="LFM39" s="1022"/>
      <c r="LFN39" s="1022"/>
      <c r="LFO39" s="1022"/>
      <c r="LFP39" s="1022"/>
      <c r="LFQ39" s="1022"/>
      <c r="LFR39" s="1022"/>
      <c r="LFS39" s="1022"/>
      <c r="LFT39" s="1022"/>
      <c r="LFU39" s="1022"/>
      <c r="LFV39" s="1022"/>
      <c r="LFW39" s="1022"/>
      <c r="LFX39" s="1022"/>
      <c r="LFY39" s="1022"/>
      <c r="LFZ39" s="1022"/>
      <c r="LGA39" s="1022"/>
      <c r="LGB39" s="1022"/>
      <c r="LGC39" s="1022"/>
      <c r="LGD39" s="1022"/>
      <c r="LGE39" s="1022"/>
      <c r="LGF39" s="1022"/>
      <c r="LGG39" s="1022"/>
      <c r="LGH39" s="1022"/>
      <c r="LGI39" s="1022"/>
      <c r="LGJ39" s="1022"/>
      <c r="LGK39" s="1022"/>
      <c r="LGL39" s="1022"/>
      <c r="LGM39" s="1022"/>
      <c r="LGN39" s="1022"/>
      <c r="LGO39" s="1022"/>
      <c r="LGP39" s="1022"/>
      <c r="LGQ39" s="1022"/>
      <c r="LGR39" s="1022"/>
      <c r="LGS39" s="1022"/>
      <c r="LGT39" s="1022"/>
      <c r="LGU39" s="1022"/>
      <c r="LGV39" s="1022"/>
      <c r="LGW39" s="1022"/>
      <c r="LGX39" s="1022"/>
      <c r="LGY39" s="1022"/>
      <c r="LGZ39" s="1022"/>
      <c r="LHA39" s="1022"/>
      <c r="LHB39" s="1022"/>
      <c r="LHC39" s="1022"/>
      <c r="LHD39" s="1022"/>
      <c r="LHE39" s="1022"/>
      <c r="LHF39" s="1022"/>
      <c r="LHG39" s="1022"/>
      <c r="LHH39" s="1022"/>
      <c r="LHI39" s="1022"/>
      <c r="LHJ39" s="1022"/>
      <c r="LHK39" s="1022"/>
      <c r="LHL39" s="1022"/>
      <c r="LHM39" s="1022"/>
      <c r="LHN39" s="1022"/>
      <c r="LHO39" s="1022"/>
      <c r="LHP39" s="1022"/>
      <c r="LHQ39" s="1022"/>
      <c r="LHR39" s="1022"/>
      <c r="LHS39" s="1022"/>
      <c r="LHT39" s="1022"/>
      <c r="LHU39" s="1022"/>
      <c r="LHV39" s="1022"/>
      <c r="LHW39" s="1022"/>
      <c r="LHX39" s="1022"/>
      <c r="LHY39" s="1022"/>
      <c r="LHZ39" s="1022"/>
      <c r="LIA39" s="1022"/>
      <c r="LIB39" s="1022"/>
      <c r="LIC39" s="1022"/>
      <c r="LID39" s="1022"/>
      <c r="LIE39" s="1022"/>
      <c r="LIF39" s="1022"/>
      <c r="LIG39" s="1022"/>
      <c r="LIH39" s="1022"/>
      <c r="LII39" s="1022"/>
      <c r="LIJ39" s="1022"/>
      <c r="LIK39" s="1022"/>
      <c r="LIL39" s="1022"/>
      <c r="LIM39" s="1022"/>
      <c r="LIN39" s="1022"/>
      <c r="LIO39" s="1022"/>
      <c r="LIP39" s="1022"/>
      <c r="LIQ39" s="1022"/>
      <c r="LIR39" s="1022"/>
      <c r="LIS39" s="1022"/>
      <c r="LIT39" s="1022"/>
      <c r="LIU39" s="1022"/>
      <c r="LIV39" s="1022"/>
      <c r="LIW39" s="1022"/>
      <c r="LIX39" s="1022"/>
      <c r="LIY39" s="1022"/>
      <c r="LIZ39" s="1022"/>
      <c r="LJA39" s="1022"/>
      <c r="LJB39" s="1022"/>
      <c r="LJC39" s="1022"/>
      <c r="LJD39" s="1022"/>
      <c r="LJE39" s="1022"/>
      <c r="LJF39" s="1022"/>
      <c r="LJG39" s="1022"/>
      <c r="LJH39" s="1022"/>
      <c r="LJI39" s="1022"/>
      <c r="LJJ39" s="1022"/>
      <c r="LJK39" s="1022"/>
      <c r="LJL39" s="1022"/>
      <c r="LJM39" s="1022"/>
      <c r="LJN39" s="1022"/>
      <c r="LJO39" s="1022"/>
      <c r="LJP39" s="1022"/>
      <c r="LJQ39" s="1022"/>
      <c r="LJR39" s="1022"/>
      <c r="LJS39" s="1022"/>
      <c r="LJT39" s="1022"/>
      <c r="LJU39" s="1022"/>
      <c r="LJV39" s="1022"/>
      <c r="LJW39" s="1022"/>
      <c r="LJX39" s="1022"/>
      <c r="LJY39" s="1022"/>
      <c r="LJZ39" s="1022"/>
      <c r="LKA39" s="1022"/>
      <c r="LKB39" s="1022"/>
      <c r="LKC39" s="1022"/>
      <c r="LKD39" s="1022"/>
      <c r="LKE39" s="1022"/>
      <c r="LKF39" s="1022"/>
      <c r="LKG39" s="1022"/>
      <c r="LKH39" s="1022"/>
      <c r="LKI39" s="1022"/>
      <c r="LKJ39" s="1022"/>
      <c r="LKK39" s="1022"/>
      <c r="LKL39" s="1022"/>
      <c r="LKM39" s="1022"/>
      <c r="LKN39" s="1022"/>
      <c r="LKO39" s="1022"/>
      <c r="LKP39" s="1022"/>
      <c r="LKQ39" s="1022"/>
      <c r="LKR39" s="1022"/>
      <c r="LKS39" s="1022"/>
      <c r="LKT39" s="1022"/>
      <c r="LKU39" s="1022"/>
      <c r="LKV39" s="1022"/>
      <c r="LKW39" s="1022"/>
      <c r="LKX39" s="1022"/>
      <c r="LKY39" s="1022"/>
      <c r="LKZ39" s="1022"/>
      <c r="LLA39" s="1022"/>
      <c r="LLB39" s="1022"/>
      <c r="LLC39" s="1022"/>
      <c r="LLD39" s="1022"/>
      <c r="LLE39" s="1022"/>
      <c r="LLF39" s="1022"/>
      <c r="LLG39" s="1022"/>
      <c r="LLH39" s="1022"/>
      <c r="LLI39" s="1022"/>
      <c r="LLJ39" s="1022"/>
      <c r="LLK39" s="1022"/>
      <c r="LLL39" s="1022"/>
      <c r="LLM39" s="1022"/>
      <c r="LLN39" s="1022"/>
      <c r="LLO39" s="1022"/>
      <c r="LLP39" s="1022"/>
      <c r="LLQ39" s="1022"/>
      <c r="LLR39" s="1022"/>
      <c r="LLS39" s="1022"/>
      <c r="LLT39" s="1022"/>
      <c r="LLU39" s="1022"/>
      <c r="LLV39" s="1022"/>
      <c r="LLW39" s="1022"/>
      <c r="LLX39" s="1022"/>
      <c r="LLY39" s="1022"/>
      <c r="LLZ39" s="1022"/>
      <c r="LMA39" s="1022"/>
      <c r="LMB39" s="1022"/>
      <c r="LMC39" s="1022"/>
      <c r="LMD39" s="1022"/>
      <c r="LME39" s="1022"/>
      <c r="LMF39" s="1022"/>
      <c r="LMG39" s="1022"/>
      <c r="LMH39" s="1022"/>
      <c r="LMI39" s="1022"/>
      <c r="LMJ39" s="1022"/>
      <c r="LMK39" s="1022"/>
      <c r="LML39" s="1022"/>
      <c r="LMM39" s="1022"/>
      <c r="LMN39" s="1022"/>
      <c r="LMO39" s="1022"/>
      <c r="LMP39" s="1022"/>
      <c r="LMQ39" s="1022"/>
      <c r="LMR39" s="1022"/>
      <c r="LMS39" s="1022"/>
      <c r="LMT39" s="1022"/>
      <c r="LMU39" s="1022"/>
      <c r="LMV39" s="1022"/>
      <c r="LMW39" s="1022"/>
      <c r="LMX39" s="1022"/>
      <c r="LMY39" s="1022"/>
      <c r="LMZ39" s="1022"/>
      <c r="LNA39" s="1022"/>
      <c r="LNB39" s="1022"/>
      <c r="LNC39" s="1022"/>
      <c r="LND39" s="1022"/>
      <c r="LNE39" s="1022"/>
      <c r="LNF39" s="1022"/>
      <c r="LNG39" s="1022"/>
      <c r="LNH39" s="1022"/>
      <c r="LNI39" s="1022"/>
      <c r="LNJ39" s="1022"/>
      <c r="LNK39" s="1022"/>
      <c r="LNL39" s="1022"/>
      <c r="LNM39" s="1022"/>
      <c r="LNN39" s="1022"/>
      <c r="LNO39" s="1022"/>
      <c r="LNP39" s="1022"/>
      <c r="LNQ39" s="1022"/>
      <c r="LNR39" s="1022"/>
      <c r="LNS39" s="1022"/>
      <c r="LNT39" s="1022"/>
      <c r="LNU39" s="1022"/>
      <c r="LNV39" s="1022"/>
      <c r="LNW39" s="1022"/>
      <c r="LNX39" s="1022"/>
      <c r="LNY39" s="1022"/>
      <c r="LNZ39" s="1022"/>
      <c r="LOA39" s="1022"/>
      <c r="LOB39" s="1022"/>
      <c r="LOC39" s="1022"/>
      <c r="LOD39" s="1022"/>
      <c r="LOE39" s="1022"/>
      <c r="LOF39" s="1022"/>
      <c r="LOG39" s="1022"/>
      <c r="LOH39" s="1022"/>
      <c r="LOI39" s="1022"/>
      <c r="LOJ39" s="1022"/>
      <c r="LOK39" s="1022"/>
      <c r="LOL39" s="1022"/>
      <c r="LOM39" s="1022"/>
      <c r="LON39" s="1022"/>
      <c r="LOO39" s="1022"/>
      <c r="LOP39" s="1022"/>
      <c r="LOQ39" s="1022"/>
      <c r="LOR39" s="1022"/>
      <c r="LOS39" s="1022"/>
      <c r="LOT39" s="1022"/>
      <c r="LOU39" s="1022"/>
      <c r="LOV39" s="1022"/>
      <c r="LOW39" s="1022"/>
      <c r="LOX39" s="1022"/>
      <c r="LOY39" s="1022"/>
      <c r="LOZ39" s="1022"/>
      <c r="LPA39" s="1022"/>
      <c r="LPB39" s="1022"/>
      <c r="LPC39" s="1022"/>
      <c r="LPD39" s="1022"/>
      <c r="LPE39" s="1022"/>
      <c r="LPF39" s="1022"/>
      <c r="LPG39" s="1022"/>
      <c r="LPH39" s="1022"/>
      <c r="LPI39" s="1022"/>
      <c r="LPJ39" s="1022"/>
      <c r="LPK39" s="1022"/>
      <c r="LPL39" s="1022"/>
      <c r="LPM39" s="1022"/>
      <c r="LPN39" s="1022"/>
      <c r="LPO39" s="1022"/>
      <c r="LPP39" s="1022"/>
      <c r="LPQ39" s="1022"/>
      <c r="LPR39" s="1022"/>
      <c r="LPS39" s="1022"/>
      <c r="LPT39" s="1022"/>
      <c r="LPU39" s="1022"/>
      <c r="LPV39" s="1022"/>
      <c r="LPW39" s="1022"/>
      <c r="LPX39" s="1022"/>
      <c r="LPY39" s="1022"/>
      <c r="LPZ39" s="1022"/>
      <c r="LQA39" s="1022"/>
      <c r="LQB39" s="1022"/>
      <c r="LQC39" s="1022"/>
      <c r="LQD39" s="1022"/>
      <c r="LQE39" s="1022"/>
      <c r="LQF39" s="1022"/>
      <c r="LQG39" s="1022"/>
      <c r="LQH39" s="1022"/>
      <c r="LQI39" s="1022"/>
      <c r="LQJ39" s="1022"/>
      <c r="LQK39" s="1022"/>
      <c r="LQL39" s="1022"/>
      <c r="LQM39" s="1022"/>
      <c r="LQN39" s="1022"/>
      <c r="LQO39" s="1022"/>
      <c r="LQP39" s="1022"/>
      <c r="LQQ39" s="1022"/>
      <c r="LQR39" s="1022"/>
      <c r="LQS39" s="1022"/>
      <c r="LQT39" s="1022"/>
      <c r="LQU39" s="1022"/>
      <c r="LQV39" s="1022"/>
      <c r="LQW39" s="1022"/>
      <c r="LQX39" s="1022"/>
      <c r="LQY39" s="1022"/>
      <c r="LQZ39" s="1022"/>
      <c r="LRA39" s="1022"/>
      <c r="LRB39" s="1022"/>
      <c r="LRC39" s="1022"/>
      <c r="LRD39" s="1022"/>
      <c r="LRE39" s="1022"/>
      <c r="LRF39" s="1022"/>
      <c r="LRG39" s="1022"/>
      <c r="LRH39" s="1022"/>
      <c r="LRI39" s="1022"/>
      <c r="LRJ39" s="1022"/>
      <c r="LRK39" s="1022"/>
      <c r="LRL39" s="1022"/>
      <c r="LRM39" s="1022"/>
      <c r="LRN39" s="1022"/>
      <c r="LRO39" s="1022"/>
      <c r="LRP39" s="1022"/>
      <c r="LRQ39" s="1022"/>
      <c r="LRR39" s="1022"/>
      <c r="LRS39" s="1022"/>
      <c r="LRT39" s="1022"/>
      <c r="LRU39" s="1022"/>
      <c r="LRV39" s="1022"/>
      <c r="LRW39" s="1022"/>
      <c r="LRX39" s="1022"/>
      <c r="LRY39" s="1022"/>
      <c r="LRZ39" s="1022"/>
      <c r="LSA39" s="1022"/>
      <c r="LSB39" s="1022"/>
      <c r="LSC39" s="1022"/>
      <c r="LSD39" s="1022"/>
      <c r="LSE39" s="1022"/>
      <c r="LSF39" s="1022"/>
      <c r="LSG39" s="1022"/>
      <c r="LSH39" s="1022"/>
      <c r="LSI39" s="1022"/>
      <c r="LSJ39" s="1022"/>
      <c r="LSK39" s="1022"/>
      <c r="LSL39" s="1022"/>
      <c r="LSM39" s="1022"/>
      <c r="LSN39" s="1022"/>
      <c r="LSO39" s="1022"/>
      <c r="LSP39" s="1022"/>
      <c r="LSQ39" s="1022"/>
      <c r="LSR39" s="1022"/>
      <c r="LSS39" s="1022"/>
      <c r="LST39" s="1022"/>
      <c r="LSU39" s="1022"/>
      <c r="LSV39" s="1022"/>
      <c r="LSW39" s="1022"/>
      <c r="LSX39" s="1022"/>
      <c r="LSY39" s="1022"/>
      <c r="LSZ39" s="1022"/>
      <c r="LTA39" s="1022"/>
      <c r="LTB39" s="1022"/>
      <c r="LTC39" s="1022"/>
      <c r="LTD39" s="1022"/>
      <c r="LTE39" s="1022"/>
      <c r="LTF39" s="1022"/>
      <c r="LTG39" s="1022"/>
      <c r="LTH39" s="1022"/>
      <c r="LTI39" s="1022"/>
      <c r="LTJ39" s="1022"/>
      <c r="LTK39" s="1022"/>
      <c r="LTL39" s="1022"/>
      <c r="LTM39" s="1022"/>
      <c r="LTN39" s="1022"/>
      <c r="LTO39" s="1022"/>
      <c r="LTP39" s="1022"/>
      <c r="LTQ39" s="1022"/>
      <c r="LTR39" s="1022"/>
      <c r="LTS39" s="1022"/>
      <c r="LTT39" s="1022"/>
      <c r="LTU39" s="1022"/>
      <c r="LTV39" s="1022"/>
      <c r="LTW39" s="1022"/>
      <c r="LTX39" s="1022"/>
      <c r="LTY39" s="1022"/>
      <c r="LTZ39" s="1022"/>
      <c r="LUA39" s="1022"/>
      <c r="LUB39" s="1022"/>
      <c r="LUC39" s="1022"/>
      <c r="LUD39" s="1022"/>
      <c r="LUE39" s="1022"/>
      <c r="LUF39" s="1022"/>
      <c r="LUG39" s="1022"/>
      <c r="LUH39" s="1022"/>
      <c r="LUI39" s="1022"/>
      <c r="LUJ39" s="1022"/>
      <c r="LUK39" s="1022"/>
      <c r="LUL39" s="1022"/>
      <c r="LUM39" s="1022"/>
      <c r="LUN39" s="1022"/>
      <c r="LUO39" s="1022"/>
      <c r="LUP39" s="1022"/>
      <c r="LUQ39" s="1022"/>
      <c r="LUR39" s="1022"/>
      <c r="LUS39" s="1022"/>
      <c r="LUT39" s="1022"/>
      <c r="LUU39" s="1022"/>
      <c r="LUV39" s="1022"/>
      <c r="LUW39" s="1022"/>
      <c r="LUX39" s="1022"/>
      <c r="LUY39" s="1022"/>
      <c r="LUZ39" s="1022"/>
      <c r="LVA39" s="1022"/>
      <c r="LVB39" s="1022"/>
      <c r="LVC39" s="1022"/>
      <c r="LVD39" s="1022"/>
      <c r="LVE39" s="1022"/>
      <c r="LVF39" s="1022"/>
      <c r="LVG39" s="1022"/>
      <c r="LVH39" s="1022"/>
      <c r="LVI39" s="1022"/>
      <c r="LVJ39" s="1022"/>
      <c r="LVK39" s="1022"/>
      <c r="LVL39" s="1022"/>
      <c r="LVM39" s="1022"/>
      <c r="LVN39" s="1022"/>
      <c r="LVO39" s="1022"/>
      <c r="LVP39" s="1022"/>
      <c r="LVQ39" s="1022"/>
      <c r="LVR39" s="1022"/>
      <c r="LVS39" s="1022"/>
      <c r="LVT39" s="1022"/>
      <c r="LVU39" s="1022"/>
      <c r="LVV39" s="1022"/>
      <c r="LVW39" s="1022"/>
      <c r="LVX39" s="1022"/>
      <c r="LVY39" s="1022"/>
      <c r="LVZ39" s="1022"/>
      <c r="LWA39" s="1022"/>
      <c r="LWB39" s="1022"/>
      <c r="LWC39" s="1022"/>
      <c r="LWD39" s="1022"/>
      <c r="LWE39" s="1022"/>
      <c r="LWF39" s="1022"/>
      <c r="LWG39" s="1022"/>
      <c r="LWH39" s="1022"/>
      <c r="LWI39" s="1022"/>
      <c r="LWJ39" s="1022"/>
      <c r="LWK39" s="1022"/>
      <c r="LWL39" s="1022"/>
      <c r="LWM39" s="1022"/>
      <c r="LWN39" s="1022"/>
      <c r="LWO39" s="1022"/>
      <c r="LWP39" s="1022"/>
      <c r="LWQ39" s="1022"/>
      <c r="LWR39" s="1022"/>
      <c r="LWS39" s="1022"/>
      <c r="LWT39" s="1022"/>
      <c r="LWU39" s="1022"/>
      <c r="LWV39" s="1022"/>
      <c r="LWW39" s="1022"/>
      <c r="LWX39" s="1022"/>
      <c r="LWY39" s="1022"/>
      <c r="LWZ39" s="1022"/>
      <c r="LXA39" s="1022"/>
      <c r="LXB39" s="1022"/>
      <c r="LXC39" s="1022"/>
      <c r="LXD39" s="1022"/>
      <c r="LXE39" s="1022"/>
      <c r="LXF39" s="1022"/>
      <c r="LXG39" s="1022"/>
      <c r="LXH39" s="1022"/>
      <c r="LXI39" s="1022"/>
      <c r="LXJ39" s="1022"/>
      <c r="LXK39" s="1022"/>
      <c r="LXL39" s="1022"/>
      <c r="LXM39" s="1022"/>
      <c r="LXN39" s="1022"/>
      <c r="LXO39" s="1022"/>
      <c r="LXP39" s="1022"/>
      <c r="LXQ39" s="1022"/>
      <c r="LXR39" s="1022"/>
      <c r="LXS39" s="1022"/>
      <c r="LXT39" s="1022"/>
      <c r="LXU39" s="1022"/>
      <c r="LXV39" s="1022"/>
      <c r="LXW39" s="1022"/>
      <c r="LXX39" s="1022"/>
      <c r="LXY39" s="1022"/>
      <c r="LXZ39" s="1022"/>
      <c r="LYA39" s="1022"/>
      <c r="LYB39" s="1022"/>
      <c r="LYC39" s="1022"/>
      <c r="LYD39" s="1022"/>
      <c r="LYE39" s="1022"/>
      <c r="LYF39" s="1022"/>
      <c r="LYG39" s="1022"/>
      <c r="LYH39" s="1022"/>
      <c r="LYI39" s="1022"/>
      <c r="LYJ39" s="1022"/>
      <c r="LYK39" s="1022"/>
      <c r="LYL39" s="1022"/>
      <c r="LYM39" s="1022"/>
      <c r="LYN39" s="1022"/>
      <c r="LYO39" s="1022"/>
      <c r="LYP39" s="1022"/>
      <c r="LYQ39" s="1022"/>
      <c r="LYR39" s="1022"/>
      <c r="LYS39" s="1022"/>
      <c r="LYT39" s="1022"/>
      <c r="LYU39" s="1022"/>
      <c r="LYV39" s="1022"/>
      <c r="LYW39" s="1022"/>
      <c r="LYX39" s="1022"/>
      <c r="LYY39" s="1022"/>
      <c r="LYZ39" s="1022"/>
      <c r="LZA39" s="1022"/>
      <c r="LZB39" s="1022"/>
      <c r="LZC39" s="1022"/>
      <c r="LZD39" s="1022"/>
      <c r="LZE39" s="1022"/>
      <c r="LZF39" s="1022"/>
      <c r="LZG39" s="1022"/>
      <c r="LZH39" s="1022"/>
      <c r="LZI39" s="1022"/>
      <c r="LZJ39" s="1022"/>
      <c r="LZK39" s="1022"/>
      <c r="LZL39" s="1022"/>
      <c r="LZM39" s="1022"/>
      <c r="LZN39" s="1022"/>
      <c r="LZO39" s="1022"/>
      <c r="LZP39" s="1022"/>
      <c r="LZQ39" s="1022"/>
      <c r="LZR39" s="1022"/>
      <c r="LZS39" s="1022"/>
      <c r="LZT39" s="1022"/>
      <c r="LZU39" s="1022"/>
      <c r="LZV39" s="1022"/>
      <c r="LZW39" s="1022"/>
      <c r="LZX39" s="1022"/>
      <c r="LZY39" s="1022"/>
      <c r="LZZ39" s="1022"/>
      <c r="MAA39" s="1022"/>
      <c r="MAB39" s="1022"/>
      <c r="MAC39" s="1022"/>
      <c r="MAD39" s="1022"/>
      <c r="MAE39" s="1022"/>
      <c r="MAF39" s="1022"/>
      <c r="MAG39" s="1022"/>
      <c r="MAH39" s="1022"/>
      <c r="MAI39" s="1022"/>
      <c r="MAJ39" s="1022"/>
      <c r="MAK39" s="1022"/>
      <c r="MAL39" s="1022"/>
      <c r="MAM39" s="1022"/>
      <c r="MAN39" s="1022"/>
      <c r="MAO39" s="1022"/>
      <c r="MAP39" s="1022"/>
      <c r="MAQ39" s="1022"/>
      <c r="MAR39" s="1022"/>
      <c r="MAS39" s="1022"/>
      <c r="MAT39" s="1022"/>
      <c r="MAU39" s="1022"/>
      <c r="MAV39" s="1022"/>
      <c r="MAW39" s="1022"/>
      <c r="MAX39" s="1022"/>
      <c r="MAY39" s="1022"/>
      <c r="MAZ39" s="1022"/>
      <c r="MBA39" s="1022"/>
      <c r="MBB39" s="1022"/>
      <c r="MBC39" s="1022"/>
      <c r="MBD39" s="1022"/>
      <c r="MBE39" s="1022"/>
      <c r="MBF39" s="1022"/>
      <c r="MBG39" s="1022"/>
      <c r="MBH39" s="1022"/>
      <c r="MBI39" s="1022"/>
      <c r="MBJ39" s="1022"/>
      <c r="MBK39" s="1022"/>
      <c r="MBL39" s="1022"/>
      <c r="MBM39" s="1022"/>
      <c r="MBN39" s="1022"/>
      <c r="MBO39" s="1022"/>
      <c r="MBP39" s="1022"/>
      <c r="MBQ39" s="1022"/>
      <c r="MBR39" s="1022"/>
      <c r="MBS39" s="1022"/>
      <c r="MBT39" s="1022"/>
      <c r="MBU39" s="1022"/>
      <c r="MBV39" s="1022"/>
      <c r="MBW39" s="1022"/>
      <c r="MBX39" s="1022"/>
      <c r="MBY39" s="1022"/>
      <c r="MBZ39" s="1022"/>
      <c r="MCA39" s="1022"/>
      <c r="MCB39" s="1022"/>
      <c r="MCC39" s="1022"/>
      <c r="MCD39" s="1022"/>
      <c r="MCE39" s="1022"/>
      <c r="MCF39" s="1022"/>
      <c r="MCG39" s="1022"/>
      <c r="MCH39" s="1022"/>
      <c r="MCI39" s="1022"/>
      <c r="MCJ39" s="1022"/>
      <c r="MCK39" s="1022"/>
      <c r="MCL39" s="1022"/>
      <c r="MCM39" s="1022"/>
      <c r="MCN39" s="1022"/>
      <c r="MCO39" s="1022"/>
      <c r="MCP39" s="1022"/>
      <c r="MCQ39" s="1022"/>
      <c r="MCR39" s="1022"/>
      <c r="MCS39" s="1022"/>
      <c r="MCT39" s="1022"/>
      <c r="MCU39" s="1022"/>
      <c r="MCV39" s="1022"/>
      <c r="MCW39" s="1022"/>
      <c r="MCX39" s="1022"/>
      <c r="MCY39" s="1022"/>
      <c r="MCZ39" s="1022"/>
      <c r="MDA39" s="1022"/>
      <c r="MDB39" s="1022"/>
      <c r="MDC39" s="1022"/>
      <c r="MDD39" s="1022"/>
      <c r="MDE39" s="1022"/>
      <c r="MDF39" s="1022"/>
      <c r="MDG39" s="1022"/>
      <c r="MDH39" s="1022"/>
      <c r="MDI39" s="1022"/>
      <c r="MDJ39" s="1022"/>
      <c r="MDK39" s="1022"/>
      <c r="MDL39" s="1022"/>
      <c r="MDM39" s="1022"/>
      <c r="MDN39" s="1022"/>
      <c r="MDO39" s="1022"/>
      <c r="MDP39" s="1022"/>
      <c r="MDQ39" s="1022"/>
      <c r="MDR39" s="1022"/>
      <c r="MDS39" s="1022"/>
      <c r="MDT39" s="1022"/>
      <c r="MDU39" s="1022"/>
      <c r="MDV39" s="1022"/>
      <c r="MDW39" s="1022"/>
      <c r="MDX39" s="1022"/>
      <c r="MDY39" s="1022"/>
      <c r="MDZ39" s="1022"/>
      <c r="MEA39" s="1022"/>
      <c r="MEB39" s="1022"/>
      <c r="MEC39" s="1022"/>
      <c r="MED39" s="1022"/>
      <c r="MEE39" s="1022"/>
      <c r="MEF39" s="1022"/>
      <c r="MEG39" s="1022"/>
      <c r="MEH39" s="1022"/>
      <c r="MEI39" s="1022"/>
      <c r="MEJ39" s="1022"/>
      <c r="MEK39" s="1022"/>
      <c r="MEL39" s="1022"/>
      <c r="MEM39" s="1022"/>
      <c r="MEN39" s="1022"/>
      <c r="MEO39" s="1022"/>
      <c r="MEP39" s="1022"/>
      <c r="MEQ39" s="1022"/>
      <c r="MER39" s="1022"/>
      <c r="MES39" s="1022"/>
      <c r="MET39" s="1022"/>
      <c r="MEU39" s="1022"/>
      <c r="MEV39" s="1022"/>
      <c r="MEW39" s="1022"/>
      <c r="MEX39" s="1022"/>
      <c r="MEY39" s="1022"/>
      <c r="MEZ39" s="1022"/>
      <c r="MFA39" s="1022"/>
      <c r="MFB39" s="1022"/>
      <c r="MFC39" s="1022"/>
      <c r="MFD39" s="1022"/>
      <c r="MFE39" s="1022"/>
      <c r="MFF39" s="1022"/>
      <c r="MFG39" s="1022"/>
      <c r="MFH39" s="1022"/>
      <c r="MFI39" s="1022"/>
      <c r="MFJ39" s="1022"/>
      <c r="MFK39" s="1022"/>
      <c r="MFL39" s="1022"/>
      <c r="MFM39" s="1022"/>
      <c r="MFN39" s="1022"/>
      <c r="MFO39" s="1022"/>
      <c r="MFP39" s="1022"/>
      <c r="MFQ39" s="1022"/>
      <c r="MFR39" s="1022"/>
      <c r="MFS39" s="1022"/>
      <c r="MFT39" s="1022"/>
      <c r="MFU39" s="1022"/>
      <c r="MFV39" s="1022"/>
      <c r="MFW39" s="1022"/>
      <c r="MFX39" s="1022"/>
      <c r="MFY39" s="1022"/>
      <c r="MFZ39" s="1022"/>
      <c r="MGA39" s="1022"/>
      <c r="MGB39" s="1022"/>
      <c r="MGC39" s="1022"/>
      <c r="MGD39" s="1022"/>
      <c r="MGE39" s="1022"/>
      <c r="MGF39" s="1022"/>
      <c r="MGG39" s="1022"/>
      <c r="MGH39" s="1022"/>
      <c r="MGI39" s="1022"/>
      <c r="MGJ39" s="1022"/>
      <c r="MGK39" s="1022"/>
      <c r="MGL39" s="1022"/>
      <c r="MGM39" s="1022"/>
      <c r="MGN39" s="1022"/>
      <c r="MGO39" s="1022"/>
      <c r="MGP39" s="1022"/>
      <c r="MGQ39" s="1022"/>
      <c r="MGR39" s="1022"/>
      <c r="MGS39" s="1022"/>
      <c r="MGT39" s="1022"/>
      <c r="MGU39" s="1022"/>
      <c r="MGV39" s="1022"/>
      <c r="MGW39" s="1022"/>
      <c r="MGX39" s="1022"/>
      <c r="MGY39" s="1022"/>
      <c r="MGZ39" s="1022"/>
      <c r="MHA39" s="1022"/>
      <c r="MHB39" s="1022"/>
      <c r="MHC39" s="1022"/>
      <c r="MHD39" s="1022"/>
      <c r="MHE39" s="1022"/>
      <c r="MHF39" s="1022"/>
      <c r="MHG39" s="1022"/>
      <c r="MHH39" s="1022"/>
      <c r="MHI39" s="1022"/>
      <c r="MHJ39" s="1022"/>
      <c r="MHK39" s="1022"/>
      <c r="MHL39" s="1022"/>
      <c r="MHM39" s="1022"/>
      <c r="MHN39" s="1022"/>
      <c r="MHO39" s="1022"/>
      <c r="MHP39" s="1022"/>
      <c r="MHQ39" s="1022"/>
      <c r="MHR39" s="1022"/>
      <c r="MHS39" s="1022"/>
      <c r="MHT39" s="1022"/>
      <c r="MHU39" s="1022"/>
      <c r="MHV39" s="1022"/>
      <c r="MHW39" s="1022"/>
      <c r="MHX39" s="1022"/>
      <c r="MHY39" s="1022"/>
      <c r="MHZ39" s="1022"/>
      <c r="MIA39" s="1022"/>
      <c r="MIB39" s="1022"/>
      <c r="MIC39" s="1022"/>
      <c r="MID39" s="1022"/>
      <c r="MIE39" s="1022"/>
      <c r="MIF39" s="1022"/>
      <c r="MIG39" s="1022"/>
      <c r="MIH39" s="1022"/>
      <c r="MII39" s="1022"/>
      <c r="MIJ39" s="1022"/>
      <c r="MIK39" s="1022"/>
      <c r="MIL39" s="1022"/>
      <c r="MIM39" s="1022"/>
      <c r="MIN39" s="1022"/>
      <c r="MIO39" s="1022"/>
      <c r="MIP39" s="1022"/>
      <c r="MIQ39" s="1022"/>
      <c r="MIR39" s="1022"/>
      <c r="MIS39" s="1022"/>
      <c r="MIT39" s="1022"/>
      <c r="MIU39" s="1022"/>
      <c r="MIV39" s="1022"/>
      <c r="MIW39" s="1022"/>
      <c r="MIX39" s="1022"/>
      <c r="MIY39" s="1022"/>
      <c r="MIZ39" s="1022"/>
      <c r="MJA39" s="1022"/>
      <c r="MJB39" s="1022"/>
      <c r="MJC39" s="1022"/>
      <c r="MJD39" s="1022"/>
      <c r="MJE39" s="1022"/>
      <c r="MJF39" s="1022"/>
      <c r="MJG39" s="1022"/>
      <c r="MJH39" s="1022"/>
      <c r="MJI39" s="1022"/>
      <c r="MJJ39" s="1022"/>
      <c r="MJK39" s="1022"/>
      <c r="MJL39" s="1022"/>
      <c r="MJM39" s="1022"/>
      <c r="MJN39" s="1022"/>
      <c r="MJO39" s="1022"/>
      <c r="MJP39" s="1022"/>
      <c r="MJQ39" s="1022"/>
      <c r="MJR39" s="1022"/>
      <c r="MJS39" s="1022"/>
      <c r="MJT39" s="1022"/>
      <c r="MJU39" s="1022"/>
      <c r="MJV39" s="1022"/>
      <c r="MJW39" s="1022"/>
      <c r="MJX39" s="1022"/>
      <c r="MJY39" s="1022"/>
      <c r="MJZ39" s="1022"/>
      <c r="MKA39" s="1022"/>
      <c r="MKB39" s="1022"/>
      <c r="MKC39" s="1022"/>
      <c r="MKD39" s="1022"/>
      <c r="MKE39" s="1022"/>
      <c r="MKF39" s="1022"/>
      <c r="MKG39" s="1022"/>
      <c r="MKH39" s="1022"/>
      <c r="MKI39" s="1022"/>
      <c r="MKJ39" s="1022"/>
      <c r="MKK39" s="1022"/>
      <c r="MKL39" s="1022"/>
      <c r="MKM39" s="1022"/>
      <c r="MKN39" s="1022"/>
      <c r="MKO39" s="1022"/>
      <c r="MKP39" s="1022"/>
      <c r="MKQ39" s="1022"/>
      <c r="MKR39" s="1022"/>
      <c r="MKS39" s="1022"/>
      <c r="MKT39" s="1022"/>
      <c r="MKU39" s="1022"/>
      <c r="MKV39" s="1022"/>
      <c r="MKW39" s="1022"/>
      <c r="MKX39" s="1022"/>
      <c r="MKY39" s="1022"/>
      <c r="MKZ39" s="1022"/>
      <c r="MLA39" s="1022"/>
      <c r="MLB39" s="1022"/>
      <c r="MLC39" s="1022"/>
      <c r="MLD39" s="1022"/>
      <c r="MLE39" s="1022"/>
      <c r="MLF39" s="1022"/>
      <c r="MLG39" s="1022"/>
      <c r="MLH39" s="1022"/>
      <c r="MLI39" s="1022"/>
      <c r="MLJ39" s="1022"/>
      <c r="MLK39" s="1022"/>
      <c r="MLL39" s="1022"/>
      <c r="MLM39" s="1022"/>
      <c r="MLN39" s="1022"/>
      <c r="MLO39" s="1022"/>
      <c r="MLP39" s="1022"/>
      <c r="MLQ39" s="1022"/>
      <c r="MLR39" s="1022"/>
      <c r="MLS39" s="1022"/>
      <c r="MLT39" s="1022"/>
      <c r="MLU39" s="1022"/>
      <c r="MLV39" s="1022"/>
      <c r="MLW39" s="1022"/>
      <c r="MLX39" s="1022"/>
      <c r="MLY39" s="1022"/>
      <c r="MLZ39" s="1022"/>
      <c r="MMA39" s="1022"/>
      <c r="MMB39" s="1022"/>
      <c r="MMC39" s="1022"/>
      <c r="MMD39" s="1022"/>
      <c r="MME39" s="1022"/>
      <c r="MMF39" s="1022"/>
      <c r="MMG39" s="1022"/>
      <c r="MMH39" s="1022"/>
      <c r="MMI39" s="1022"/>
      <c r="MMJ39" s="1022"/>
      <c r="MMK39" s="1022"/>
      <c r="MML39" s="1022"/>
      <c r="MMM39" s="1022"/>
      <c r="MMN39" s="1022"/>
      <c r="MMO39" s="1022"/>
      <c r="MMP39" s="1022"/>
      <c r="MMQ39" s="1022"/>
      <c r="MMR39" s="1022"/>
      <c r="MMS39" s="1022"/>
      <c r="MMT39" s="1022"/>
      <c r="MMU39" s="1022"/>
      <c r="MMV39" s="1022"/>
      <c r="MMW39" s="1022"/>
      <c r="MMX39" s="1022"/>
      <c r="MMY39" s="1022"/>
      <c r="MMZ39" s="1022"/>
      <c r="MNA39" s="1022"/>
      <c r="MNB39" s="1022"/>
      <c r="MNC39" s="1022"/>
      <c r="MND39" s="1022"/>
      <c r="MNE39" s="1022"/>
      <c r="MNF39" s="1022"/>
      <c r="MNG39" s="1022"/>
      <c r="MNH39" s="1022"/>
      <c r="MNI39" s="1022"/>
      <c r="MNJ39" s="1022"/>
      <c r="MNK39" s="1022"/>
      <c r="MNL39" s="1022"/>
      <c r="MNM39" s="1022"/>
      <c r="MNN39" s="1022"/>
      <c r="MNO39" s="1022"/>
      <c r="MNP39" s="1022"/>
      <c r="MNQ39" s="1022"/>
      <c r="MNR39" s="1022"/>
      <c r="MNS39" s="1022"/>
      <c r="MNT39" s="1022"/>
      <c r="MNU39" s="1022"/>
      <c r="MNV39" s="1022"/>
      <c r="MNW39" s="1022"/>
      <c r="MNX39" s="1022"/>
      <c r="MNY39" s="1022"/>
      <c r="MNZ39" s="1022"/>
      <c r="MOA39" s="1022"/>
      <c r="MOB39" s="1022"/>
      <c r="MOC39" s="1022"/>
      <c r="MOD39" s="1022"/>
      <c r="MOE39" s="1022"/>
      <c r="MOF39" s="1022"/>
      <c r="MOG39" s="1022"/>
      <c r="MOH39" s="1022"/>
      <c r="MOI39" s="1022"/>
      <c r="MOJ39" s="1022"/>
      <c r="MOK39" s="1022"/>
      <c r="MOL39" s="1022"/>
      <c r="MOM39" s="1022"/>
      <c r="MON39" s="1022"/>
      <c r="MOO39" s="1022"/>
      <c r="MOP39" s="1022"/>
      <c r="MOQ39" s="1022"/>
      <c r="MOR39" s="1022"/>
      <c r="MOS39" s="1022"/>
      <c r="MOT39" s="1022"/>
      <c r="MOU39" s="1022"/>
      <c r="MOV39" s="1022"/>
      <c r="MOW39" s="1022"/>
      <c r="MOX39" s="1022"/>
      <c r="MOY39" s="1022"/>
      <c r="MOZ39" s="1022"/>
      <c r="MPA39" s="1022"/>
      <c r="MPB39" s="1022"/>
      <c r="MPC39" s="1022"/>
      <c r="MPD39" s="1022"/>
      <c r="MPE39" s="1022"/>
      <c r="MPF39" s="1022"/>
      <c r="MPG39" s="1022"/>
      <c r="MPH39" s="1022"/>
      <c r="MPI39" s="1022"/>
      <c r="MPJ39" s="1022"/>
      <c r="MPK39" s="1022"/>
      <c r="MPL39" s="1022"/>
      <c r="MPM39" s="1022"/>
      <c r="MPN39" s="1022"/>
      <c r="MPO39" s="1022"/>
      <c r="MPP39" s="1022"/>
      <c r="MPQ39" s="1022"/>
      <c r="MPR39" s="1022"/>
      <c r="MPS39" s="1022"/>
      <c r="MPT39" s="1022"/>
      <c r="MPU39" s="1022"/>
      <c r="MPV39" s="1022"/>
      <c r="MPW39" s="1022"/>
      <c r="MPX39" s="1022"/>
      <c r="MPY39" s="1022"/>
      <c r="MPZ39" s="1022"/>
      <c r="MQA39" s="1022"/>
      <c r="MQB39" s="1022"/>
      <c r="MQC39" s="1022"/>
      <c r="MQD39" s="1022"/>
      <c r="MQE39" s="1022"/>
      <c r="MQF39" s="1022"/>
      <c r="MQG39" s="1022"/>
      <c r="MQH39" s="1022"/>
      <c r="MQI39" s="1022"/>
      <c r="MQJ39" s="1022"/>
      <c r="MQK39" s="1022"/>
      <c r="MQL39" s="1022"/>
      <c r="MQM39" s="1022"/>
      <c r="MQN39" s="1022"/>
      <c r="MQO39" s="1022"/>
      <c r="MQP39" s="1022"/>
      <c r="MQQ39" s="1022"/>
      <c r="MQR39" s="1022"/>
      <c r="MQS39" s="1022"/>
      <c r="MQT39" s="1022"/>
      <c r="MQU39" s="1022"/>
      <c r="MQV39" s="1022"/>
      <c r="MQW39" s="1022"/>
      <c r="MQX39" s="1022"/>
      <c r="MQY39" s="1022"/>
      <c r="MQZ39" s="1022"/>
      <c r="MRA39" s="1022"/>
      <c r="MRB39" s="1022"/>
      <c r="MRC39" s="1022"/>
      <c r="MRD39" s="1022"/>
      <c r="MRE39" s="1022"/>
      <c r="MRF39" s="1022"/>
      <c r="MRG39" s="1022"/>
      <c r="MRH39" s="1022"/>
      <c r="MRI39" s="1022"/>
      <c r="MRJ39" s="1022"/>
      <c r="MRK39" s="1022"/>
      <c r="MRL39" s="1022"/>
      <c r="MRM39" s="1022"/>
      <c r="MRN39" s="1022"/>
      <c r="MRO39" s="1022"/>
      <c r="MRP39" s="1022"/>
      <c r="MRQ39" s="1022"/>
      <c r="MRR39" s="1022"/>
      <c r="MRS39" s="1022"/>
      <c r="MRT39" s="1022"/>
      <c r="MRU39" s="1022"/>
      <c r="MRV39" s="1022"/>
      <c r="MRW39" s="1022"/>
      <c r="MRX39" s="1022"/>
      <c r="MRY39" s="1022"/>
      <c r="MRZ39" s="1022"/>
      <c r="MSA39" s="1022"/>
      <c r="MSB39" s="1022"/>
      <c r="MSC39" s="1022"/>
      <c r="MSD39" s="1022"/>
      <c r="MSE39" s="1022"/>
      <c r="MSF39" s="1022"/>
      <c r="MSG39" s="1022"/>
      <c r="MSH39" s="1022"/>
      <c r="MSI39" s="1022"/>
      <c r="MSJ39" s="1022"/>
      <c r="MSK39" s="1022"/>
      <c r="MSL39" s="1022"/>
      <c r="MSM39" s="1022"/>
      <c r="MSN39" s="1022"/>
      <c r="MSO39" s="1022"/>
      <c r="MSP39" s="1022"/>
      <c r="MSQ39" s="1022"/>
      <c r="MSR39" s="1022"/>
      <c r="MSS39" s="1022"/>
      <c r="MST39" s="1022"/>
      <c r="MSU39" s="1022"/>
      <c r="MSV39" s="1022"/>
      <c r="MSW39" s="1022"/>
      <c r="MSX39" s="1022"/>
      <c r="MSY39" s="1022"/>
      <c r="MSZ39" s="1022"/>
      <c r="MTA39" s="1022"/>
      <c r="MTB39" s="1022"/>
      <c r="MTC39" s="1022"/>
      <c r="MTD39" s="1022"/>
      <c r="MTE39" s="1022"/>
      <c r="MTF39" s="1022"/>
      <c r="MTG39" s="1022"/>
      <c r="MTH39" s="1022"/>
      <c r="MTI39" s="1022"/>
      <c r="MTJ39" s="1022"/>
      <c r="MTK39" s="1022"/>
      <c r="MTL39" s="1022"/>
      <c r="MTM39" s="1022"/>
      <c r="MTN39" s="1022"/>
      <c r="MTO39" s="1022"/>
      <c r="MTP39" s="1022"/>
      <c r="MTQ39" s="1022"/>
      <c r="MTR39" s="1022"/>
      <c r="MTS39" s="1022"/>
      <c r="MTT39" s="1022"/>
      <c r="MTU39" s="1022"/>
      <c r="MTV39" s="1022"/>
      <c r="MTW39" s="1022"/>
      <c r="MTX39" s="1022"/>
      <c r="MTY39" s="1022"/>
      <c r="MTZ39" s="1022"/>
      <c r="MUA39" s="1022"/>
      <c r="MUB39" s="1022"/>
      <c r="MUC39" s="1022"/>
      <c r="MUD39" s="1022"/>
      <c r="MUE39" s="1022"/>
      <c r="MUF39" s="1022"/>
      <c r="MUG39" s="1022"/>
      <c r="MUH39" s="1022"/>
      <c r="MUI39" s="1022"/>
      <c r="MUJ39" s="1022"/>
      <c r="MUK39" s="1022"/>
      <c r="MUL39" s="1022"/>
      <c r="MUM39" s="1022"/>
      <c r="MUN39" s="1022"/>
      <c r="MUO39" s="1022"/>
      <c r="MUP39" s="1022"/>
      <c r="MUQ39" s="1022"/>
      <c r="MUR39" s="1022"/>
      <c r="MUS39" s="1022"/>
      <c r="MUT39" s="1022"/>
      <c r="MUU39" s="1022"/>
      <c r="MUV39" s="1022"/>
      <c r="MUW39" s="1022"/>
      <c r="MUX39" s="1022"/>
      <c r="MUY39" s="1022"/>
      <c r="MUZ39" s="1022"/>
      <c r="MVA39" s="1022"/>
      <c r="MVB39" s="1022"/>
      <c r="MVC39" s="1022"/>
      <c r="MVD39" s="1022"/>
      <c r="MVE39" s="1022"/>
      <c r="MVF39" s="1022"/>
      <c r="MVG39" s="1022"/>
      <c r="MVH39" s="1022"/>
      <c r="MVI39" s="1022"/>
      <c r="MVJ39" s="1022"/>
      <c r="MVK39" s="1022"/>
      <c r="MVL39" s="1022"/>
      <c r="MVM39" s="1022"/>
      <c r="MVN39" s="1022"/>
      <c r="MVO39" s="1022"/>
      <c r="MVP39" s="1022"/>
      <c r="MVQ39" s="1022"/>
      <c r="MVR39" s="1022"/>
      <c r="MVS39" s="1022"/>
      <c r="MVT39" s="1022"/>
      <c r="MVU39" s="1022"/>
      <c r="MVV39" s="1022"/>
      <c r="MVW39" s="1022"/>
      <c r="MVX39" s="1022"/>
      <c r="MVY39" s="1022"/>
      <c r="MVZ39" s="1022"/>
      <c r="MWA39" s="1022"/>
      <c r="MWB39" s="1022"/>
      <c r="MWC39" s="1022"/>
      <c r="MWD39" s="1022"/>
      <c r="MWE39" s="1022"/>
      <c r="MWF39" s="1022"/>
      <c r="MWG39" s="1022"/>
      <c r="MWH39" s="1022"/>
      <c r="MWI39" s="1022"/>
      <c r="MWJ39" s="1022"/>
      <c r="MWK39" s="1022"/>
      <c r="MWL39" s="1022"/>
      <c r="MWM39" s="1022"/>
      <c r="MWN39" s="1022"/>
      <c r="MWO39" s="1022"/>
      <c r="MWP39" s="1022"/>
      <c r="MWQ39" s="1022"/>
      <c r="MWR39" s="1022"/>
      <c r="MWS39" s="1022"/>
      <c r="MWT39" s="1022"/>
      <c r="MWU39" s="1022"/>
      <c r="MWV39" s="1022"/>
      <c r="MWW39" s="1022"/>
      <c r="MWX39" s="1022"/>
      <c r="MWY39" s="1022"/>
      <c r="MWZ39" s="1022"/>
      <c r="MXA39" s="1022"/>
      <c r="MXB39" s="1022"/>
      <c r="MXC39" s="1022"/>
      <c r="MXD39" s="1022"/>
      <c r="MXE39" s="1022"/>
      <c r="MXF39" s="1022"/>
      <c r="MXG39" s="1022"/>
      <c r="MXH39" s="1022"/>
      <c r="MXI39" s="1022"/>
      <c r="MXJ39" s="1022"/>
      <c r="MXK39" s="1022"/>
      <c r="MXL39" s="1022"/>
      <c r="MXM39" s="1022"/>
      <c r="MXN39" s="1022"/>
      <c r="MXO39" s="1022"/>
      <c r="MXP39" s="1022"/>
      <c r="MXQ39" s="1022"/>
      <c r="MXR39" s="1022"/>
      <c r="MXS39" s="1022"/>
      <c r="MXT39" s="1022"/>
      <c r="MXU39" s="1022"/>
      <c r="MXV39" s="1022"/>
      <c r="MXW39" s="1022"/>
      <c r="MXX39" s="1022"/>
      <c r="MXY39" s="1022"/>
      <c r="MXZ39" s="1022"/>
      <c r="MYA39" s="1022"/>
      <c r="MYB39" s="1022"/>
      <c r="MYC39" s="1022"/>
      <c r="MYD39" s="1022"/>
      <c r="MYE39" s="1022"/>
      <c r="MYF39" s="1022"/>
      <c r="MYG39" s="1022"/>
      <c r="MYH39" s="1022"/>
      <c r="MYI39" s="1022"/>
      <c r="MYJ39" s="1022"/>
      <c r="MYK39" s="1022"/>
      <c r="MYL39" s="1022"/>
      <c r="MYM39" s="1022"/>
      <c r="MYN39" s="1022"/>
      <c r="MYO39" s="1022"/>
      <c r="MYP39" s="1022"/>
      <c r="MYQ39" s="1022"/>
      <c r="MYR39" s="1022"/>
      <c r="MYS39" s="1022"/>
      <c r="MYT39" s="1022"/>
      <c r="MYU39" s="1022"/>
      <c r="MYV39" s="1022"/>
      <c r="MYW39" s="1022"/>
      <c r="MYX39" s="1022"/>
      <c r="MYY39" s="1022"/>
      <c r="MYZ39" s="1022"/>
      <c r="MZA39" s="1022"/>
      <c r="MZB39" s="1022"/>
      <c r="MZC39" s="1022"/>
      <c r="MZD39" s="1022"/>
      <c r="MZE39" s="1022"/>
      <c r="MZF39" s="1022"/>
      <c r="MZG39" s="1022"/>
      <c r="MZH39" s="1022"/>
      <c r="MZI39" s="1022"/>
      <c r="MZJ39" s="1022"/>
      <c r="MZK39" s="1022"/>
      <c r="MZL39" s="1022"/>
      <c r="MZM39" s="1022"/>
      <c r="MZN39" s="1022"/>
      <c r="MZO39" s="1022"/>
      <c r="MZP39" s="1022"/>
      <c r="MZQ39" s="1022"/>
      <c r="MZR39" s="1022"/>
      <c r="MZS39" s="1022"/>
      <c r="MZT39" s="1022"/>
      <c r="MZU39" s="1022"/>
      <c r="MZV39" s="1022"/>
      <c r="MZW39" s="1022"/>
      <c r="MZX39" s="1022"/>
      <c r="MZY39" s="1022"/>
      <c r="MZZ39" s="1022"/>
      <c r="NAA39" s="1022"/>
      <c r="NAB39" s="1022"/>
      <c r="NAC39" s="1022"/>
      <c r="NAD39" s="1022"/>
      <c r="NAE39" s="1022"/>
      <c r="NAF39" s="1022"/>
      <c r="NAG39" s="1022"/>
      <c r="NAH39" s="1022"/>
      <c r="NAI39" s="1022"/>
      <c r="NAJ39" s="1022"/>
      <c r="NAK39" s="1022"/>
      <c r="NAL39" s="1022"/>
      <c r="NAM39" s="1022"/>
      <c r="NAN39" s="1022"/>
      <c r="NAO39" s="1022"/>
      <c r="NAP39" s="1022"/>
      <c r="NAQ39" s="1022"/>
      <c r="NAR39" s="1022"/>
      <c r="NAS39" s="1022"/>
      <c r="NAT39" s="1022"/>
      <c r="NAU39" s="1022"/>
      <c r="NAV39" s="1022"/>
      <c r="NAW39" s="1022"/>
      <c r="NAX39" s="1022"/>
      <c r="NAY39" s="1022"/>
      <c r="NAZ39" s="1022"/>
      <c r="NBA39" s="1022"/>
      <c r="NBB39" s="1022"/>
      <c r="NBC39" s="1022"/>
      <c r="NBD39" s="1022"/>
      <c r="NBE39" s="1022"/>
      <c r="NBF39" s="1022"/>
      <c r="NBG39" s="1022"/>
      <c r="NBH39" s="1022"/>
      <c r="NBI39" s="1022"/>
      <c r="NBJ39" s="1022"/>
      <c r="NBK39" s="1022"/>
      <c r="NBL39" s="1022"/>
      <c r="NBM39" s="1022"/>
      <c r="NBN39" s="1022"/>
      <c r="NBO39" s="1022"/>
      <c r="NBP39" s="1022"/>
      <c r="NBQ39" s="1022"/>
      <c r="NBR39" s="1022"/>
      <c r="NBS39" s="1022"/>
      <c r="NBT39" s="1022"/>
      <c r="NBU39" s="1022"/>
      <c r="NBV39" s="1022"/>
      <c r="NBW39" s="1022"/>
      <c r="NBX39" s="1022"/>
      <c r="NBY39" s="1022"/>
      <c r="NBZ39" s="1022"/>
      <c r="NCA39" s="1022"/>
      <c r="NCB39" s="1022"/>
      <c r="NCC39" s="1022"/>
      <c r="NCD39" s="1022"/>
      <c r="NCE39" s="1022"/>
      <c r="NCF39" s="1022"/>
      <c r="NCG39" s="1022"/>
      <c r="NCH39" s="1022"/>
      <c r="NCI39" s="1022"/>
      <c r="NCJ39" s="1022"/>
      <c r="NCK39" s="1022"/>
      <c r="NCL39" s="1022"/>
      <c r="NCM39" s="1022"/>
      <c r="NCN39" s="1022"/>
      <c r="NCO39" s="1022"/>
      <c r="NCP39" s="1022"/>
      <c r="NCQ39" s="1022"/>
      <c r="NCR39" s="1022"/>
      <c r="NCS39" s="1022"/>
      <c r="NCT39" s="1022"/>
      <c r="NCU39" s="1022"/>
      <c r="NCV39" s="1022"/>
      <c r="NCW39" s="1022"/>
      <c r="NCX39" s="1022"/>
      <c r="NCY39" s="1022"/>
      <c r="NCZ39" s="1022"/>
      <c r="NDA39" s="1022"/>
      <c r="NDB39" s="1022"/>
      <c r="NDC39" s="1022"/>
      <c r="NDD39" s="1022"/>
      <c r="NDE39" s="1022"/>
      <c r="NDF39" s="1022"/>
      <c r="NDG39" s="1022"/>
      <c r="NDH39" s="1022"/>
      <c r="NDI39" s="1022"/>
      <c r="NDJ39" s="1022"/>
      <c r="NDK39" s="1022"/>
      <c r="NDL39" s="1022"/>
      <c r="NDM39" s="1022"/>
      <c r="NDN39" s="1022"/>
      <c r="NDO39" s="1022"/>
      <c r="NDP39" s="1022"/>
      <c r="NDQ39" s="1022"/>
      <c r="NDR39" s="1022"/>
      <c r="NDS39" s="1022"/>
      <c r="NDT39" s="1022"/>
      <c r="NDU39" s="1022"/>
      <c r="NDV39" s="1022"/>
      <c r="NDW39" s="1022"/>
      <c r="NDX39" s="1022"/>
      <c r="NDY39" s="1022"/>
      <c r="NDZ39" s="1022"/>
      <c r="NEA39" s="1022"/>
      <c r="NEB39" s="1022"/>
      <c r="NEC39" s="1022"/>
      <c r="NED39" s="1022"/>
      <c r="NEE39" s="1022"/>
      <c r="NEF39" s="1022"/>
      <c r="NEG39" s="1022"/>
      <c r="NEH39" s="1022"/>
      <c r="NEI39" s="1022"/>
      <c r="NEJ39" s="1022"/>
      <c r="NEK39" s="1022"/>
      <c r="NEL39" s="1022"/>
      <c r="NEM39" s="1022"/>
      <c r="NEN39" s="1022"/>
      <c r="NEO39" s="1022"/>
      <c r="NEP39" s="1022"/>
      <c r="NEQ39" s="1022"/>
      <c r="NER39" s="1022"/>
      <c r="NES39" s="1022"/>
      <c r="NET39" s="1022"/>
      <c r="NEU39" s="1022"/>
      <c r="NEV39" s="1022"/>
      <c r="NEW39" s="1022"/>
      <c r="NEX39" s="1022"/>
      <c r="NEY39" s="1022"/>
      <c r="NEZ39" s="1022"/>
      <c r="NFA39" s="1022"/>
      <c r="NFB39" s="1022"/>
      <c r="NFC39" s="1022"/>
      <c r="NFD39" s="1022"/>
      <c r="NFE39" s="1022"/>
      <c r="NFF39" s="1022"/>
      <c r="NFG39" s="1022"/>
      <c r="NFH39" s="1022"/>
      <c r="NFI39" s="1022"/>
      <c r="NFJ39" s="1022"/>
      <c r="NFK39" s="1022"/>
      <c r="NFL39" s="1022"/>
      <c r="NFM39" s="1022"/>
      <c r="NFN39" s="1022"/>
      <c r="NFO39" s="1022"/>
      <c r="NFP39" s="1022"/>
      <c r="NFQ39" s="1022"/>
      <c r="NFR39" s="1022"/>
      <c r="NFS39" s="1022"/>
      <c r="NFT39" s="1022"/>
      <c r="NFU39" s="1022"/>
      <c r="NFV39" s="1022"/>
      <c r="NFW39" s="1022"/>
      <c r="NFX39" s="1022"/>
      <c r="NFY39" s="1022"/>
      <c r="NFZ39" s="1022"/>
      <c r="NGA39" s="1022"/>
      <c r="NGB39" s="1022"/>
      <c r="NGC39" s="1022"/>
      <c r="NGD39" s="1022"/>
      <c r="NGE39" s="1022"/>
      <c r="NGF39" s="1022"/>
      <c r="NGG39" s="1022"/>
      <c r="NGH39" s="1022"/>
      <c r="NGI39" s="1022"/>
      <c r="NGJ39" s="1022"/>
      <c r="NGK39" s="1022"/>
      <c r="NGL39" s="1022"/>
      <c r="NGM39" s="1022"/>
      <c r="NGN39" s="1022"/>
      <c r="NGO39" s="1022"/>
      <c r="NGP39" s="1022"/>
      <c r="NGQ39" s="1022"/>
      <c r="NGR39" s="1022"/>
      <c r="NGS39" s="1022"/>
      <c r="NGT39" s="1022"/>
      <c r="NGU39" s="1022"/>
      <c r="NGV39" s="1022"/>
      <c r="NGW39" s="1022"/>
      <c r="NGX39" s="1022"/>
      <c r="NGY39" s="1022"/>
      <c r="NGZ39" s="1022"/>
      <c r="NHA39" s="1022"/>
      <c r="NHB39" s="1022"/>
      <c r="NHC39" s="1022"/>
      <c r="NHD39" s="1022"/>
      <c r="NHE39" s="1022"/>
      <c r="NHF39" s="1022"/>
      <c r="NHG39" s="1022"/>
      <c r="NHH39" s="1022"/>
      <c r="NHI39" s="1022"/>
      <c r="NHJ39" s="1022"/>
      <c r="NHK39" s="1022"/>
      <c r="NHL39" s="1022"/>
      <c r="NHM39" s="1022"/>
      <c r="NHN39" s="1022"/>
      <c r="NHO39" s="1022"/>
      <c r="NHP39" s="1022"/>
      <c r="NHQ39" s="1022"/>
      <c r="NHR39" s="1022"/>
      <c r="NHS39" s="1022"/>
      <c r="NHT39" s="1022"/>
      <c r="NHU39" s="1022"/>
      <c r="NHV39" s="1022"/>
      <c r="NHW39" s="1022"/>
      <c r="NHX39" s="1022"/>
      <c r="NHY39" s="1022"/>
      <c r="NHZ39" s="1022"/>
      <c r="NIA39" s="1022"/>
      <c r="NIB39" s="1022"/>
      <c r="NIC39" s="1022"/>
      <c r="NID39" s="1022"/>
      <c r="NIE39" s="1022"/>
      <c r="NIF39" s="1022"/>
      <c r="NIG39" s="1022"/>
      <c r="NIH39" s="1022"/>
      <c r="NII39" s="1022"/>
      <c r="NIJ39" s="1022"/>
      <c r="NIK39" s="1022"/>
      <c r="NIL39" s="1022"/>
      <c r="NIM39" s="1022"/>
      <c r="NIN39" s="1022"/>
      <c r="NIO39" s="1022"/>
      <c r="NIP39" s="1022"/>
      <c r="NIQ39" s="1022"/>
      <c r="NIR39" s="1022"/>
      <c r="NIS39" s="1022"/>
      <c r="NIT39" s="1022"/>
      <c r="NIU39" s="1022"/>
      <c r="NIV39" s="1022"/>
      <c r="NIW39" s="1022"/>
      <c r="NIX39" s="1022"/>
      <c r="NIY39" s="1022"/>
      <c r="NIZ39" s="1022"/>
      <c r="NJA39" s="1022"/>
      <c r="NJB39" s="1022"/>
      <c r="NJC39" s="1022"/>
      <c r="NJD39" s="1022"/>
      <c r="NJE39" s="1022"/>
      <c r="NJF39" s="1022"/>
      <c r="NJG39" s="1022"/>
      <c r="NJH39" s="1022"/>
      <c r="NJI39" s="1022"/>
      <c r="NJJ39" s="1022"/>
      <c r="NJK39" s="1022"/>
      <c r="NJL39" s="1022"/>
      <c r="NJM39" s="1022"/>
      <c r="NJN39" s="1022"/>
      <c r="NJO39" s="1022"/>
      <c r="NJP39" s="1022"/>
      <c r="NJQ39" s="1022"/>
      <c r="NJR39" s="1022"/>
      <c r="NJS39" s="1022"/>
      <c r="NJT39" s="1022"/>
      <c r="NJU39" s="1022"/>
      <c r="NJV39" s="1022"/>
      <c r="NJW39" s="1022"/>
      <c r="NJX39" s="1022"/>
      <c r="NJY39" s="1022"/>
      <c r="NJZ39" s="1022"/>
      <c r="NKA39" s="1022"/>
      <c r="NKB39" s="1022"/>
      <c r="NKC39" s="1022"/>
      <c r="NKD39" s="1022"/>
      <c r="NKE39" s="1022"/>
      <c r="NKF39" s="1022"/>
      <c r="NKG39" s="1022"/>
      <c r="NKH39" s="1022"/>
      <c r="NKI39" s="1022"/>
      <c r="NKJ39" s="1022"/>
      <c r="NKK39" s="1022"/>
      <c r="NKL39" s="1022"/>
      <c r="NKM39" s="1022"/>
      <c r="NKN39" s="1022"/>
      <c r="NKO39" s="1022"/>
      <c r="NKP39" s="1022"/>
      <c r="NKQ39" s="1022"/>
      <c r="NKR39" s="1022"/>
      <c r="NKS39" s="1022"/>
      <c r="NKT39" s="1022"/>
      <c r="NKU39" s="1022"/>
      <c r="NKV39" s="1022"/>
      <c r="NKW39" s="1022"/>
      <c r="NKX39" s="1022"/>
      <c r="NKY39" s="1022"/>
      <c r="NKZ39" s="1022"/>
      <c r="NLA39" s="1022"/>
      <c r="NLB39" s="1022"/>
      <c r="NLC39" s="1022"/>
      <c r="NLD39" s="1022"/>
      <c r="NLE39" s="1022"/>
      <c r="NLF39" s="1022"/>
      <c r="NLG39" s="1022"/>
      <c r="NLH39" s="1022"/>
      <c r="NLI39" s="1022"/>
      <c r="NLJ39" s="1022"/>
      <c r="NLK39" s="1022"/>
      <c r="NLL39" s="1022"/>
      <c r="NLM39" s="1022"/>
      <c r="NLN39" s="1022"/>
      <c r="NLO39" s="1022"/>
      <c r="NLP39" s="1022"/>
      <c r="NLQ39" s="1022"/>
      <c r="NLR39" s="1022"/>
      <c r="NLS39" s="1022"/>
      <c r="NLT39" s="1022"/>
      <c r="NLU39" s="1022"/>
      <c r="NLV39" s="1022"/>
      <c r="NLW39" s="1022"/>
      <c r="NLX39" s="1022"/>
      <c r="NLY39" s="1022"/>
      <c r="NLZ39" s="1022"/>
      <c r="NMA39" s="1022"/>
      <c r="NMB39" s="1022"/>
      <c r="NMC39" s="1022"/>
      <c r="NMD39" s="1022"/>
      <c r="NME39" s="1022"/>
      <c r="NMF39" s="1022"/>
      <c r="NMG39" s="1022"/>
      <c r="NMH39" s="1022"/>
      <c r="NMI39" s="1022"/>
      <c r="NMJ39" s="1022"/>
      <c r="NMK39" s="1022"/>
      <c r="NML39" s="1022"/>
      <c r="NMM39" s="1022"/>
      <c r="NMN39" s="1022"/>
      <c r="NMO39" s="1022"/>
      <c r="NMP39" s="1022"/>
      <c r="NMQ39" s="1022"/>
      <c r="NMR39" s="1022"/>
      <c r="NMS39" s="1022"/>
      <c r="NMT39" s="1022"/>
      <c r="NMU39" s="1022"/>
      <c r="NMV39" s="1022"/>
      <c r="NMW39" s="1022"/>
      <c r="NMX39" s="1022"/>
      <c r="NMY39" s="1022"/>
      <c r="NMZ39" s="1022"/>
      <c r="NNA39" s="1022"/>
      <c r="NNB39" s="1022"/>
      <c r="NNC39" s="1022"/>
      <c r="NND39" s="1022"/>
      <c r="NNE39" s="1022"/>
      <c r="NNF39" s="1022"/>
      <c r="NNG39" s="1022"/>
      <c r="NNH39" s="1022"/>
      <c r="NNI39" s="1022"/>
      <c r="NNJ39" s="1022"/>
      <c r="NNK39" s="1022"/>
      <c r="NNL39" s="1022"/>
      <c r="NNM39" s="1022"/>
      <c r="NNN39" s="1022"/>
      <c r="NNO39" s="1022"/>
      <c r="NNP39" s="1022"/>
      <c r="NNQ39" s="1022"/>
      <c r="NNR39" s="1022"/>
      <c r="NNS39" s="1022"/>
      <c r="NNT39" s="1022"/>
      <c r="NNU39" s="1022"/>
      <c r="NNV39" s="1022"/>
      <c r="NNW39" s="1022"/>
      <c r="NNX39" s="1022"/>
      <c r="NNY39" s="1022"/>
      <c r="NNZ39" s="1022"/>
      <c r="NOA39" s="1022"/>
      <c r="NOB39" s="1022"/>
      <c r="NOC39" s="1022"/>
      <c r="NOD39" s="1022"/>
      <c r="NOE39" s="1022"/>
      <c r="NOF39" s="1022"/>
      <c r="NOG39" s="1022"/>
      <c r="NOH39" s="1022"/>
      <c r="NOI39" s="1022"/>
      <c r="NOJ39" s="1022"/>
      <c r="NOK39" s="1022"/>
      <c r="NOL39" s="1022"/>
      <c r="NOM39" s="1022"/>
      <c r="NON39" s="1022"/>
      <c r="NOO39" s="1022"/>
      <c r="NOP39" s="1022"/>
      <c r="NOQ39" s="1022"/>
      <c r="NOR39" s="1022"/>
      <c r="NOS39" s="1022"/>
      <c r="NOT39" s="1022"/>
      <c r="NOU39" s="1022"/>
      <c r="NOV39" s="1022"/>
      <c r="NOW39" s="1022"/>
      <c r="NOX39" s="1022"/>
      <c r="NOY39" s="1022"/>
      <c r="NOZ39" s="1022"/>
      <c r="NPA39" s="1022"/>
      <c r="NPB39" s="1022"/>
      <c r="NPC39" s="1022"/>
      <c r="NPD39" s="1022"/>
      <c r="NPE39" s="1022"/>
      <c r="NPF39" s="1022"/>
      <c r="NPG39" s="1022"/>
      <c r="NPH39" s="1022"/>
      <c r="NPI39" s="1022"/>
      <c r="NPJ39" s="1022"/>
      <c r="NPK39" s="1022"/>
      <c r="NPL39" s="1022"/>
      <c r="NPM39" s="1022"/>
      <c r="NPN39" s="1022"/>
      <c r="NPO39" s="1022"/>
      <c r="NPP39" s="1022"/>
      <c r="NPQ39" s="1022"/>
      <c r="NPR39" s="1022"/>
      <c r="NPS39" s="1022"/>
      <c r="NPT39" s="1022"/>
      <c r="NPU39" s="1022"/>
      <c r="NPV39" s="1022"/>
      <c r="NPW39" s="1022"/>
      <c r="NPX39" s="1022"/>
      <c r="NPY39" s="1022"/>
      <c r="NPZ39" s="1022"/>
      <c r="NQA39" s="1022"/>
      <c r="NQB39" s="1022"/>
      <c r="NQC39" s="1022"/>
      <c r="NQD39" s="1022"/>
      <c r="NQE39" s="1022"/>
      <c r="NQF39" s="1022"/>
      <c r="NQG39" s="1022"/>
      <c r="NQH39" s="1022"/>
      <c r="NQI39" s="1022"/>
      <c r="NQJ39" s="1022"/>
      <c r="NQK39" s="1022"/>
      <c r="NQL39" s="1022"/>
      <c r="NQM39" s="1022"/>
      <c r="NQN39" s="1022"/>
      <c r="NQO39" s="1022"/>
      <c r="NQP39" s="1022"/>
      <c r="NQQ39" s="1022"/>
      <c r="NQR39" s="1022"/>
      <c r="NQS39" s="1022"/>
      <c r="NQT39" s="1022"/>
      <c r="NQU39" s="1022"/>
      <c r="NQV39" s="1022"/>
      <c r="NQW39" s="1022"/>
      <c r="NQX39" s="1022"/>
      <c r="NQY39" s="1022"/>
      <c r="NQZ39" s="1022"/>
      <c r="NRA39" s="1022"/>
      <c r="NRB39" s="1022"/>
      <c r="NRC39" s="1022"/>
      <c r="NRD39" s="1022"/>
      <c r="NRE39" s="1022"/>
      <c r="NRF39" s="1022"/>
      <c r="NRG39" s="1022"/>
      <c r="NRH39" s="1022"/>
      <c r="NRI39" s="1022"/>
      <c r="NRJ39" s="1022"/>
      <c r="NRK39" s="1022"/>
      <c r="NRL39" s="1022"/>
      <c r="NRM39" s="1022"/>
      <c r="NRN39" s="1022"/>
      <c r="NRO39" s="1022"/>
      <c r="NRP39" s="1022"/>
      <c r="NRQ39" s="1022"/>
      <c r="NRR39" s="1022"/>
      <c r="NRS39" s="1022"/>
      <c r="NRT39" s="1022"/>
      <c r="NRU39" s="1022"/>
      <c r="NRV39" s="1022"/>
      <c r="NRW39" s="1022"/>
      <c r="NRX39" s="1022"/>
      <c r="NRY39" s="1022"/>
      <c r="NRZ39" s="1022"/>
      <c r="NSA39" s="1022"/>
      <c r="NSB39" s="1022"/>
      <c r="NSC39" s="1022"/>
      <c r="NSD39" s="1022"/>
      <c r="NSE39" s="1022"/>
      <c r="NSF39" s="1022"/>
      <c r="NSG39" s="1022"/>
      <c r="NSH39" s="1022"/>
      <c r="NSI39" s="1022"/>
      <c r="NSJ39" s="1022"/>
      <c r="NSK39" s="1022"/>
      <c r="NSL39" s="1022"/>
      <c r="NSM39" s="1022"/>
      <c r="NSN39" s="1022"/>
      <c r="NSO39" s="1022"/>
      <c r="NSP39" s="1022"/>
      <c r="NSQ39" s="1022"/>
      <c r="NSR39" s="1022"/>
      <c r="NSS39" s="1022"/>
      <c r="NST39" s="1022"/>
      <c r="NSU39" s="1022"/>
      <c r="NSV39" s="1022"/>
      <c r="NSW39" s="1022"/>
      <c r="NSX39" s="1022"/>
      <c r="NSY39" s="1022"/>
      <c r="NSZ39" s="1022"/>
      <c r="NTA39" s="1022"/>
      <c r="NTB39" s="1022"/>
      <c r="NTC39" s="1022"/>
      <c r="NTD39" s="1022"/>
      <c r="NTE39" s="1022"/>
      <c r="NTF39" s="1022"/>
      <c r="NTG39" s="1022"/>
      <c r="NTH39" s="1022"/>
      <c r="NTI39" s="1022"/>
      <c r="NTJ39" s="1022"/>
      <c r="NTK39" s="1022"/>
      <c r="NTL39" s="1022"/>
      <c r="NTM39" s="1022"/>
      <c r="NTN39" s="1022"/>
      <c r="NTO39" s="1022"/>
      <c r="NTP39" s="1022"/>
      <c r="NTQ39" s="1022"/>
      <c r="NTR39" s="1022"/>
      <c r="NTS39" s="1022"/>
      <c r="NTT39" s="1022"/>
      <c r="NTU39" s="1022"/>
      <c r="NTV39" s="1022"/>
      <c r="NTW39" s="1022"/>
      <c r="NTX39" s="1022"/>
      <c r="NTY39" s="1022"/>
      <c r="NTZ39" s="1022"/>
      <c r="NUA39" s="1022"/>
      <c r="NUB39" s="1022"/>
      <c r="NUC39" s="1022"/>
      <c r="NUD39" s="1022"/>
      <c r="NUE39" s="1022"/>
      <c r="NUF39" s="1022"/>
      <c r="NUG39" s="1022"/>
      <c r="NUH39" s="1022"/>
      <c r="NUI39" s="1022"/>
      <c r="NUJ39" s="1022"/>
      <c r="NUK39" s="1022"/>
      <c r="NUL39" s="1022"/>
      <c r="NUM39" s="1022"/>
      <c r="NUN39" s="1022"/>
      <c r="NUO39" s="1022"/>
      <c r="NUP39" s="1022"/>
      <c r="NUQ39" s="1022"/>
      <c r="NUR39" s="1022"/>
      <c r="NUS39" s="1022"/>
      <c r="NUT39" s="1022"/>
      <c r="NUU39" s="1022"/>
      <c r="NUV39" s="1022"/>
      <c r="NUW39" s="1022"/>
      <c r="NUX39" s="1022"/>
      <c r="NUY39" s="1022"/>
      <c r="NUZ39" s="1022"/>
      <c r="NVA39" s="1022"/>
      <c r="NVB39" s="1022"/>
      <c r="NVC39" s="1022"/>
      <c r="NVD39" s="1022"/>
      <c r="NVE39" s="1022"/>
      <c r="NVF39" s="1022"/>
      <c r="NVG39" s="1022"/>
      <c r="NVH39" s="1022"/>
      <c r="NVI39" s="1022"/>
      <c r="NVJ39" s="1022"/>
      <c r="NVK39" s="1022"/>
      <c r="NVL39" s="1022"/>
      <c r="NVM39" s="1022"/>
      <c r="NVN39" s="1022"/>
      <c r="NVO39" s="1022"/>
      <c r="NVP39" s="1022"/>
      <c r="NVQ39" s="1022"/>
      <c r="NVR39" s="1022"/>
      <c r="NVS39" s="1022"/>
      <c r="NVT39" s="1022"/>
      <c r="NVU39" s="1022"/>
      <c r="NVV39" s="1022"/>
      <c r="NVW39" s="1022"/>
      <c r="NVX39" s="1022"/>
      <c r="NVY39" s="1022"/>
      <c r="NVZ39" s="1022"/>
      <c r="NWA39" s="1022"/>
      <c r="NWB39" s="1022"/>
      <c r="NWC39" s="1022"/>
      <c r="NWD39" s="1022"/>
      <c r="NWE39" s="1022"/>
      <c r="NWF39" s="1022"/>
      <c r="NWG39" s="1022"/>
      <c r="NWH39" s="1022"/>
      <c r="NWI39" s="1022"/>
      <c r="NWJ39" s="1022"/>
      <c r="NWK39" s="1022"/>
      <c r="NWL39" s="1022"/>
      <c r="NWM39" s="1022"/>
      <c r="NWN39" s="1022"/>
      <c r="NWO39" s="1022"/>
      <c r="NWP39" s="1022"/>
      <c r="NWQ39" s="1022"/>
      <c r="NWR39" s="1022"/>
      <c r="NWS39" s="1022"/>
      <c r="NWT39" s="1022"/>
      <c r="NWU39" s="1022"/>
      <c r="NWV39" s="1022"/>
      <c r="NWW39" s="1022"/>
      <c r="NWX39" s="1022"/>
      <c r="NWY39" s="1022"/>
      <c r="NWZ39" s="1022"/>
      <c r="NXA39" s="1022"/>
      <c r="NXB39" s="1022"/>
      <c r="NXC39" s="1022"/>
      <c r="NXD39" s="1022"/>
      <c r="NXE39" s="1022"/>
      <c r="NXF39" s="1022"/>
      <c r="NXG39" s="1022"/>
      <c r="NXH39" s="1022"/>
      <c r="NXI39" s="1022"/>
      <c r="NXJ39" s="1022"/>
      <c r="NXK39" s="1022"/>
      <c r="NXL39" s="1022"/>
      <c r="NXM39" s="1022"/>
      <c r="NXN39" s="1022"/>
      <c r="NXO39" s="1022"/>
      <c r="NXP39" s="1022"/>
      <c r="NXQ39" s="1022"/>
      <c r="NXR39" s="1022"/>
      <c r="NXS39" s="1022"/>
      <c r="NXT39" s="1022"/>
      <c r="NXU39" s="1022"/>
      <c r="NXV39" s="1022"/>
      <c r="NXW39" s="1022"/>
      <c r="NXX39" s="1022"/>
      <c r="NXY39" s="1022"/>
      <c r="NXZ39" s="1022"/>
      <c r="NYA39" s="1022"/>
      <c r="NYB39" s="1022"/>
      <c r="NYC39" s="1022"/>
      <c r="NYD39" s="1022"/>
      <c r="NYE39" s="1022"/>
      <c r="NYF39" s="1022"/>
      <c r="NYG39" s="1022"/>
      <c r="NYH39" s="1022"/>
      <c r="NYI39" s="1022"/>
      <c r="NYJ39" s="1022"/>
      <c r="NYK39" s="1022"/>
      <c r="NYL39" s="1022"/>
      <c r="NYM39" s="1022"/>
      <c r="NYN39" s="1022"/>
      <c r="NYO39" s="1022"/>
      <c r="NYP39" s="1022"/>
      <c r="NYQ39" s="1022"/>
      <c r="NYR39" s="1022"/>
      <c r="NYS39" s="1022"/>
      <c r="NYT39" s="1022"/>
      <c r="NYU39" s="1022"/>
      <c r="NYV39" s="1022"/>
      <c r="NYW39" s="1022"/>
      <c r="NYX39" s="1022"/>
      <c r="NYY39" s="1022"/>
      <c r="NYZ39" s="1022"/>
      <c r="NZA39" s="1022"/>
      <c r="NZB39" s="1022"/>
      <c r="NZC39" s="1022"/>
      <c r="NZD39" s="1022"/>
      <c r="NZE39" s="1022"/>
      <c r="NZF39" s="1022"/>
      <c r="NZG39" s="1022"/>
      <c r="NZH39" s="1022"/>
      <c r="NZI39" s="1022"/>
      <c r="NZJ39" s="1022"/>
      <c r="NZK39" s="1022"/>
      <c r="NZL39" s="1022"/>
      <c r="NZM39" s="1022"/>
      <c r="NZN39" s="1022"/>
      <c r="NZO39" s="1022"/>
      <c r="NZP39" s="1022"/>
      <c r="NZQ39" s="1022"/>
      <c r="NZR39" s="1022"/>
      <c r="NZS39" s="1022"/>
      <c r="NZT39" s="1022"/>
      <c r="NZU39" s="1022"/>
      <c r="NZV39" s="1022"/>
      <c r="NZW39" s="1022"/>
      <c r="NZX39" s="1022"/>
      <c r="NZY39" s="1022"/>
      <c r="NZZ39" s="1022"/>
      <c r="OAA39" s="1022"/>
      <c r="OAB39" s="1022"/>
      <c r="OAC39" s="1022"/>
      <c r="OAD39" s="1022"/>
      <c r="OAE39" s="1022"/>
      <c r="OAF39" s="1022"/>
      <c r="OAG39" s="1022"/>
      <c r="OAH39" s="1022"/>
      <c r="OAI39" s="1022"/>
      <c r="OAJ39" s="1022"/>
      <c r="OAK39" s="1022"/>
      <c r="OAL39" s="1022"/>
      <c r="OAM39" s="1022"/>
      <c r="OAN39" s="1022"/>
      <c r="OAO39" s="1022"/>
      <c r="OAP39" s="1022"/>
      <c r="OAQ39" s="1022"/>
      <c r="OAR39" s="1022"/>
      <c r="OAS39" s="1022"/>
      <c r="OAT39" s="1022"/>
      <c r="OAU39" s="1022"/>
      <c r="OAV39" s="1022"/>
      <c r="OAW39" s="1022"/>
      <c r="OAX39" s="1022"/>
      <c r="OAY39" s="1022"/>
      <c r="OAZ39" s="1022"/>
      <c r="OBA39" s="1022"/>
      <c r="OBB39" s="1022"/>
      <c r="OBC39" s="1022"/>
      <c r="OBD39" s="1022"/>
      <c r="OBE39" s="1022"/>
      <c r="OBF39" s="1022"/>
      <c r="OBG39" s="1022"/>
      <c r="OBH39" s="1022"/>
      <c r="OBI39" s="1022"/>
      <c r="OBJ39" s="1022"/>
      <c r="OBK39" s="1022"/>
      <c r="OBL39" s="1022"/>
      <c r="OBM39" s="1022"/>
      <c r="OBN39" s="1022"/>
      <c r="OBO39" s="1022"/>
      <c r="OBP39" s="1022"/>
      <c r="OBQ39" s="1022"/>
      <c r="OBR39" s="1022"/>
      <c r="OBS39" s="1022"/>
      <c r="OBT39" s="1022"/>
      <c r="OBU39" s="1022"/>
      <c r="OBV39" s="1022"/>
      <c r="OBW39" s="1022"/>
      <c r="OBX39" s="1022"/>
      <c r="OBY39" s="1022"/>
      <c r="OBZ39" s="1022"/>
      <c r="OCA39" s="1022"/>
      <c r="OCB39" s="1022"/>
      <c r="OCC39" s="1022"/>
      <c r="OCD39" s="1022"/>
      <c r="OCE39" s="1022"/>
      <c r="OCF39" s="1022"/>
      <c r="OCG39" s="1022"/>
      <c r="OCH39" s="1022"/>
      <c r="OCI39" s="1022"/>
      <c r="OCJ39" s="1022"/>
      <c r="OCK39" s="1022"/>
      <c r="OCL39" s="1022"/>
      <c r="OCM39" s="1022"/>
      <c r="OCN39" s="1022"/>
      <c r="OCO39" s="1022"/>
      <c r="OCP39" s="1022"/>
      <c r="OCQ39" s="1022"/>
      <c r="OCR39" s="1022"/>
      <c r="OCS39" s="1022"/>
      <c r="OCT39" s="1022"/>
      <c r="OCU39" s="1022"/>
      <c r="OCV39" s="1022"/>
      <c r="OCW39" s="1022"/>
      <c r="OCX39" s="1022"/>
      <c r="OCY39" s="1022"/>
      <c r="OCZ39" s="1022"/>
      <c r="ODA39" s="1022"/>
      <c r="ODB39" s="1022"/>
      <c r="ODC39" s="1022"/>
      <c r="ODD39" s="1022"/>
      <c r="ODE39" s="1022"/>
      <c r="ODF39" s="1022"/>
      <c r="ODG39" s="1022"/>
      <c r="ODH39" s="1022"/>
      <c r="ODI39" s="1022"/>
      <c r="ODJ39" s="1022"/>
      <c r="ODK39" s="1022"/>
      <c r="ODL39" s="1022"/>
      <c r="ODM39" s="1022"/>
      <c r="ODN39" s="1022"/>
      <c r="ODO39" s="1022"/>
      <c r="ODP39" s="1022"/>
      <c r="ODQ39" s="1022"/>
      <c r="ODR39" s="1022"/>
      <c r="ODS39" s="1022"/>
      <c r="ODT39" s="1022"/>
      <c r="ODU39" s="1022"/>
      <c r="ODV39" s="1022"/>
      <c r="ODW39" s="1022"/>
      <c r="ODX39" s="1022"/>
      <c r="ODY39" s="1022"/>
      <c r="ODZ39" s="1022"/>
      <c r="OEA39" s="1022"/>
      <c r="OEB39" s="1022"/>
      <c r="OEC39" s="1022"/>
      <c r="OED39" s="1022"/>
      <c r="OEE39" s="1022"/>
      <c r="OEF39" s="1022"/>
      <c r="OEG39" s="1022"/>
      <c r="OEH39" s="1022"/>
      <c r="OEI39" s="1022"/>
      <c r="OEJ39" s="1022"/>
      <c r="OEK39" s="1022"/>
      <c r="OEL39" s="1022"/>
      <c r="OEM39" s="1022"/>
      <c r="OEN39" s="1022"/>
      <c r="OEO39" s="1022"/>
      <c r="OEP39" s="1022"/>
      <c r="OEQ39" s="1022"/>
      <c r="OER39" s="1022"/>
      <c r="OES39" s="1022"/>
      <c r="OET39" s="1022"/>
      <c r="OEU39" s="1022"/>
      <c r="OEV39" s="1022"/>
      <c r="OEW39" s="1022"/>
      <c r="OEX39" s="1022"/>
      <c r="OEY39" s="1022"/>
      <c r="OEZ39" s="1022"/>
      <c r="OFA39" s="1022"/>
      <c r="OFB39" s="1022"/>
      <c r="OFC39" s="1022"/>
      <c r="OFD39" s="1022"/>
      <c r="OFE39" s="1022"/>
      <c r="OFF39" s="1022"/>
      <c r="OFG39" s="1022"/>
      <c r="OFH39" s="1022"/>
      <c r="OFI39" s="1022"/>
      <c r="OFJ39" s="1022"/>
      <c r="OFK39" s="1022"/>
      <c r="OFL39" s="1022"/>
      <c r="OFM39" s="1022"/>
      <c r="OFN39" s="1022"/>
      <c r="OFO39" s="1022"/>
      <c r="OFP39" s="1022"/>
      <c r="OFQ39" s="1022"/>
      <c r="OFR39" s="1022"/>
      <c r="OFS39" s="1022"/>
      <c r="OFT39" s="1022"/>
      <c r="OFU39" s="1022"/>
      <c r="OFV39" s="1022"/>
      <c r="OFW39" s="1022"/>
      <c r="OFX39" s="1022"/>
      <c r="OFY39" s="1022"/>
      <c r="OFZ39" s="1022"/>
      <c r="OGA39" s="1022"/>
      <c r="OGB39" s="1022"/>
      <c r="OGC39" s="1022"/>
      <c r="OGD39" s="1022"/>
      <c r="OGE39" s="1022"/>
      <c r="OGF39" s="1022"/>
      <c r="OGG39" s="1022"/>
      <c r="OGH39" s="1022"/>
      <c r="OGI39" s="1022"/>
      <c r="OGJ39" s="1022"/>
      <c r="OGK39" s="1022"/>
      <c r="OGL39" s="1022"/>
      <c r="OGM39" s="1022"/>
      <c r="OGN39" s="1022"/>
      <c r="OGO39" s="1022"/>
      <c r="OGP39" s="1022"/>
      <c r="OGQ39" s="1022"/>
      <c r="OGR39" s="1022"/>
      <c r="OGS39" s="1022"/>
      <c r="OGT39" s="1022"/>
      <c r="OGU39" s="1022"/>
      <c r="OGV39" s="1022"/>
      <c r="OGW39" s="1022"/>
      <c r="OGX39" s="1022"/>
      <c r="OGY39" s="1022"/>
      <c r="OGZ39" s="1022"/>
      <c r="OHA39" s="1022"/>
      <c r="OHB39" s="1022"/>
      <c r="OHC39" s="1022"/>
      <c r="OHD39" s="1022"/>
      <c r="OHE39" s="1022"/>
      <c r="OHF39" s="1022"/>
      <c r="OHG39" s="1022"/>
      <c r="OHH39" s="1022"/>
      <c r="OHI39" s="1022"/>
      <c r="OHJ39" s="1022"/>
      <c r="OHK39" s="1022"/>
      <c r="OHL39" s="1022"/>
      <c r="OHM39" s="1022"/>
      <c r="OHN39" s="1022"/>
      <c r="OHO39" s="1022"/>
      <c r="OHP39" s="1022"/>
      <c r="OHQ39" s="1022"/>
      <c r="OHR39" s="1022"/>
      <c r="OHS39" s="1022"/>
      <c r="OHT39" s="1022"/>
      <c r="OHU39" s="1022"/>
      <c r="OHV39" s="1022"/>
      <c r="OHW39" s="1022"/>
      <c r="OHX39" s="1022"/>
      <c r="OHY39" s="1022"/>
      <c r="OHZ39" s="1022"/>
      <c r="OIA39" s="1022"/>
      <c r="OIB39" s="1022"/>
      <c r="OIC39" s="1022"/>
      <c r="OID39" s="1022"/>
      <c r="OIE39" s="1022"/>
      <c r="OIF39" s="1022"/>
      <c r="OIG39" s="1022"/>
      <c r="OIH39" s="1022"/>
      <c r="OII39" s="1022"/>
      <c r="OIJ39" s="1022"/>
      <c r="OIK39" s="1022"/>
      <c r="OIL39" s="1022"/>
      <c r="OIM39" s="1022"/>
      <c r="OIN39" s="1022"/>
      <c r="OIO39" s="1022"/>
      <c r="OIP39" s="1022"/>
      <c r="OIQ39" s="1022"/>
      <c r="OIR39" s="1022"/>
      <c r="OIS39" s="1022"/>
      <c r="OIT39" s="1022"/>
      <c r="OIU39" s="1022"/>
      <c r="OIV39" s="1022"/>
      <c r="OIW39" s="1022"/>
      <c r="OIX39" s="1022"/>
      <c r="OIY39" s="1022"/>
      <c r="OIZ39" s="1022"/>
      <c r="OJA39" s="1022"/>
      <c r="OJB39" s="1022"/>
      <c r="OJC39" s="1022"/>
      <c r="OJD39" s="1022"/>
      <c r="OJE39" s="1022"/>
      <c r="OJF39" s="1022"/>
      <c r="OJG39" s="1022"/>
      <c r="OJH39" s="1022"/>
      <c r="OJI39" s="1022"/>
      <c r="OJJ39" s="1022"/>
      <c r="OJK39" s="1022"/>
      <c r="OJL39" s="1022"/>
      <c r="OJM39" s="1022"/>
      <c r="OJN39" s="1022"/>
      <c r="OJO39" s="1022"/>
      <c r="OJP39" s="1022"/>
      <c r="OJQ39" s="1022"/>
      <c r="OJR39" s="1022"/>
      <c r="OJS39" s="1022"/>
      <c r="OJT39" s="1022"/>
      <c r="OJU39" s="1022"/>
      <c r="OJV39" s="1022"/>
      <c r="OJW39" s="1022"/>
      <c r="OJX39" s="1022"/>
      <c r="OJY39" s="1022"/>
      <c r="OJZ39" s="1022"/>
      <c r="OKA39" s="1022"/>
      <c r="OKB39" s="1022"/>
      <c r="OKC39" s="1022"/>
      <c r="OKD39" s="1022"/>
      <c r="OKE39" s="1022"/>
      <c r="OKF39" s="1022"/>
      <c r="OKG39" s="1022"/>
      <c r="OKH39" s="1022"/>
      <c r="OKI39" s="1022"/>
      <c r="OKJ39" s="1022"/>
      <c r="OKK39" s="1022"/>
      <c r="OKL39" s="1022"/>
      <c r="OKM39" s="1022"/>
      <c r="OKN39" s="1022"/>
      <c r="OKO39" s="1022"/>
      <c r="OKP39" s="1022"/>
      <c r="OKQ39" s="1022"/>
      <c r="OKR39" s="1022"/>
      <c r="OKS39" s="1022"/>
      <c r="OKT39" s="1022"/>
      <c r="OKU39" s="1022"/>
      <c r="OKV39" s="1022"/>
      <c r="OKW39" s="1022"/>
      <c r="OKX39" s="1022"/>
      <c r="OKY39" s="1022"/>
      <c r="OKZ39" s="1022"/>
      <c r="OLA39" s="1022"/>
      <c r="OLB39" s="1022"/>
      <c r="OLC39" s="1022"/>
      <c r="OLD39" s="1022"/>
      <c r="OLE39" s="1022"/>
      <c r="OLF39" s="1022"/>
      <c r="OLG39" s="1022"/>
      <c r="OLH39" s="1022"/>
      <c r="OLI39" s="1022"/>
      <c r="OLJ39" s="1022"/>
      <c r="OLK39" s="1022"/>
      <c r="OLL39" s="1022"/>
      <c r="OLM39" s="1022"/>
      <c r="OLN39" s="1022"/>
      <c r="OLO39" s="1022"/>
      <c r="OLP39" s="1022"/>
      <c r="OLQ39" s="1022"/>
      <c r="OLR39" s="1022"/>
      <c r="OLS39" s="1022"/>
      <c r="OLT39" s="1022"/>
      <c r="OLU39" s="1022"/>
      <c r="OLV39" s="1022"/>
      <c r="OLW39" s="1022"/>
      <c r="OLX39" s="1022"/>
      <c r="OLY39" s="1022"/>
      <c r="OLZ39" s="1022"/>
      <c r="OMA39" s="1022"/>
      <c r="OMB39" s="1022"/>
      <c r="OMC39" s="1022"/>
      <c r="OMD39" s="1022"/>
      <c r="OME39" s="1022"/>
      <c r="OMF39" s="1022"/>
      <c r="OMG39" s="1022"/>
      <c r="OMH39" s="1022"/>
      <c r="OMI39" s="1022"/>
      <c r="OMJ39" s="1022"/>
      <c r="OMK39" s="1022"/>
      <c r="OML39" s="1022"/>
      <c r="OMM39" s="1022"/>
      <c r="OMN39" s="1022"/>
      <c r="OMO39" s="1022"/>
      <c r="OMP39" s="1022"/>
      <c r="OMQ39" s="1022"/>
      <c r="OMR39" s="1022"/>
      <c r="OMS39" s="1022"/>
      <c r="OMT39" s="1022"/>
      <c r="OMU39" s="1022"/>
      <c r="OMV39" s="1022"/>
      <c r="OMW39" s="1022"/>
      <c r="OMX39" s="1022"/>
      <c r="OMY39" s="1022"/>
      <c r="OMZ39" s="1022"/>
      <c r="ONA39" s="1022"/>
      <c r="ONB39" s="1022"/>
      <c r="ONC39" s="1022"/>
      <c r="OND39" s="1022"/>
      <c r="ONE39" s="1022"/>
      <c r="ONF39" s="1022"/>
      <c r="ONG39" s="1022"/>
      <c r="ONH39" s="1022"/>
      <c r="ONI39" s="1022"/>
      <c r="ONJ39" s="1022"/>
      <c r="ONK39" s="1022"/>
      <c r="ONL39" s="1022"/>
      <c r="ONM39" s="1022"/>
      <c r="ONN39" s="1022"/>
      <c r="ONO39" s="1022"/>
      <c r="ONP39" s="1022"/>
      <c r="ONQ39" s="1022"/>
      <c r="ONR39" s="1022"/>
      <c r="ONS39" s="1022"/>
      <c r="ONT39" s="1022"/>
      <c r="ONU39" s="1022"/>
      <c r="ONV39" s="1022"/>
      <c r="ONW39" s="1022"/>
      <c r="ONX39" s="1022"/>
      <c r="ONY39" s="1022"/>
      <c r="ONZ39" s="1022"/>
      <c r="OOA39" s="1022"/>
      <c r="OOB39" s="1022"/>
      <c r="OOC39" s="1022"/>
      <c r="OOD39" s="1022"/>
      <c r="OOE39" s="1022"/>
      <c r="OOF39" s="1022"/>
      <c r="OOG39" s="1022"/>
      <c r="OOH39" s="1022"/>
      <c r="OOI39" s="1022"/>
      <c r="OOJ39" s="1022"/>
      <c r="OOK39" s="1022"/>
      <c r="OOL39" s="1022"/>
      <c r="OOM39" s="1022"/>
      <c r="OON39" s="1022"/>
      <c r="OOO39" s="1022"/>
      <c r="OOP39" s="1022"/>
      <c r="OOQ39" s="1022"/>
      <c r="OOR39" s="1022"/>
      <c r="OOS39" s="1022"/>
      <c r="OOT39" s="1022"/>
      <c r="OOU39" s="1022"/>
      <c r="OOV39" s="1022"/>
      <c r="OOW39" s="1022"/>
      <c r="OOX39" s="1022"/>
      <c r="OOY39" s="1022"/>
      <c r="OOZ39" s="1022"/>
      <c r="OPA39" s="1022"/>
      <c r="OPB39" s="1022"/>
      <c r="OPC39" s="1022"/>
      <c r="OPD39" s="1022"/>
      <c r="OPE39" s="1022"/>
      <c r="OPF39" s="1022"/>
      <c r="OPG39" s="1022"/>
      <c r="OPH39" s="1022"/>
      <c r="OPI39" s="1022"/>
      <c r="OPJ39" s="1022"/>
      <c r="OPK39" s="1022"/>
      <c r="OPL39" s="1022"/>
      <c r="OPM39" s="1022"/>
      <c r="OPN39" s="1022"/>
      <c r="OPO39" s="1022"/>
      <c r="OPP39" s="1022"/>
      <c r="OPQ39" s="1022"/>
      <c r="OPR39" s="1022"/>
      <c r="OPS39" s="1022"/>
      <c r="OPT39" s="1022"/>
      <c r="OPU39" s="1022"/>
      <c r="OPV39" s="1022"/>
      <c r="OPW39" s="1022"/>
      <c r="OPX39" s="1022"/>
      <c r="OPY39" s="1022"/>
      <c r="OPZ39" s="1022"/>
      <c r="OQA39" s="1022"/>
      <c r="OQB39" s="1022"/>
      <c r="OQC39" s="1022"/>
      <c r="OQD39" s="1022"/>
      <c r="OQE39" s="1022"/>
      <c r="OQF39" s="1022"/>
      <c r="OQG39" s="1022"/>
      <c r="OQH39" s="1022"/>
      <c r="OQI39" s="1022"/>
      <c r="OQJ39" s="1022"/>
      <c r="OQK39" s="1022"/>
      <c r="OQL39" s="1022"/>
      <c r="OQM39" s="1022"/>
      <c r="OQN39" s="1022"/>
      <c r="OQO39" s="1022"/>
      <c r="OQP39" s="1022"/>
      <c r="OQQ39" s="1022"/>
      <c r="OQR39" s="1022"/>
      <c r="OQS39" s="1022"/>
      <c r="OQT39" s="1022"/>
      <c r="OQU39" s="1022"/>
      <c r="OQV39" s="1022"/>
      <c r="OQW39" s="1022"/>
      <c r="OQX39" s="1022"/>
      <c r="OQY39" s="1022"/>
      <c r="OQZ39" s="1022"/>
      <c r="ORA39" s="1022"/>
      <c r="ORB39" s="1022"/>
      <c r="ORC39" s="1022"/>
      <c r="ORD39" s="1022"/>
      <c r="ORE39" s="1022"/>
      <c r="ORF39" s="1022"/>
      <c r="ORG39" s="1022"/>
      <c r="ORH39" s="1022"/>
      <c r="ORI39" s="1022"/>
      <c r="ORJ39" s="1022"/>
      <c r="ORK39" s="1022"/>
      <c r="ORL39" s="1022"/>
      <c r="ORM39" s="1022"/>
      <c r="ORN39" s="1022"/>
      <c r="ORO39" s="1022"/>
      <c r="ORP39" s="1022"/>
      <c r="ORQ39" s="1022"/>
      <c r="ORR39" s="1022"/>
      <c r="ORS39" s="1022"/>
      <c r="ORT39" s="1022"/>
      <c r="ORU39" s="1022"/>
      <c r="ORV39" s="1022"/>
      <c r="ORW39" s="1022"/>
      <c r="ORX39" s="1022"/>
      <c r="ORY39" s="1022"/>
      <c r="ORZ39" s="1022"/>
      <c r="OSA39" s="1022"/>
      <c r="OSB39" s="1022"/>
      <c r="OSC39" s="1022"/>
      <c r="OSD39" s="1022"/>
      <c r="OSE39" s="1022"/>
      <c r="OSF39" s="1022"/>
      <c r="OSG39" s="1022"/>
      <c r="OSH39" s="1022"/>
      <c r="OSI39" s="1022"/>
      <c r="OSJ39" s="1022"/>
      <c r="OSK39" s="1022"/>
      <c r="OSL39" s="1022"/>
      <c r="OSM39" s="1022"/>
      <c r="OSN39" s="1022"/>
      <c r="OSO39" s="1022"/>
      <c r="OSP39" s="1022"/>
      <c r="OSQ39" s="1022"/>
      <c r="OSR39" s="1022"/>
      <c r="OSS39" s="1022"/>
      <c r="OST39" s="1022"/>
      <c r="OSU39" s="1022"/>
      <c r="OSV39" s="1022"/>
      <c r="OSW39" s="1022"/>
      <c r="OSX39" s="1022"/>
      <c r="OSY39" s="1022"/>
      <c r="OSZ39" s="1022"/>
      <c r="OTA39" s="1022"/>
      <c r="OTB39" s="1022"/>
      <c r="OTC39" s="1022"/>
      <c r="OTD39" s="1022"/>
      <c r="OTE39" s="1022"/>
      <c r="OTF39" s="1022"/>
      <c r="OTG39" s="1022"/>
      <c r="OTH39" s="1022"/>
      <c r="OTI39" s="1022"/>
      <c r="OTJ39" s="1022"/>
      <c r="OTK39" s="1022"/>
      <c r="OTL39" s="1022"/>
      <c r="OTM39" s="1022"/>
      <c r="OTN39" s="1022"/>
      <c r="OTO39" s="1022"/>
      <c r="OTP39" s="1022"/>
      <c r="OTQ39" s="1022"/>
      <c r="OTR39" s="1022"/>
      <c r="OTS39" s="1022"/>
      <c r="OTT39" s="1022"/>
      <c r="OTU39" s="1022"/>
      <c r="OTV39" s="1022"/>
      <c r="OTW39" s="1022"/>
      <c r="OTX39" s="1022"/>
      <c r="OTY39" s="1022"/>
      <c r="OTZ39" s="1022"/>
      <c r="OUA39" s="1022"/>
      <c r="OUB39" s="1022"/>
      <c r="OUC39" s="1022"/>
      <c r="OUD39" s="1022"/>
      <c r="OUE39" s="1022"/>
      <c r="OUF39" s="1022"/>
      <c r="OUG39" s="1022"/>
      <c r="OUH39" s="1022"/>
      <c r="OUI39" s="1022"/>
      <c r="OUJ39" s="1022"/>
      <c r="OUK39" s="1022"/>
      <c r="OUL39" s="1022"/>
      <c r="OUM39" s="1022"/>
      <c r="OUN39" s="1022"/>
      <c r="OUO39" s="1022"/>
      <c r="OUP39" s="1022"/>
      <c r="OUQ39" s="1022"/>
      <c r="OUR39" s="1022"/>
      <c r="OUS39" s="1022"/>
      <c r="OUT39" s="1022"/>
      <c r="OUU39" s="1022"/>
      <c r="OUV39" s="1022"/>
      <c r="OUW39" s="1022"/>
      <c r="OUX39" s="1022"/>
      <c r="OUY39" s="1022"/>
      <c r="OUZ39" s="1022"/>
      <c r="OVA39" s="1022"/>
      <c r="OVB39" s="1022"/>
      <c r="OVC39" s="1022"/>
      <c r="OVD39" s="1022"/>
      <c r="OVE39" s="1022"/>
      <c r="OVF39" s="1022"/>
      <c r="OVG39" s="1022"/>
      <c r="OVH39" s="1022"/>
      <c r="OVI39" s="1022"/>
      <c r="OVJ39" s="1022"/>
      <c r="OVK39" s="1022"/>
      <c r="OVL39" s="1022"/>
      <c r="OVM39" s="1022"/>
      <c r="OVN39" s="1022"/>
      <c r="OVO39" s="1022"/>
      <c r="OVP39" s="1022"/>
      <c r="OVQ39" s="1022"/>
      <c r="OVR39" s="1022"/>
      <c r="OVS39" s="1022"/>
      <c r="OVT39" s="1022"/>
      <c r="OVU39" s="1022"/>
      <c r="OVV39" s="1022"/>
      <c r="OVW39" s="1022"/>
      <c r="OVX39" s="1022"/>
      <c r="OVY39" s="1022"/>
      <c r="OVZ39" s="1022"/>
      <c r="OWA39" s="1022"/>
      <c r="OWB39" s="1022"/>
      <c r="OWC39" s="1022"/>
      <c r="OWD39" s="1022"/>
      <c r="OWE39" s="1022"/>
      <c r="OWF39" s="1022"/>
      <c r="OWG39" s="1022"/>
      <c r="OWH39" s="1022"/>
      <c r="OWI39" s="1022"/>
      <c r="OWJ39" s="1022"/>
      <c r="OWK39" s="1022"/>
      <c r="OWL39" s="1022"/>
      <c r="OWM39" s="1022"/>
      <c r="OWN39" s="1022"/>
      <c r="OWO39" s="1022"/>
      <c r="OWP39" s="1022"/>
      <c r="OWQ39" s="1022"/>
      <c r="OWR39" s="1022"/>
      <c r="OWS39" s="1022"/>
      <c r="OWT39" s="1022"/>
      <c r="OWU39" s="1022"/>
      <c r="OWV39" s="1022"/>
      <c r="OWW39" s="1022"/>
      <c r="OWX39" s="1022"/>
      <c r="OWY39" s="1022"/>
      <c r="OWZ39" s="1022"/>
      <c r="OXA39" s="1022"/>
      <c r="OXB39" s="1022"/>
      <c r="OXC39" s="1022"/>
      <c r="OXD39" s="1022"/>
      <c r="OXE39" s="1022"/>
      <c r="OXF39" s="1022"/>
      <c r="OXG39" s="1022"/>
      <c r="OXH39" s="1022"/>
      <c r="OXI39" s="1022"/>
      <c r="OXJ39" s="1022"/>
      <c r="OXK39" s="1022"/>
      <c r="OXL39" s="1022"/>
      <c r="OXM39" s="1022"/>
      <c r="OXN39" s="1022"/>
      <c r="OXO39" s="1022"/>
      <c r="OXP39" s="1022"/>
      <c r="OXQ39" s="1022"/>
      <c r="OXR39" s="1022"/>
      <c r="OXS39" s="1022"/>
      <c r="OXT39" s="1022"/>
      <c r="OXU39" s="1022"/>
      <c r="OXV39" s="1022"/>
      <c r="OXW39" s="1022"/>
      <c r="OXX39" s="1022"/>
      <c r="OXY39" s="1022"/>
      <c r="OXZ39" s="1022"/>
      <c r="OYA39" s="1022"/>
      <c r="OYB39" s="1022"/>
      <c r="OYC39" s="1022"/>
      <c r="OYD39" s="1022"/>
      <c r="OYE39" s="1022"/>
      <c r="OYF39" s="1022"/>
      <c r="OYG39" s="1022"/>
      <c r="OYH39" s="1022"/>
      <c r="OYI39" s="1022"/>
      <c r="OYJ39" s="1022"/>
      <c r="OYK39" s="1022"/>
      <c r="OYL39" s="1022"/>
      <c r="OYM39" s="1022"/>
      <c r="OYN39" s="1022"/>
      <c r="OYO39" s="1022"/>
      <c r="OYP39" s="1022"/>
      <c r="OYQ39" s="1022"/>
      <c r="OYR39" s="1022"/>
      <c r="OYS39" s="1022"/>
      <c r="OYT39" s="1022"/>
      <c r="OYU39" s="1022"/>
      <c r="OYV39" s="1022"/>
      <c r="OYW39" s="1022"/>
      <c r="OYX39" s="1022"/>
      <c r="OYY39" s="1022"/>
      <c r="OYZ39" s="1022"/>
      <c r="OZA39" s="1022"/>
      <c r="OZB39" s="1022"/>
      <c r="OZC39" s="1022"/>
      <c r="OZD39" s="1022"/>
      <c r="OZE39" s="1022"/>
      <c r="OZF39" s="1022"/>
      <c r="OZG39" s="1022"/>
      <c r="OZH39" s="1022"/>
      <c r="OZI39" s="1022"/>
      <c r="OZJ39" s="1022"/>
      <c r="OZK39" s="1022"/>
      <c r="OZL39" s="1022"/>
      <c r="OZM39" s="1022"/>
      <c r="OZN39" s="1022"/>
      <c r="OZO39" s="1022"/>
      <c r="OZP39" s="1022"/>
      <c r="OZQ39" s="1022"/>
      <c r="OZR39" s="1022"/>
      <c r="OZS39" s="1022"/>
      <c r="OZT39" s="1022"/>
      <c r="OZU39" s="1022"/>
      <c r="OZV39" s="1022"/>
      <c r="OZW39" s="1022"/>
      <c r="OZX39" s="1022"/>
      <c r="OZY39" s="1022"/>
      <c r="OZZ39" s="1022"/>
      <c r="PAA39" s="1022"/>
      <c r="PAB39" s="1022"/>
      <c r="PAC39" s="1022"/>
      <c r="PAD39" s="1022"/>
      <c r="PAE39" s="1022"/>
      <c r="PAF39" s="1022"/>
      <c r="PAG39" s="1022"/>
      <c r="PAH39" s="1022"/>
      <c r="PAI39" s="1022"/>
      <c r="PAJ39" s="1022"/>
      <c r="PAK39" s="1022"/>
      <c r="PAL39" s="1022"/>
      <c r="PAM39" s="1022"/>
      <c r="PAN39" s="1022"/>
      <c r="PAO39" s="1022"/>
      <c r="PAP39" s="1022"/>
      <c r="PAQ39" s="1022"/>
      <c r="PAR39" s="1022"/>
      <c r="PAS39" s="1022"/>
      <c r="PAT39" s="1022"/>
      <c r="PAU39" s="1022"/>
      <c r="PAV39" s="1022"/>
      <c r="PAW39" s="1022"/>
      <c r="PAX39" s="1022"/>
      <c r="PAY39" s="1022"/>
      <c r="PAZ39" s="1022"/>
      <c r="PBA39" s="1022"/>
      <c r="PBB39" s="1022"/>
      <c r="PBC39" s="1022"/>
      <c r="PBD39" s="1022"/>
      <c r="PBE39" s="1022"/>
      <c r="PBF39" s="1022"/>
      <c r="PBG39" s="1022"/>
      <c r="PBH39" s="1022"/>
      <c r="PBI39" s="1022"/>
      <c r="PBJ39" s="1022"/>
      <c r="PBK39" s="1022"/>
      <c r="PBL39" s="1022"/>
      <c r="PBM39" s="1022"/>
      <c r="PBN39" s="1022"/>
      <c r="PBO39" s="1022"/>
      <c r="PBP39" s="1022"/>
      <c r="PBQ39" s="1022"/>
      <c r="PBR39" s="1022"/>
      <c r="PBS39" s="1022"/>
      <c r="PBT39" s="1022"/>
      <c r="PBU39" s="1022"/>
      <c r="PBV39" s="1022"/>
      <c r="PBW39" s="1022"/>
      <c r="PBX39" s="1022"/>
      <c r="PBY39" s="1022"/>
      <c r="PBZ39" s="1022"/>
      <c r="PCA39" s="1022"/>
      <c r="PCB39" s="1022"/>
      <c r="PCC39" s="1022"/>
      <c r="PCD39" s="1022"/>
      <c r="PCE39" s="1022"/>
      <c r="PCF39" s="1022"/>
      <c r="PCG39" s="1022"/>
      <c r="PCH39" s="1022"/>
      <c r="PCI39" s="1022"/>
      <c r="PCJ39" s="1022"/>
      <c r="PCK39" s="1022"/>
      <c r="PCL39" s="1022"/>
      <c r="PCM39" s="1022"/>
      <c r="PCN39" s="1022"/>
      <c r="PCO39" s="1022"/>
      <c r="PCP39" s="1022"/>
      <c r="PCQ39" s="1022"/>
      <c r="PCR39" s="1022"/>
      <c r="PCS39" s="1022"/>
      <c r="PCT39" s="1022"/>
      <c r="PCU39" s="1022"/>
      <c r="PCV39" s="1022"/>
      <c r="PCW39" s="1022"/>
      <c r="PCX39" s="1022"/>
      <c r="PCY39" s="1022"/>
      <c r="PCZ39" s="1022"/>
      <c r="PDA39" s="1022"/>
      <c r="PDB39" s="1022"/>
      <c r="PDC39" s="1022"/>
      <c r="PDD39" s="1022"/>
      <c r="PDE39" s="1022"/>
      <c r="PDF39" s="1022"/>
      <c r="PDG39" s="1022"/>
      <c r="PDH39" s="1022"/>
      <c r="PDI39" s="1022"/>
      <c r="PDJ39" s="1022"/>
      <c r="PDK39" s="1022"/>
      <c r="PDL39" s="1022"/>
      <c r="PDM39" s="1022"/>
      <c r="PDN39" s="1022"/>
      <c r="PDO39" s="1022"/>
      <c r="PDP39" s="1022"/>
      <c r="PDQ39" s="1022"/>
      <c r="PDR39" s="1022"/>
      <c r="PDS39" s="1022"/>
      <c r="PDT39" s="1022"/>
      <c r="PDU39" s="1022"/>
      <c r="PDV39" s="1022"/>
      <c r="PDW39" s="1022"/>
      <c r="PDX39" s="1022"/>
      <c r="PDY39" s="1022"/>
      <c r="PDZ39" s="1022"/>
      <c r="PEA39" s="1022"/>
      <c r="PEB39" s="1022"/>
      <c r="PEC39" s="1022"/>
      <c r="PED39" s="1022"/>
      <c r="PEE39" s="1022"/>
      <c r="PEF39" s="1022"/>
      <c r="PEG39" s="1022"/>
      <c r="PEH39" s="1022"/>
      <c r="PEI39" s="1022"/>
      <c r="PEJ39" s="1022"/>
      <c r="PEK39" s="1022"/>
      <c r="PEL39" s="1022"/>
      <c r="PEM39" s="1022"/>
      <c r="PEN39" s="1022"/>
      <c r="PEO39" s="1022"/>
      <c r="PEP39" s="1022"/>
      <c r="PEQ39" s="1022"/>
      <c r="PER39" s="1022"/>
      <c r="PES39" s="1022"/>
      <c r="PET39" s="1022"/>
      <c r="PEU39" s="1022"/>
      <c r="PEV39" s="1022"/>
      <c r="PEW39" s="1022"/>
      <c r="PEX39" s="1022"/>
      <c r="PEY39" s="1022"/>
      <c r="PEZ39" s="1022"/>
      <c r="PFA39" s="1022"/>
      <c r="PFB39" s="1022"/>
      <c r="PFC39" s="1022"/>
      <c r="PFD39" s="1022"/>
      <c r="PFE39" s="1022"/>
      <c r="PFF39" s="1022"/>
      <c r="PFG39" s="1022"/>
      <c r="PFH39" s="1022"/>
      <c r="PFI39" s="1022"/>
      <c r="PFJ39" s="1022"/>
      <c r="PFK39" s="1022"/>
      <c r="PFL39" s="1022"/>
      <c r="PFM39" s="1022"/>
      <c r="PFN39" s="1022"/>
      <c r="PFO39" s="1022"/>
      <c r="PFP39" s="1022"/>
      <c r="PFQ39" s="1022"/>
      <c r="PFR39" s="1022"/>
      <c r="PFS39" s="1022"/>
      <c r="PFT39" s="1022"/>
      <c r="PFU39" s="1022"/>
      <c r="PFV39" s="1022"/>
      <c r="PFW39" s="1022"/>
      <c r="PFX39" s="1022"/>
      <c r="PFY39" s="1022"/>
      <c r="PFZ39" s="1022"/>
      <c r="PGA39" s="1022"/>
      <c r="PGB39" s="1022"/>
      <c r="PGC39" s="1022"/>
      <c r="PGD39" s="1022"/>
      <c r="PGE39" s="1022"/>
      <c r="PGF39" s="1022"/>
      <c r="PGG39" s="1022"/>
      <c r="PGH39" s="1022"/>
      <c r="PGI39" s="1022"/>
      <c r="PGJ39" s="1022"/>
      <c r="PGK39" s="1022"/>
      <c r="PGL39" s="1022"/>
      <c r="PGM39" s="1022"/>
      <c r="PGN39" s="1022"/>
      <c r="PGO39" s="1022"/>
      <c r="PGP39" s="1022"/>
      <c r="PGQ39" s="1022"/>
      <c r="PGR39" s="1022"/>
      <c r="PGS39" s="1022"/>
      <c r="PGT39" s="1022"/>
      <c r="PGU39" s="1022"/>
      <c r="PGV39" s="1022"/>
      <c r="PGW39" s="1022"/>
      <c r="PGX39" s="1022"/>
      <c r="PGY39" s="1022"/>
      <c r="PGZ39" s="1022"/>
      <c r="PHA39" s="1022"/>
      <c r="PHB39" s="1022"/>
      <c r="PHC39" s="1022"/>
      <c r="PHD39" s="1022"/>
      <c r="PHE39" s="1022"/>
      <c r="PHF39" s="1022"/>
      <c r="PHG39" s="1022"/>
      <c r="PHH39" s="1022"/>
      <c r="PHI39" s="1022"/>
      <c r="PHJ39" s="1022"/>
      <c r="PHK39" s="1022"/>
      <c r="PHL39" s="1022"/>
      <c r="PHM39" s="1022"/>
      <c r="PHN39" s="1022"/>
      <c r="PHO39" s="1022"/>
      <c r="PHP39" s="1022"/>
      <c r="PHQ39" s="1022"/>
      <c r="PHR39" s="1022"/>
      <c r="PHS39" s="1022"/>
      <c r="PHT39" s="1022"/>
      <c r="PHU39" s="1022"/>
      <c r="PHV39" s="1022"/>
      <c r="PHW39" s="1022"/>
      <c r="PHX39" s="1022"/>
      <c r="PHY39" s="1022"/>
      <c r="PHZ39" s="1022"/>
      <c r="PIA39" s="1022"/>
      <c r="PIB39" s="1022"/>
      <c r="PIC39" s="1022"/>
      <c r="PID39" s="1022"/>
      <c r="PIE39" s="1022"/>
      <c r="PIF39" s="1022"/>
      <c r="PIG39" s="1022"/>
      <c r="PIH39" s="1022"/>
      <c r="PII39" s="1022"/>
      <c r="PIJ39" s="1022"/>
      <c r="PIK39" s="1022"/>
      <c r="PIL39" s="1022"/>
      <c r="PIM39" s="1022"/>
      <c r="PIN39" s="1022"/>
      <c r="PIO39" s="1022"/>
      <c r="PIP39" s="1022"/>
      <c r="PIQ39" s="1022"/>
      <c r="PIR39" s="1022"/>
      <c r="PIS39" s="1022"/>
      <c r="PIT39" s="1022"/>
      <c r="PIU39" s="1022"/>
      <c r="PIV39" s="1022"/>
      <c r="PIW39" s="1022"/>
      <c r="PIX39" s="1022"/>
      <c r="PIY39" s="1022"/>
      <c r="PIZ39" s="1022"/>
      <c r="PJA39" s="1022"/>
      <c r="PJB39" s="1022"/>
      <c r="PJC39" s="1022"/>
      <c r="PJD39" s="1022"/>
      <c r="PJE39" s="1022"/>
      <c r="PJF39" s="1022"/>
      <c r="PJG39" s="1022"/>
      <c r="PJH39" s="1022"/>
      <c r="PJI39" s="1022"/>
      <c r="PJJ39" s="1022"/>
      <c r="PJK39" s="1022"/>
      <c r="PJL39" s="1022"/>
      <c r="PJM39" s="1022"/>
      <c r="PJN39" s="1022"/>
      <c r="PJO39" s="1022"/>
      <c r="PJP39" s="1022"/>
      <c r="PJQ39" s="1022"/>
      <c r="PJR39" s="1022"/>
      <c r="PJS39" s="1022"/>
      <c r="PJT39" s="1022"/>
      <c r="PJU39" s="1022"/>
      <c r="PJV39" s="1022"/>
      <c r="PJW39" s="1022"/>
      <c r="PJX39" s="1022"/>
      <c r="PJY39" s="1022"/>
      <c r="PJZ39" s="1022"/>
      <c r="PKA39" s="1022"/>
      <c r="PKB39" s="1022"/>
      <c r="PKC39" s="1022"/>
      <c r="PKD39" s="1022"/>
      <c r="PKE39" s="1022"/>
      <c r="PKF39" s="1022"/>
      <c r="PKG39" s="1022"/>
      <c r="PKH39" s="1022"/>
      <c r="PKI39" s="1022"/>
      <c r="PKJ39" s="1022"/>
      <c r="PKK39" s="1022"/>
      <c r="PKL39" s="1022"/>
      <c r="PKM39" s="1022"/>
      <c r="PKN39" s="1022"/>
      <c r="PKO39" s="1022"/>
      <c r="PKP39" s="1022"/>
      <c r="PKQ39" s="1022"/>
      <c r="PKR39" s="1022"/>
      <c r="PKS39" s="1022"/>
      <c r="PKT39" s="1022"/>
      <c r="PKU39" s="1022"/>
      <c r="PKV39" s="1022"/>
      <c r="PKW39" s="1022"/>
      <c r="PKX39" s="1022"/>
      <c r="PKY39" s="1022"/>
      <c r="PKZ39" s="1022"/>
      <c r="PLA39" s="1022"/>
      <c r="PLB39" s="1022"/>
      <c r="PLC39" s="1022"/>
      <c r="PLD39" s="1022"/>
      <c r="PLE39" s="1022"/>
      <c r="PLF39" s="1022"/>
      <c r="PLG39" s="1022"/>
      <c r="PLH39" s="1022"/>
      <c r="PLI39" s="1022"/>
      <c r="PLJ39" s="1022"/>
      <c r="PLK39" s="1022"/>
      <c r="PLL39" s="1022"/>
      <c r="PLM39" s="1022"/>
      <c r="PLN39" s="1022"/>
      <c r="PLO39" s="1022"/>
      <c r="PLP39" s="1022"/>
      <c r="PLQ39" s="1022"/>
      <c r="PLR39" s="1022"/>
      <c r="PLS39" s="1022"/>
      <c r="PLT39" s="1022"/>
      <c r="PLU39" s="1022"/>
      <c r="PLV39" s="1022"/>
      <c r="PLW39" s="1022"/>
      <c r="PLX39" s="1022"/>
      <c r="PLY39" s="1022"/>
      <c r="PLZ39" s="1022"/>
      <c r="PMA39" s="1022"/>
      <c r="PMB39" s="1022"/>
      <c r="PMC39" s="1022"/>
      <c r="PMD39" s="1022"/>
      <c r="PME39" s="1022"/>
      <c r="PMF39" s="1022"/>
      <c r="PMG39" s="1022"/>
      <c r="PMH39" s="1022"/>
      <c r="PMI39" s="1022"/>
      <c r="PMJ39" s="1022"/>
      <c r="PMK39" s="1022"/>
      <c r="PML39" s="1022"/>
      <c r="PMM39" s="1022"/>
      <c r="PMN39" s="1022"/>
      <c r="PMO39" s="1022"/>
      <c r="PMP39" s="1022"/>
      <c r="PMQ39" s="1022"/>
      <c r="PMR39" s="1022"/>
      <c r="PMS39" s="1022"/>
      <c r="PMT39" s="1022"/>
      <c r="PMU39" s="1022"/>
      <c r="PMV39" s="1022"/>
      <c r="PMW39" s="1022"/>
      <c r="PMX39" s="1022"/>
      <c r="PMY39" s="1022"/>
      <c r="PMZ39" s="1022"/>
      <c r="PNA39" s="1022"/>
      <c r="PNB39" s="1022"/>
      <c r="PNC39" s="1022"/>
      <c r="PND39" s="1022"/>
      <c r="PNE39" s="1022"/>
      <c r="PNF39" s="1022"/>
      <c r="PNG39" s="1022"/>
      <c r="PNH39" s="1022"/>
      <c r="PNI39" s="1022"/>
      <c r="PNJ39" s="1022"/>
      <c r="PNK39" s="1022"/>
      <c r="PNL39" s="1022"/>
      <c r="PNM39" s="1022"/>
      <c r="PNN39" s="1022"/>
      <c r="PNO39" s="1022"/>
      <c r="PNP39" s="1022"/>
      <c r="PNQ39" s="1022"/>
      <c r="PNR39" s="1022"/>
      <c r="PNS39" s="1022"/>
      <c r="PNT39" s="1022"/>
      <c r="PNU39" s="1022"/>
      <c r="PNV39" s="1022"/>
      <c r="PNW39" s="1022"/>
      <c r="PNX39" s="1022"/>
      <c r="PNY39" s="1022"/>
      <c r="PNZ39" s="1022"/>
      <c r="POA39" s="1022"/>
      <c r="POB39" s="1022"/>
      <c r="POC39" s="1022"/>
      <c r="POD39" s="1022"/>
      <c r="POE39" s="1022"/>
      <c r="POF39" s="1022"/>
      <c r="POG39" s="1022"/>
      <c r="POH39" s="1022"/>
      <c r="POI39" s="1022"/>
      <c r="POJ39" s="1022"/>
      <c r="POK39" s="1022"/>
      <c r="POL39" s="1022"/>
      <c r="POM39" s="1022"/>
      <c r="PON39" s="1022"/>
      <c r="POO39" s="1022"/>
      <c r="POP39" s="1022"/>
      <c r="POQ39" s="1022"/>
      <c r="POR39" s="1022"/>
      <c r="POS39" s="1022"/>
      <c r="POT39" s="1022"/>
      <c r="POU39" s="1022"/>
      <c r="POV39" s="1022"/>
      <c r="POW39" s="1022"/>
      <c r="POX39" s="1022"/>
      <c r="POY39" s="1022"/>
      <c r="POZ39" s="1022"/>
      <c r="PPA39" s="1022"/>
      <c r="PPB39" s="1022"/>
      <c r="PPC39" s="1022"/>
      <c r="PPD39" s="1022"/>
      <c r="PPE39" s="1022"/>
      <c r="PPF39" s="1022"/>
      <c r="PPG39" s="1022"/>
      <c r="PPH39" s="1022"/>
      <c r="PPI39" s="1022"/>
      <c r="PPJ39" s="1022"/>
      <c r="PPK39" s="1022"/>
      <c r="PPL39" s="1022"/>
      <c r="PPM39" s="1022"/>
      <c r="PPN39" s="1022"/>
      <c r="PPO39" s="1022"/>
      <c r="PPP39" s="1022"/>
      <c r="PPQ39" s="1022"/>
      <c r="PPR39" s="1022"/>
      <c r="PPS39" s="1022"/>
      <c r="PPT39" s="1022"/>
      <c r="PPU39" s="1022"/>
      <c r="PPV39" s="1022"/>
      <c r="PPW39" s="1022"/>
      <c r="PPX39" s="1022"/>
      <c r="PPY39" s="1022"/>
      <c r="PPZ39" s="1022"/>
      <c r="PQA39" s="1022"/>
      <c r="PQB39" s="1022"/>
      <c r="PQC39" s="1022"/>
      <c r="PQD39" s="1022"/>
      <c r="PQE39" s="1022"/>
      <c r="PQF39" s="1022"/>
      <c r="PQG39" s="1022"/>
      <c r="PQH39" s="1022"/>
      <c r="PQI39" s="1022"/>
      <c r="PQJ39" s="1022"/>
      <c r="PQK39" s="1022"/>
      <c r="PQL39" s="1022"/>
      <c r="PQM39" s="1022"/>
      <c r="PQN39" s="1022"/>
      <c r="PQO39" s="1022"/>
      <c r="PQP39" s="1022"/>
      <c r="PQQ39" s="1022"/>
      <c r="PQR39" s="1022"/>
      <c r="PQS39" s="1022"/>
      <c r="PQT39" s="1022"/>
      <c r="PQU39" s="1022"/>
      <c r="PQV39" s="1022"/>
      <c r="PQW39" s="1022"/>
      <c r="PQX39" s="1022"/>
      <c r="PQY39" s="1022"/>
      <c r="PQZ39" s="1022"/>
      <c r="PRA39" s="1022"/>
      <c r="PRB39" s="1022"/>
      <c r="PRC39" s="1022"/>
      <c r="PRD39" s="1022"/>
      <c r="PRE39" s="1022"/>
      <c r="PRF39" s="1022"/>
      <c r="PRG39" s="1022"/>
      <c r="PRH39" s="1022"/>
      <c r="PRI39" s="1022"/>
      <c r="PRJ39" s="1022"/>
      <c r="PRK39" s="1022"/>
      <c r="PRL39" s="1022"/>
      <c r="PRM39" s="1022"/>
      <c r="PRN39" s="1022"/>
      <c r="PRO39" s="1022"/>
      <c r="PRP39" s="1022"/>
      <c r="PRQ39" s="1022"/>
      <c r="PRR39" s="1022"/>
      <c r="PRS39" s="1022"/>
      <c r="PRT39" s="1022"/>
      <c r="PRU39" s="1022"/>
      <c r="PRV39" s="1022"/>
      <c r="PRW39" s="1022"/>
      <c r="PRX39" s="1022"/>
      <c r="PRY39" s="1022"/>
      <c r="PRZ39" s="1022"/>
      <c r="PSA39" s="1022"/>
      <c r="PSB39" s="1022"/>
      <c r="PSC39" s="1022"/>
      <c r="PSD39" s="1022"/>
      <c r="PSE39" s="1022"/>
      <c r="PSF39" s="1022"/>
      <c r="PSG39" s="1022"/>
      <c r="PSH39" s="1022"/>
      <c r="PSI39" s="1022"/>
      <c r="PSJ39" s="1022"/>
      <c r="PSK39" s="1022"/>
      <c r="PSL39" s="1022"/>
      <c r="PSM39" s="1022"/>
      <c r="PSN39" s="1022"/>
      <c r="PSO39" s="1022"/>
      <c r="PSP39" s="1022"/>
      <c r="PSQ39" s="1022"/>
      <c r="PSR39" s="1022"/>
      <c r="PSS39" s="1022"/>
      <c r="PST39" s="1022"/>
      <c r="PSU39" s="1022"/>
      <c r="PSV39" s="1022"/>
      <c r="PSW39" s="1022"/>
      <c r="PSX39" s="1022"/>
      <c r="PSY39" s="1022"/>
      <c r="PSZ39" s="1022"/>
      <c r="PTA39" s="1022"/>
      <c r="PTB39" s="1022"/>
      <c r="PTC39" s="1022"/>
      <c r="PTD39" s="1022"/>
      <c r="PTE39" s="1022"/>
      <c r="PTF39" s="1022"/>
      <c r="PTG39" s="1022"/>
      <c r="PTH39" s="1022"/>
      <c r="PTI39" s="1022"/>
      <c r="PTJ39" s="1022"/>
      <c r="PTK39" s="1022"/>
      <c r="PTL39" s="1022"/>
      <c r="PTM39" s="1022"/>
      <c r="PTN39" s="1022"/>
      <c r="PTO39" s="1022"/>
      <c r="PTP39" s="1022"/>
      <c r="PTQ39" s="1022"/>
      <c r="PTR39" s="1022"/>
      <c r="PTS39" s="1022"/>
      <c r="PTT39" s="1022"/>
      <c r="PTU39" s="1022"/>
      <c r="PTV39" s="1022"/>
      <c r="PTW39" s="1022"/>
      <c r="PTX39" s="1022"/>
      <c r="PTY39" s="1022"/>
      <c r="PTZ39" s="1022"/>
      <c r="PUA39" s="1022"/>
      <c r="PUB39" s="1022"/>
      <c r="PUC39" s="1022"/>
      <c r="PUD39" s="1022"/>
      <c r="PUE39" s="1022"/>
      <c r="PUF39" s="1022"/>
      <c r="PUG39" s="1022"/>
      <c r="PUH39" s="1022"/>
      <c r="PUI39" s="1022"/>
      <c r="PUJ39" s="1022"/>
      <c r="PUK39" s="1022"/>
      <c r="PUL39" s="1022"/>
      <c r="PUM39" s="1022"/>
      <c r="PUN39" s="1022"/>
      <c r="PUO39" s="1022"/>
      <c r="PUP39" s="1022"/>
      <c r="PUQ39" s="1022"/>
      <c r="PUR39" s="1022"/>
      <c r="PUS39" s="1022"/>
      <c r="PUT39" s="1022"/>
      <c r="PUU39" s="1022"/>
      <c r="PUV39" s="1022"/>
      <c r="PUW39" s="1022"/>
      <c r="PUX39" s="1022"/>
      <c r="PUY39" s="1022"/>
      <c r="PUZ39" s="1022"/>
      <c r="PVA39" s="1022"/>
      <c r="PVB39" s="1022"/>
      <c r="PVC39" s="1022"/>
      <c r="PVD39" s="1022"/>
      <c r="PVE39" s="1022"/>
      <c r="PVF39" s="1022"/>
      <c r="PVG39" s="1022"/>
      <c r="PVH39" s="1022"/>
      <c r="PVI39" s="1022"/>
      <c r="PVJ39" s="1022"/>
      <c r="PVK39" s="1022"/>
      <c r="PVL39" s="1022"/>
      <c r="PVM39" s="1022"/>
      <c r="PVN39" s="1022"/>
      <c r="PVO39" s="1022"/>
      <c r="PVP39" s="1022"/>
      <c r="PVQ39" s="1022"/>
      <c r="PVR39" s="1022"/>
      <c r="PVS39" s="1022"/>
      <c r="PVT39" s="1022"/>
      <c r="PVU39" s="1022"/>
      <c r="PVV39" s="1022"/>
      <c r="PVW39" s="1022"/>
      <c r="PVX39" s="1022"/>
      <c r="PVY39" s="1022"/>
      <c r="PVZ39" s="1022"/>
      <c r="PWA39" s="1022"/>
      <c r="PWB39" s="1022"/>
      <c r="PWC39" s="1022"/>
      <c r="PWD39" s="1022"/>
      <c r="PWE39" s="1022"/>
      <c r="PWF39" s="1022"/>
      <c r="PWG39" s="1022"/>
      <c r="PWH39" s="1022"/>
      <c r="PWI39" s="1022"/>
      <c r="PWJ39" s="1022"/>
      <c r="PWK39" s="1022"/>
      <c r="PWL39" s="1022"/>
      <c r="PWM39" s="1022"/>
      <c r="PWN39" s="1022"/>
      <c r="PWO39" s="1022"/>
      <c r="PWP39" s="1022"/>
      <c r="PWQ39" s="1022"/>
      <c r="PWR39" s="1022"/>
      <c r="PWS39" s="1022"/>
      <c r="PWT39" s="1022"/>
      <c r="PWU39" s="1022"/>
      <c r="PWV39" s="1022"/>
      <c r="PWW39" s="1022"/>
      <c r="PWX39" s="1022"/>
      <c r="PWY39" s="1022"/>
      <c r="PWZ39" s="1022"/>
      <c r="PXA39" s="1022"/>
      <c r="PXB39" s="1022"/>
      <c r="PXC39" s="1022"/>
      <c r="PXD39" s="1022"/>
      <c r="PXE39" s="1022"/>
      <c r="PXF39" s="1022"/>
      <c r="PXG39" s="1022"/>
      <c r="PXH39" s="1022"/>
      <c r="PXI39" s="1022"/>
      <c r="PXJ39" s="1022"/>
      <c r="PXK39" s="1022"/>
      <c r="PXL39" s="1022"/>
      <c r="PXM39" s="1022"/>
      <c r="PXN39" s="1022"/>
      <c r="PXO39" s="1022"/>
      <c r="PXP39" s="1022"/>
      <c r="PXQ39" s="1022"/>
      <c r="PXR39" s="1022"/>
      <c r="PXS39" s="1022"/>
      <c r="PXT39" s="1022"/>
      <c r="PXU39" s="1022"/>
      <c r="PXV39" s="1022"/>
      <c r="PXW39" s="1022"/>
      <c r="PXX39" s="1022"/>
      <c r="PXY39" s="1022"/>
      <c r="PXZ39" s="1022"/>
      <c r="PYA39" s="1022"/>
      <c r="PYB39" s="1022"/>
      <c r="PYC39" s="1022"/>
      <c r="PYD39" s="1022"/>
      <c r="PYE39" s="1022"/>
      <c r="PYF39" s="1022"/>
      <c r="PYG39" s="1022"/>
      <c r="PYH39" s="1022"/>
      <c r="PYI39" s="1022"/>
      <c r="PYJ39" s="1022"/>
      <c r="PYK39" s="1022"/>
      <c r="PYL39" s="1022"/>
      <c r="PYM39" s="1022"/>
      <c r="PYN39" s="1022"/>
      <c r="PYO39" s="1022"/>
      <c r="PYP39" s="1022"/>
      <c r="PYQ39" s="1022"/>
      <c r="PYR39" s="1022"/>
      <c r="PYS39" s="1022"/>
      <c r="PYT39" s="1022"/>
      <c r="PYU39" s="1022"/>
      <c r="PYV39" s="1022"/>
      <c r="PYW39" s="1022"/>
      <c r="PYX39" s="1022"/>
      <c r="PYY39" s="1022"/>
      <c r="PYZ39" s="1022"/>
      <c r="PZA39" s="1022"/>
      <c r="PZB39" s="1022"/>
      <c r="PZC39" s="1022"/>
      <c r="PZD39" s="1022"/>
      <c r="PZE39" s="1022"/>
      <c r="PZF39" s="1022"/>
      <c r="PZG39" s="1022"/>
      <c r="PZH39" s="1022"/>
      <c r="PZI39" s="1022"/>
      <c r="PZJ39" s="1022"/>
      <c r="PZK39" s="1022"/>
      <c r="PZL39" s="1022"/>
      <c r="PZM39" s="1022"/>
      <c r="PZN39" s="1022"/>
      <c r="PZO39" s="1022"/>
      <c r="PZP39" s="1022"/>
      <c r="PZQ39" s="1022"/>
      <c r="PZR39" s="1022"/>
      <c r="PZS39" s="1022"/>
      <c r="PZT39" s="1022"/>
      <c r="PZU39" s="1022"/>
      <c r="PZV39" s="1022"/>
      <c r="PZW39" s="1022"/>
      <c r="PZX39" s="1022"/>
      <c r="PZY39" s="1022"/>
      <c r="PZZ39" s="1022"/>
      <c r="QAA39" s="1022"/>
      <c r="QAB39" s="1022"/>
      <c r="QAC39" s="1022"/>
      <c r="QAD39" s="1022"/>
      <c r="QAE39" s="1022"/>
      <c r="QAF39" s="1022"/>
      <c r="QAG39" s="1022"/>
      <c r="QAH39" s="1022"/>
      <c r="QAI39" s="1022"/>
      <c r="QAJ39" s="1022"/>
      <c r="QAK39" s="1022"/>
      <c r="QAL39" s="1022"/>
      <c r="QAM39" s="1022"/>
      <c r="QAN39" s="1022"/>
      <c r="QAO39" s="1022"/>
      <c r="QAP39" s="1022"/>
      <c r="QAQ39" s="1022"/>
      <c r="QAR39" s="1022"/>
      <c r="QAS39" s="1022"/>
      <c r="QAT39" s="1022"/>
      <c r="QAU39" s="1022"/>
      <c r="QAV39" s="1022"/>
      <c r="QAW39" s="1022"/>
      <c r="QAX39" s="1022"/>
      <c r="QAY39" s="1022"/>
      <c r="QAZ39" s="1022"/>
      <c r="QBA39" s="1022"/>
      <c r="QBB39" s="1022"/>
      <c r="QBC39" s="1022"/>
      <c r="QBD39" s="1022"/>
      <c r="QBE39" s="1022"/>
      <c r="QBF39" s="1022"/>
      <c r="QBG39" s="1022"/>
      <c r="QBH39" s="1022"/>
      <c r="QBI39" s="1022"/>
      <c r="QBJ39" s="1022"/>
      <c r="QBK39" s="1022"/>
      <c r="QBL39" s="1022"/>
      <c r="QBM39" s="1022"/>
      <c r="QBN39" s="1022"/>
      <c r="QBO39" s="1022"/>
      <c r="QBP39" s="1022"/>
      <c r="QBQ39" s="1022"/>
      <c r="QBR39" s="1022"/>
      <c r="QBS39" s="1022"/>
      <c r="QBT39" s="1022"/>
      <c r="QBU39" s="1022"/>
      <c r="QBV39" s="1022"/>
      <c r="QBW39" s="1022"/>
      <c r="QBX39" s="1022"/>
      <c r="QBY39" s="1022"/>
      <c r="QBZ39" s="1022"/>
      <c r="QCA39" s="1022"/>
      <c r="QCB39" s="1022"/>
      <c r="QCC39" s="1022"/>
      <c r="QCD39" s="1022"/>
      <c r="QCE39" s="1022"/>
      <c r="QCF39" s="1022"/>
      <c r="QCG39" s="1022"/>
      <c r="QCH39" s="1022"/>
      <c r="QCI39" s="1022"/>
      <c r="QCJ39" s="1022"/>
      <c r="QCK39" s="1022"/>
      <c r="QCL39" s="1022"/>
      <c r="QCM39" s="1022"/>
      <c r="QCN39" s="1022"/>
      <c r="QCO39" s="1022"/>
      <c r="QCP39" s="1022"/>
      <c r="QCQ39" s="1022"/>
      <c r="QCR39" s="1022"/>
      <c r="QCS39" s="1022"/>
      <c r="QCT39" s="1022"/>
      <c r="QCU39" s="1022"/>
      <c r="QCV39" s="1022"/>
      <c r="QCW39" s="1022"/>
      <c r="QCX39" s="1022"/>
      <c r="QCY39" s="1022"/>
      <c r="QCZ39" s="1022"/>
      <c r="QDA39" s="1022"/>
      <c r="QDB39" s="1022"/>
      <c r="QDC39" s="1022"/>
      <c r="QDD39" s="1022"/>
      <c r="QDE39" s="1022"/>
      <c r="QDF39" s="1022"/>
      <c r="QDG39" s="1022"/>
      <c r="QDH39" s="1022"/>
      <c r="QDI39" s="1022"/>
      <c r="QDJ39" s="1022"/>
      <c r="QDK39" s="1022"/>
      <c r="QDL39" s="1022"/>
      <c r="QDM39" s="1022"/>
      <c r="QDN39" s="1022"/>
      <c r="QDO39" s="1022"/>
      <c r="QDP39" s="1022"/>
      <c r="QDQ39" s="1022"/>
      <c r="QDR39" s="1022"/>
      <c r="QDS39" s="1022"/>
      <c r="QDT39" s="1022"/>
      <c r="QDU39" s="1022"/>
      <c r="QDV39" s="1022"/>
      <c r="QDW39" s="1022"/>
      <c r="QDX39" s="1022"/>
      <c r="QDY39" s="1022"/>
      <c r="QDZ39" s="1022"/>
      <c r="QEA39" s="1022"/>
      <c r="QEB39" s="1022"/>
      <c r="QEC39" s="1022"/>
      <c r="QED39" s="1022"/>
      <c r="QEE39" s="1022"/>
      <c r="QEF39" s="1022"/>
      <c r="QEG39" s="1022"/>
      <c r="QEH39" s="1022"/>
      <c r="QEI39" s="1022"/>
      <c r="QEJ39" s="1022"/>
      <c r="QEK39" s="1022"/>
      <c r="QEL39" s="1022"/>
      <c r="QEM39" s="1022"/>
      <c r="QEN39" s="1022"/>
      <c r="QEO39" s="1022"/>
      <c r="QEP39" s="1022"/>
      <c r="QEQ39" s="1022"/>
      <c r="QER39" s="1022"/>
      <c r="QES39" s="1022"/>
      <c r="QET39" s="1022"/>
      <c r="QEU39" s="1022"/>
      <c r="QEV39" s="1022"/>
      <c r="QEW39" s="1022"/>
      <c r="QEX39" s="1022"/>
      <c r="QEY39" s="1022"/>
      <c r="QEZ39" s="1022"/>
      <c r="QFA39" s="1022"/>
      <c r="QFB39" s="1022"/>
      <c r="QFC39" s="1022"/>
      <c r="QFD39" s="1022"/>
      <c r="QFE39" s="1022"/>
      <c r="QFF39" s="1022"/>
      <c r="QFG39" s="1022"/>
      <c r="QFH39" s="1022"/>
      <c r="QFI39" s="1022"/>
      <c r="QFJ39" s="1022"/>
      <c r="QFK39" s="1022"/>
      <c r="QFL39" s="1022"/>
      <c r="QFM39" s="1022"/>
      <c r="QFN39" s="1022"/>
      <c r="QFO39" s="1022"/>
      <c r="QFP39" s="1022"/>
      <c r="QFQ39" s="1022"/>
      <c r="QFR39" s="1022"/>
      <c r="QFS39" s="1022"/>
      <c r="QFT39" s="1022"/>
      <c r="QFU39" s="1022"/>
      <c r="QFV39" s="1022"/>
      <c r="QFW39" s="1022"/>
      <c r="QFX39" s="1022"/>
      <c r="QFY39" s="1022"/>
      <c r="QFZ39" s="1022"/>
      <c r="QGA39" s="1022"/>
      <c r="QGB39" s="1022"/>
      <c r="QGC39" s="1022"/>
      <c r="QGD39" s="1022"/>
      <c r="QGE39" s="1022"/>
      <c r="QGF39" s="1022"/>
      <c r="QGG39" s="1022"/>
      <c r="QGH39" s="1022"/>
      <c r="QGI39" s="1022"/>
      <c r="QGJ39" s="1022"/>
      <c r="QGK39" s="1022"/>
      <c r="QGL39" s="1022"/>
      <c r="QGM39" s="1022"/>
      <c r="QGN39" s="1022"/>
      <c r="QGO39" s="1022"/>
      <c r="QGP39" s="1022"/>
      <c r="QGQ39" s="1022"/>
      <c r="QGR39" s="1022"/>
      <c r="QGS39" s="1022"/>
      <c r="QGT39" s="1022"/>
      <c r="QGU39" s="1022"/>
      <c r="QGV39" s="1022"/>
      <c r="QGW39" s="1022"/>
      <c r="QGX39" s="1022"/>
      <c r="QGY39" s="1022"/>
      <c r="QGZ39" s="1022"/>
      <c r="QHA39" s="1022"/>
      <c r="QHB39" s="1022"/>
      <c r="QHC39" s="1022"/>
      <c r="QHD39" s="1022"/>
      <c r="QHE39" s="1022"/>
      <c r="QHF39" s="1022"/>
      <c r="QHG39" s="1022"/>
      <c r="QHH39" s="1022"/>
      <c r="QHI39" s="1022"/>
      <c r="QHJ39" s="1022"/>
      <c r="QHK39" s="1022"/>
      <c r="QHL39" s="1022"/>
      <c r="QHM39" s="1022"/>
      <c r="QHN39" s="1022"/>
      <c r="QHO39" s="1022"/>
      <c r="QHP39" s="1022"/>
      <c r="QHQ39" s="1022"/>
      <c r="QHR39" s="1022"/>
      <c r="QHS39" s="1022"/>
      <c r="QHT39" s="1022"/>
      <c r="QHU39" s="1022"/>
      <c r="QHV39" s="1022"/>
      <c r="QHW39" s="1022"/>
      <c r="QHX39" s="1022"/>
      <c r="QHY39" s="1022"/>
      <c r="QHZ39" s="1022"/>
      <c r="QIA39" s="1022"/>
      <c r="QIB39" s="1022"/>
      <c r="QIC39" s="1022"/>
      <c r="QID39" s="1022"/>
      <c r="QIE39" s="1022"/>
      <c r="QIF39" s="1022"/>
      <c r="QIG39" s="1022"/>
      <c r="QIH39" s="1022"/>
      <c r="QII39" s="1022"/>
      <c r="QIJ39" s="1022"/>
      <c r="QIK39" s="1022"/>
      <c r="QIL39" s="1022"/>
      <c r="QIM39" s="1022"/>
      <c r="QIN39" s="1022"/>
      <c r="QIO39" s="1022"/>
      <c r="QIP39" s="1022"/>
      <c r="QIQ39" s="1022"/>
      <c r="QIR39" s="1022"/>
      <c r="QIS39" s="1022"/>
      <c r="QIT39" s="1022"/>
      <c r="QIU39" s="1022"/>
      <c r="QIV39" s="1022"/>
      <c r="QIW39" s="1022"/>
      <c r="QIX39" s="1022"/>
      <c r="QIY39" s="1022"/>
      <c r="QIZ39" s="1022"/>
      <c r="QJA39" s="1022"/>
      <c r="QJB39" s="1022"/>
      <c r="QJC39" s="1022"/>
      <c r="QJD39" s="1022"/>
      <c r="QJE39" s="1022"/>
      <c r="QJF39" s="1022"/>
      <c r="QJG39" s="1022"/>
      <c r="QJH39" s="1022"/>
      <c r="QJI39" s="1022"/>
      <c r="QJJ39" s="1022"/>
      <c r="QJK39" s="1022"/>
      <c r="QJL39" s="1022"/>
      <c r="QJM39" s="1022"/>
      <c r="QJN39" s="1022"/>
      <c r="QJO39" s="1022"/>
      <c r="QJP39" s="1022"/>
      <c r="QJQ39" s="1022"/>
      <c r="QJR39" s="1022"/>
      <c r="QJS39" s="1022"/>
      <c r="QJT39" s="1022"/>
      <c r="QJU39" s="1022"/>
      <c r="QJV39" s="1022"/>
      <c r="QJW39" s="1022"/>
      <c r="QJX39" s="1022"/>
      <c r="QJY39" s="1022"/>
      <c r="QJZ39" s="1022"/>
      <c r="QKA39" s="1022"/>
      <c r="QKB39" s="1022"/>
      <c r="QKC39" s="1022"/>
      <c r="QKD39" s="1022"/>
      <c r="QKE39" s="1022"/>
      <c r="QKF39" s="1022"/>
      <c r="QKG39" s="1022"/>
      <c r="QKH39" s="1022"/>
      <c r="QKI39" s="1022"/>
      <c r="QKJ39" s="1022"/>
      <c r="QKK39" s="1022"/>
      <c r="QKL39" s="1022"/>
      <c r="QKM39" s="1022"/>
      <c r="QKN39" s="1022"/>
      <c r="QKO39" s="1022"/>
      <c r="QKP39" s="1022"/>
      <c r="QKQ39" s="1022"/>
      <c r="QKR39" s="1022"/>
      <c r="QKS39" s="1022"/>
      <c r="QKT39" s="1022"/>
      <c r="QKU39" s="1022"/>
      <c r="QKV39" s="1022"/>
      <c r="QKW39" s="1022"/>
      <c r="QKX39" s="1022"/>
      <c r="QKY39" s="1022"/>
      <c r="QKZ39" s="1022"/>
      <c r="QLA39" s="1022"/>
      <c r="QLB39" s="1022"/>
      <c r="QLC39" s="1022"/>
      <c r="QLD39" s="1022"/>
      <c r="QLE39" s="1022"/>
      <c r="QLF39" s="1022"/>
      <c r="QLG39" s="1022"/>
      <c r="QLH39" s="1022"/>
      <c r="QLI39" s="1022"/>
      <c r="QLJ39" s="1022"/>
      <c r="QLK39" s="1022"/>
      <c r="QLL39" s="1022"/>
      <c r="QLM39" s="1022"/>
      <c r="QLN39" s="1022"/>
      <c r="QLO39" s="1022"/>
      <c r="QLP39" s="1022"/>
      <c r="QLQ39" s="1022"/>
      <c r="QLR39" s="1022"/>
      <c r="QLS39" s="1022"/>
      <c r="QLT39" s="1022"/>
      <c r="QLU39" s="1022"/>
      <c r="QLV39" s="1022"/>
      <c r="QLW39" s="1022"/>
      <c r="QLX39" s="1022"/>
      <c r="QLY39" s="1022"/>
      <c r="QLZ39" s="1022"/>
      <c r="QMA39" s="1022"/>
      <c r="QMB39" s="1022"/>
      <c r="QMC39" s="1022"/>
      <c r="QMD39" s="1022"/>
      <c r="QME39" s="1022"/>
      <c r="QMF39" s="1022"/>
      <c r="QMG39" s="1022"/>
      <c r="QMH39" s="1022"/>
      <c r="QMI39" s="1022"/>
      <c r="QMJ39" s="1022"/>
      <c r="QMK39" s="1022"/>
      <c r="QML39" s="1022"/>
      <c r="QMM39" s="1022"/>
      <c r="QMN39" s="1022"/>
      <c r="QMO39" s="1022"/>
      <c r="QMP39" s="1022"/>
      <c r="QMQ39" s="1022"/>
      <c r="QMR39" s="1022"/>
      <c r="QMS39" s="1022"/>
      <c r="QMT39" s="1022"/>
      <c r="QMU39" s="1022"/>
      <c r="QMV39" s="1022"/>
      <c r="QMW39" s="1022"/>
      <c r="QMX39" s="1022"/>
      <c r="QMY39" s="1022"/>
      <c r="QMZ39" s="1022"/>
      <c r="QNA39" s="1022"/>
      <c r="QNB39" s="1022"/>
      <c r="QNC39" s="1022"/>
      <c r="QND39" s="1022"/>
      <c r="QNE39" s="1022"/>
      <c r="QNF39" s="1022"/>
      <c r="QNG39" s="1022"/>
      <c r="QNH39" s="1022"/>
      <c r="QNI39" s="1022"/>
      <c r="QNJ39" s="1022"/>
      <c r="QNK39" s="1022"/>
      <c r="QNL39" s="1022"/>
      <c r="QNM39" s="1022"/>
      <c r="QNN39" s="1022"/>
      <c r="QNO39" s="1022"/>
      <c r="QNP39" s="1022"/>
      <c r="QNQ39" s="1022"/>
      <c r="QNR39" s="1022"/>
      <c r="QNS39" s="1022"/>
      <c r="QNT39" s="1022"/>
      <c r="QNU39" s="1022"/>
      <c r="QNV39" s="1022"/>
      <c r="QNW39" s="1022"/>
      <c r="QNX39" s="1022"/>
      <c r="QNY39" s="1022"/>
      <c r="QNZ39" s="1022"/>
      <c r="QOA39" s="1022"/>
      <c r="QOB39" s="1022"/>
      <c r="QOC39" s="1022"/>
      <c r="QOD39" s="1022"/>
      <c r="QOE39" s="1022"/>
      <c r="QOF39" s="1022"/>
      <c r="QOG39" s="1022"/>
      <c r="QOH39" s="1022"/>
      <c r="QOI39" s="1022"/>
      <c r="QOJ39" s="1022"/>
      <c r="QOK39" s="1022"/>
      <c r="QOL39" s="1022"/>
      <c r="QOM39" s="1022"/>
      <c r="QON39" s="1022"/>
      <c r="QOO39" s="1022"/>
      <c r="QOP39" s="1022"/>
      <c r="QOQ39" s="1022"/>
      <c r="QOR39" s="1022"/>
      <c r="QOS39" s="1022"/>
      <c r="QOT39" s="1022"/>
      <c r="QOU39" s="1022"/>
      <c r="QOV39" s="1022"/>
      <c r="QOW39" s="1022"/>
      <c r="QOX39" s="1022"/>
      <c r="QOY39" s="1022"/>
      <c r="QOZ39" s="1022"/>
      <c r="QPA39" s="1022"/>
      <c r="QPB39" s="1022"/>
      <c r="QPC39" s="1022"/>
      <c r="QPD39" s="1022"/>
      <c r="QPE39" s="1022"/>
      <c r="QPF39" s="1022"/>
      <c r="QPG39" s="1022"/>
      <c r="QPH39" s="1022"/>
      <c r="QPI39" s="1022"/>
      <c r="QPJ39" s="1022"/>
      <c r="QPK39" s="1022"/>
      <c r="QPL39" s="1022"/>
      <c r="QPM39" s="1022"/>
      <c r="QPN39" s="1022"/>
      <c r="QPO39" s="1022"/>
      <c r="QPP39" s="1022"/>
      <c r="QPQ39" s="1022"/>
      <c r="QPR39" s="1022"/>
      <c r="QPS39" s="1022"/>
      <c r="QPT39" s="1022"/>
      <c r="QPU39" s="1022"/>
      <c r="QPV39" s="1022"/>
      <c r="QPW39" s="1022"/>
      <c r="QPX39" s="1022"/>
      <c r="QPY39" s="1022"/>
      <c r="QPZ39" s="1022"/>
      <c r="QQA39" s="1022"/>
      <c r="QQB39" s="1022"/>
      <c r="QQC39" s="1022"/>
      <c r="QQD39" s="1022"/>
      <c r="QQE39" s="1022"/>
      <c r="QQF39" s="1022"/>
      <c r="QQG39" s="1022"/>
      <c r="QQH39" s="1022"/>
      <c r="QQI39" s="1022"/>
      <c r="QQJ39" s="1022"/>
      <c r="QQK39" s="1022"/>
      <c r="QQL39" s="1022"/>
      <c r="QQM39" s="1022"/>
      <c r="QQN39" s="1022"/>
      <c r="QQO39" s="1022"/>
      <c r="QQP39" s="1022"/>
      <c r="QQQ39" s="1022"/>
      <c r="QQR39" s="1022"/>
      <c r="QQS39" s="1022"/>
      <c r="QQT39" s="1022"/>
      <c r="QQU39" s="1022"/>
      <c r="QQV39" s="1022"/>
      <c r="QQW39" s="1022"/>
      <c r="QQX39" s="1022"/>
      <c r="QQY39" s="1022"/>
      <c r="QQZ39" s="1022"/>
      <c r="QRA39" s="1022"/>
      <c r="QRB39" s="1022"/>
      <c r="QRC39" s="1022"/>
      <c r="QRD39" s="1022"/>
      <c r="QRE39" s="1022"/>
      <c r="QRF39" s="1022"/>
      <c r="QRG39" s="1022"/>
      <c r="QRH39" s="1022"/>
      <c r="QRI39" s="1022"/>
      <c r="QRJ39" s="1022"/>
      <c r="QRK39" s="1022"/>
      <c r="QRL39" s="1022"/>
      <c r="QRM39" s="1022"/>
      <c r="QRN39" s="1022"/>
      <c r="QRO39" s="1022"/>
      <c r="QRP39" s="1022"/>
      <c r="QRQ39" s="1022"/>
      <c r="QRR39" s="1022"/>
      <c r="QRS39" s="1022"/>
      <c r="QRT39" s="1022"/>
      <c r="QRU39" s="1022"/>
      <c r="QRV39" s="1022"/>
      <c r="QRW39" s="1022"/>
      <c r="QRX39" s="1022"/>
      <c r="QRY39" s="1022"/>
      <c r="QRZ39" s="1022"/>
      <c r="QSA39" s="1022"/>
      <c r="QSB39" s="1022"/>
      <c r="QSC39" s="1022"/>
      <c r="QSD39" s="1022"/>
      <c r="QSE39" s="1022"/>
      <c r="QSF39" s="1022"/>
      <c r="QSG39" s="1022"/>
      <c r="QSH39" s="1022"/>
      <c r="QSI39" s="1022"/>
      <c r="QSJ39" s="1022"/>
      <c r="QSK39" s="1022"/>
      <c r="QSL39" s="1022"/>
      <c r="QSM39" s="1022"/>
      <c r="QSN39" s="1022"/>
      <c r="QSO39" s="1022"/>
      <c r="QSP39" s="1022"/>
      <c r="QSQ39" s="1022"/>
      <c r="QSR39" s="1022"/>
      <c r="QSS39" s="1022"/>
      <c r="QST39" s="1022"/>
      <c r="QSU39" s="1022"/>
      <c r="QSV39" s="1022"/>
      <c r="QSW39" s="1022"/>
      <c r="QSX39" s="1022"/>
      <c r="QSY39" s="1022"/>
      <c r="QSZ39" s="1022"/>
      <c r="QTA39" s="1022"/>
      <c r="QTB39" s="1022"/>
      <c r="QTC39" s="1022"/>
      <c r="QTD39" s="1022"/>
      <c r="QTE39" s="1022"/>
      <c r="QTF39" s="1022"/>
      <c r="QTG39" s="1022"/>
      <c r="QTH39" s="1022"/>
      <c r="QTI39" s="1022"/>
      <c r="QTJ39" s="1022"/>
      <c r="QTK39" s="1022"/>
      <c r="QTL39" s="1022"/>
      <c r="QTM39" s="1022"/>
      <c r="QTN39" s="1022"/>
      <c r="QTO39" s="1022"/>
      <c r="QTP39" s="1022"/>
      <c r="QTQ39" s="1022"/>
      <c r="QTR39" s="1022"/>
      <c r="QTS39" s="1022"/>
      <c r="QTT39" s="1022"/>
      <c r="QTU39" s="1022"/>
      <c r="QTV39" s="1022"/>
      <c r="QTW39" s="1022"/>
      <c r="QTX39" s="1022"/>
      <c r="QTY39" s="1022"/>
      <c r="QTZ39" s="1022"/>
      <c r="QUA39" s="1022"/>
      <c r="QUB39" s="1022"/>
      <c r="QUC39" s="1022"/>
      <c r="QUD39" s="1022"/>
      <c r="QUE39" s="1022"/>
      <c r="QUF39" s="1022"/>
      <c r="QUG39" s="1022"/>
      <c r="QUH39" s="1022"/>
      <c r="QUI39" s="1022"/>
      <c r="QUJ39" s="1022"/>
      <c r="QUK39" s="1022"/>
      <c r="QUL39" s="1022"/>
      <c r="QUM39" s="1022"/>
      <c r="QUN39" s="1022"/>
      <c r="QUO39" s="1022"/>
      <c r="QUP39" s="1022"/>
      <c r="QUQ39" s="1022"/>
      <c r="QUR39" s="1022"/>
      <c r="QUS39" s="1022"/>
      <c r="QUT39" s="1022"/>
      <c r="QUU39" s="1022"/>
      <c r="QUV39" s="1022"/>
      <c r="QUW39" s="1022"/>
      <c r="QUX39" s="1022"/>
      <c r="QUY39" s="1022"/>
      <c r="QUZ39" s="1022"/>
      <c r="QVA39" s="1022"/>
      <c r="QVB39" s="1022"/>
      <c r="QVC39" s="1022"/>
      <c r="QVD39" s="1022"/>
      <c r="QVE39" s="1022"/>
      <c r="QVF39" s="1022"/>
      <c r="QVG39" s="1022"/>
      <c r="QVH39" s="1022"/>
      <c r="QVI39" s="1022"/>
      <c r="QVJ39" s="1022"/>
      <c r="QVK39" s="1022"/>
      <c r="QVL39" s="1022"/>
      <c r="QVM39" s="1022"/>
      <c r="QVN39" s="1022"/>
      <c r="QVO39" s="1022"/>
      <c r="QVP39" s="1022"/>
      <c r="QVQ39" s="1022"/>
      <c r="QVR39" s="1022"/>
      <c r="QVS39" s="1022"/>
      <c r="QVT39" s="1022"/>
      <c r="QVU39" s="1022"/>
      <c r="QVV39" s="1022"/>
      <c r="QVW39" s="1022"/>
      <c r="QVX39" s="1022"/>
      <c r="QVY39" s="1022"/>
      <c r="QVZ39" s="1022"/>
      <c r="QWA39" s="1022"/>
      <c r="QWB39" s="1022"/>
      <c r="QWC39" s="1022"/>
      <c r="QWD39" s="1022"/>
      <c r="QWE39" s="1022"/>
      <c r="QWF39" s="1022"/>
      <c r="QWG39" s="1022"/>
      <c r="QWH39" s="1022"/>
      <c r="QWI39" s="1022"/>
      <c r="QWJ39" s="1022"/>
      <c r="QWK39" s="1022"/>
      <c r="QWL39" s="1022"/>
      <c r="QWM39" s="1022"/>
      <c r="QWN39" s="1022"/>
      <c r="QWO39" s="1022"/>
      <c r="QWP39" s="1022"/>
      <c r="QWQ39" s="1022"/>
      <c r="QWR39" s="1022"/>
      <c r="QWS39" s="1022"/>
      <c r="QWT39" s="1022"/>
      <c r="QWU39" s="1022"/>
      <c r="QWV39" s="1022"/>
      <c r="QWW39" s="1022"/>
      <c r="QWX39" s="1022"/>
      <c r="QWY39" s="1022"/>
      <c r="QWZ39" s="1022"/>
      <c r="QXA39" s="1022"/>
      <c r="QXB39" s="1022"/>
      <c r="QXC39" s="1022"/>
      <c r="QXD39" s="1022"/>
      <c r="QXE39" s="1022"/>
      <c r="QXF39" s="1022"/>
      <c r="QXG39" s="1022"/>
      <c r="QXH39" s="1022"/>
      <c r="QXI39" s="1022"/>
      <c r="QXJ39" s="1022"/>
      <c r="QXK39" s="1022"/>
      <c r="QXL39" s="1022"/>
      <c r="QXM39" s="1022"/>
      <c r="QXN39" s="1022"/>
      <c r="QXO39" s="1022"/>
      <c r="QXP39" s="1022"/>
      <c r="QXQ39" s="1022"/>
      <c r="QXR39" s="1022"/>
      <c r="QXS39" s="1022"/>
      <c r="QXT39" s="1022"/>
      <c r="QXU39" s="1022"/>
      <c r="QXV39" s="1022"/>
      <c r="QXW39" s="1022"/>
      <c r="QXX39" s="1022"/>
      <c r="QXY39" s="1022"/>
      <c r="QXZ39" s="1022"/>
      <c r="QYA39" s="1022"/>
      <c r="QYB39" s="1022"/>
      <c r="QYC39" s="1022"/>
      <c r="QYD39" s="1022"/>
      <c r="QYE39" s="1022"/>
      <c r="QYF39" s="1022"/>
      <c r="QYG39" s="1022"/>
      <c r="QYH39" s="1022"/>
      <c r="QYI39" s="1022"/>
      <c r="QYJ39" s="1022"/>
      <c r="QYK39" s="1022"/>
      <c r="QYL39" s="1022"/>
      <c r="QYM39" s="1022"/>
      <c r="QYN39" s="1022"/>
      <c r="QYO39" s="1022"/>
      <c r="QYP39" s="1022"/>
      <c r="QYQ39" s="1022"/>
      <c r="QYR39" s="1022"/>
      <c r="QYS39" s="1022"/>
      <c r="QYT39" s="1022"/>
      <c r="QYU39" s="1022"/>
      <c r="QYV39" s="1022"/>
      <c r="QYW39" s="1022"/>
      <c r="QYX39" s="1022"/>
      <c r="QYY39" s="1022"/>
      <c r="QYZ39" s="1022"/>
      <c r="QZA39" s="1022"/>
      <c r="QZB39" s="1022"/>
      <c r="QZC39" s="1022"/>
      <c r="QZD39" s="1022"/>
      <c r="QZE39" s="1022"/>
      <c r="QZF39" s="1022"/>
      <c r="QZG39" s="1022"/>
      <c r="QZH39" s="1022"/>
      <c r="QZI39" s="1022"/>
      <c r="QZJ39" s="1022"/>
      <c r="QZK39" s="1022"/>
      <c r="QZL39" s="1022"/>
      <c r="QZM39" s="1022"/>
      <c r="QZN39" s="1022"/>
      <c r="QZO39" s="1022"/>
      <c r="QZP39" s="1022"/>
      <c r="QZQ39" s="1022"/>
      <c r="QZR39" s="1022"/>
      <c r="QZS39" s="1022"/>
      <c r="QZT39" s="1022"/>
      <c r="QZU39" s="1022"/>
      <c r="QZV39" s="1022"/>
      <c r="QZW39" s="1022"/>
      <c r="QZX39" s="1022"/>
      <c r="QZY39" s="1022"/>
      <c r="QZZ39" s="1022"/>
      <c r="RAA39" s="1022"/>
      <c r="RAB39" s="1022"/>
      <c r="RAC39" s="1022"/>
      <c r="RAD39" s="1022"/>
      <c r="RAE39" s="1022"/>
      <c r="RAF39" s="1022"/>
      <c r="RAG39" s="1022"/>
      <c r="RAH39" s="1022"/>
      <c r="RAI39" s="1022"/>
      <c r="RAJ39" s="1022"/>
      <c r="RAK39" s="1022"/>
      <c r="RAL39" s="1022"/>
      <c r="RAM39" s="1022"/>
      <c r="RAN39" s="1022"/>
      <c r="RAO39" s="1022"/>
      <c r="RAP39" s="1022"/>
      <c r="RAQ39" s="1022"/>
      <c r="RAR39" s="1022"/>
      <c r="RAS39" s="1022"/>
      <c r="RAT39" s="1022"/>
      <c r="RAU39" s="1022"/>
      <c r="RAV39" s="1022"/>
      <c r="RAW39" s="1022"/>
      <c r="RAX39" s="1022"/>
      <c r="RAY39" s="1022"/>
      <c r="RAZ39" s="1022"/>
      <c r="RBA39" s="1022"/>
      <c r="RBB39" s="1022"/>
      <c r="RBC39" s="1022"/>
      <c r="RBD39" s="1022"/>
      <c r="RBE39" s="1022"/>
      <c r="RBF39" s="1022"/>
      <c r="RBG39" s="1022"/>
      <c r="RBH39" s="1022"/>
      <c r="RBI39" s="1022"/>
      <c r="RBJ39" s="1022"/>
      <c r="RBK39" s="1022"/>
      <c r="RBL39" s="1022"/>
      <c r="RBM39" s="1022"/>
      <c r="RBN39" s="1022"/>
      <c r="RBO39" s="1022"/>
      <c r="RBP39" s="1022"/>
      <c r="RBQ39" s="1022"/>
      <c r="RBR39" s="1022"/>
      <c r="RBS39" s="1022"/>
      <c r="RBT39" s="1022"/>
      <c r="RBU39" s="1022"/>
      <c r="RBV39" s="1022"/>
      <c r="RBW39" s="1022"/>
      <c r="RBX39" s="1022"/>
      <c r="RBY39" s="1022"/>
      <c r="RBZ39" s="1022"/>
      <c r="RCA39" s="1022"/>
      <c r="RCB39" s="1022"/>
      <c r="RCC39" s="1022"/>
      <c r="RCD39" s="1022"/>
      <c r="RCE39" s="1022"/>
      <c r="RCF39" s="1022"/>
      <c r="RCG39" s="1022"/>
      <c r="RCH39" s="1022"/>
      <c r="RCI39" s="1022"/>
      <c r="RCJ39" s="1022"/>
      <c r="RCK39" s="1022"/>
      <c r="RCL39" s="1022"/>
      <c r="RCM39" s="1022"/>
      <c r="RCN39" s="1022"/>
      <c r="RCO39" s="1022"/>
      <c r="RCP39" s="1022"/>
      <c r="RCQ39" s="1022"/>
      <c r="RCR39" s="1022"/>
      <c r="RCS39" s="1022"/>
      <c r="RCT39" s="1022"/>
      <c r="RCU39" s="1022"/>
      <c r="RCV39" s="1022"/>
      <c r="RCW39" s="1022"/>
      <c r="RCX39" s="1022"/>
      <c r="RCY39" s="1022"/>
      <c r="RCZ39" s="1022"/>
      <c r="RDA39" s="1022"/>
      <c r="RDB39" s="1022"/>
      <c r="RDC39" s="1022"/>
      <c r="RDD39" s="1022"/>
      <c r="RDE39" s="1022"/>
      <c r="RDF39" s="1022"/>
      <c r="RDG39" s="1022"/>
      <c r="RDH39" s="1022"/>
      <c r="RDI39" s="1022"/>
      <c r="RDJ39" s="1022"/>
      <c r="RDK39" s="1022"/>
      <c r="RDL39" s="1022"/>
      <c r="RDM39" s="1022"/>
      <c r="RDN39" s="1022"/>
      <c r="RDO39" s="1022"/>
      <c r="RDP39" s="1022"/>
      <c r="RDQ39" s="1022"/>
      <c r="RDR39" s="1022"/>
      <c r="RDS39" s="1022"/>
      <c r="RDT39" s="1022"/>
      <c r="RDU39" s="1022"/>
      <c r="RDV39" s="1022"/>
      <c r="RDW39" s="1022"/>
      <c r="RDX39" s="1022"/>
      <c r="RDY39" s="1022"/>
      <c r="RDZ39" s="1022"/>
      <c r="REA39" s="1022"/>
      <c r="REB39" s="1022"/>
      <c r="REC39" s="1022"/>
      <c r="RED39" s="1022"/>
      <c r="REE39" s="1022"/>
      <c r="REF39" s="1022"/>
      <c r="REG39" s="1022"/>
      <c r="REH39" s="1022"/>
      <c r="REI39" s="1022"/>
      <c r="REJ39" s="1022"/>
      <c r="REK39" s="1022"/>
      <c r="REL39" s="1022"/>
      <c r="REM39" s="1022"/>
      <c r="REN39" s="1022"/>
      <c r="REO39" s="1022"/>
      <c r="REP39" s="1022"/>
      <c r="REQ39" s="1022"/>
      <c r="RER39" s="1022"/>
      <c r="RES39" s="1022"/>
      <c r="RET39" s="1022"/>
      <c r="REU39" s="1022"/>
      <c r="REV39" s="1022"/>
      <c r="REW39" s="1022"/>
      <c r="REX39" s="1022"/>
      <c r="REY39" s="1022"/>
      <c r="REZ39" s="1022"/>
      <c r="RFA39" s="1022"/>
      <c r="RFB39" s="1022"/>
      <c r="RFC39" s="1022"/>
      <c r="RFD39" s="1022"/>
      <c r="RFE39" s="1022"/>
      <c r="RFF39" s="1022"/>
      <c r="RFG39" s="1022"/>
      <c r="RFH39" s="1022"/>
      <c r="RFI39" s="1022"/>
      <c r="RFJ39" s="1022"/>
      <c r="RFK39" s="1022"/>
      <c r="RFL39" s="1022"/>
      <c r="RFM39" s="1022"/>
      <c r="RFN39" s="1022"/>
      <c r="RFO39" s="1022"/>
      <c r="RFP39" s="1022"/>
      <c r="RFQ39" s="1022"/>
      <c r="RFR39" s="1022"/>
      <c r="RFS39" s="1022"/>
      <c r="RFT39" s="1022"/>
      <c r="RFU39" s="1022"/>
      <c r="RFV39" s="1022"/>
      <c r="RFW39" s="1022"/>
      <c r="RFX39" s="1022"/>
      <c r="RFY39" s="1022"/>
      <c r="RFZ39" s="1022"/>
      <c r="RGA39" s="1022"/>
      <c r="RGB39" s="1022"/>
      <c r="RGC39" s="1022"/>
      <c r="RGD39" s="1022"/>
      <c r="RGE39" s="1022"/>
      <c r="RGF39" s="1022"/>
      <c r="RGG39" s="1022"/>
      <c r="RGH39" s="1022"/>
      <c r="RGI39" s="1022"/>
      <c r="RGJ39" s="1022"/>
      <c r="RGK39" s="1022"/>
      <c r="RGL39" s="1022"/>
      <c r="RGM39" s="1022"/>
      <c r="RGN39" s="1022"/>
      <c r="RGO39" s="1022"/>
      <c r="RGP39" s="1022"/>
      <c r="RGQ39" s="1022"/>
      <c r="RGR39" s="1022"/>
      <c r="RGS39" s="1022"/>
      <c r="RGT39" s="1022"/>
      <c r="RGU39" s="1022"/>
      <c r="RGV39" s="1022"/>
      <c r="RGW39" s="1022"/>
      <c r="RGX39" s="1022"/>
      <c r="RGY39" s="1022"/>
      <c r="RGZ39" s="1022"/>
      <c r="RHA39" s="1022"/>
      <c r="RHB39" s="1022"/>
      <c r="RHC39" s="1022"/>
      <c r="RHD39" s="1022"/>
      <c r="RHE39" s="1022"/>
      <c r="RHF39" s="1022"/>
      <c r="RHG39" s="1022"/>
      <c r="RHH39" s="1022"/>
      <c r="RHI39" s="1022"/>
      <c r="RHJ39" s="1022"/>
      <c r="RHK39" s="1022"/>
      <c r="RHL39" s="1022"/>
      <c r="RHM39" s="1022"/>
      <c r="RHN39" s="1022"/>
      <c r="RHO39" s="1022"/>
      <c r="RHP39" s="1022"/>
      <c r="RHQ39" s="1022"/>
      <c r="RHR39" s="1022"/>
      <c r="RHS39" s="1022"/>
      <c r="RHT39" s="1022"/>
      <c r="RHU39" s="1022"/>
      <c r="RHV39" s="1022"/>
      <c r="RHW39" s="1022"/>
      <c r="RHX39" s="1022"/>
      <c r="RHY39" s="1022"/>
      <c r="RHZ39" s="1022"/>
      <c r="RIA39" s="1022"/>
      <c r="RIB39" s="1022"/>
      <c r="RIC39" s="1022"/>
      <c r="RID39" s="1022"/>
      <c r="RIE39" s="1022"/>
      <c r="RIF39" s="1022"/>
      <c r="RIG39" s="1022"/>
      <c r="RIH39" s="1022"/>
      <c r="RII39" s="1022"/>
      <c r="RIJ39" s="1022"/>
      <c r="RIK39" s="1022"/>
      <c r="RIL39" s="1022"/>
      <c r="RIM39" s="1022"/>
      <c r="RIN39" s="1022"/>
      <c r="RIO39" s="1022"/>
      <c r="RIP39" s="1022"/>
      <c r="RIQ39" s="1022"/>
      <c r="RIR39" s="1022"/>
      <c r="RIS39" s="1022"/>
      <c r="RIT39" s="1022"/>
      <c r="RIU39" s="1022"/>
      <c r="RIV39" s="1022"/>
      <c r="RIW39" s="1022"/>
      <c r="RIX39" s="1022"/>
      <c r="RIY39" s="1022"/>
      <c r="RIZ39" s="1022"/>
      <c r="RJA39" s="1022"/>
      <c r="RJB39" s="1022"/>
      <c r="RJC39" s="1022"/>
      <c r="RJD39" s="1022"/>
      <c r="RJE39" s="1022"/>
      <c r="RJF39" s="1022"/>
      <c r="RJG39" s="1022"/>
      <c r="RJH39" s="1022"/>
      <c r="RJI39" s="1022"/>
      <c r="RJJ39" s="1022"/>
      <c r="RJK39" s="1022"/>
      <c r="RJL39" s="1022"/>
      <c r="RJM39" s="1022"/>
      <c r="RJN39" s="1022"/>
      <c r="RJO39" s="1022"/>
      <c r="RJP39" s="1022"/>
      <c r="RJQ39" s="1022"/>
      <c r="RJR39" s="1022"/>
      <c r="RJS39" s="1022"/>
      <c r="RJT39" s="1022"/>
      <c r="RJU39" s="1022"/>
      <c r="RJV39" s="1022"/>
      <c r="RJW39" s="1022"/>
      <c r="RJX39" s="1022"/>
      <c r="RJY39" s="1022"/>
      <c r="RJZ39" s="1022"/>
      <c r="RKA39" s="1022"/>
      <c r="RKB39" s="1022"/>
      <c r="RKC39" s="1022"/>
      <c r="RKD39" s="1022"/>
      <c r="RKE39" s="1022"/>
      <c r="RKF39" s="1022"/>
      <c r="RKG39" s="1022"/>
      <c r="RKH39" s="1022"/>
      <c r="RKI39" s="1022"/>
      <c r="RKJ39" s="1022"/>
      <c r="RKK39" s="1022"/>
      <c r="RKL39" s="1022"/>
      <c r="RKM39" s="1022"/>
      <c r="RKN39" s="1022"/>
      <c r="RKO39" s="1022"/>
      <c r="RKP39" s="1022"/>
      <c r="RKQ39" s="1022"/>
      <c r="RKR39" s="1022"/>
      <c r="RKS39" s="1022"/>
      <c r="RKT39" s="1022"/>
      <c r="RKU39" s="1022"/>
      <c r="RKV39" s="1022"/>
      <c r="RKW39" s="1022"/>
      <c r="RKX39" s="1022"/>
      <c r="RKY39" s="1022"/>
      <c r="RKZ39" s="1022"/>
      <c r="RLA39" s="1022"/>
      <c r="RLB39" s="1022"/>
      <c r="RLC39" s="1022"/>
      <c r="RLD39" s="1022"/>
      <c r="RLE39" s="1022"/>
      <c r="RLF39" s="1022"/>
      <c r="RLG39" s="1022"/>
      <c r="RLH39" s="1022"/>
      <c r="RLI39" s="1022"/>
      <c r="RLJ39" s="1022"/>
      <c r="RLK39" s="1022"/>
      <c r="RLL39" s="1022"/>
      <c r="RLM39" s="1022"/>
      <c r="RLN39" s="1022"/>
      <c r="RLO39" s="1022"/>
      <c r="RLP39" s="1022"/>
      <c r="RLQ39" s="1022"/>
      <c r="RLR39" s="1022"/>
      <c r="RLS39" s="1022"/>
      <c r="RLT39" s="1022"/>
      <c r="RLU39" s="1022"/>
      <c r="RLV39" s="1022"/>
      <c r="RLW39" s="1022"/>
      <c r="RLX39" s="1022"/>
      <c r="RLY39" s="1022"/>
      <c r="RLZ39" s="1022"/>
      <c r="RMA39" s="1022"/>
      <c r="RMB39" s="1022"/>
      <c r="RMC39" s="1022"/>
      <c r="RMD39" s="1022"/>
      <c r="RME39" s="1022"/>
      <c r="RMF39" s="1022"/>
      <c r="RMG39" s="1022"/>
      <c r="RMH39" s="1022"/>
      <c r="RMI39" s="1022"/>
      <c r="RMJ39" s="1022"/>
      <c r="RMK39" s="1022"/>
      <c r="RML39" s="1022"/>
      <c r="RMM39" s="1022"/>
      <c r="RMN39" s="1022"/>
      <c r="RMO39" s="1022"/>
      <c r="RMP39" s="1022"/>
      <c r="RMQ39" s="1022"/>
      <c r="RMR39" s="1022"/>
      <c r="RMS39" s="1022"/>
      <c r="RMT39" s="1022"/>
      <c r="RMU39" s="1022"/>
      <c r="RMV39" s="1022"/>
      <c r="RMW39" s="1022"/>
      <c r="RMX39" s="1022"/>
      <c r="RMY39" s="1022"/>
      <c r="RMZ39" s="1022"/>
      <c r="RNA39" s="1022"/>
      <c r="RNB39" s="1022"/>
      <c r="RNC39" s="1022"/>
      <c r="RND39" s="1022"/>
      <c r="RNE39" s="1022"/>
      <c r="RNF39" s="1022"/>
      <c r="RNG39" s="1022"/>
      <c r="RNH39" s="1022"/>
      <c r="RNI39" s="1022"/>
      <c r="RNJ39" s="1022"/>
      <c r="RNK39" s="1022"/>
      <c r="RNL39" s="1022"/>
      <c r="RNM39" s="1022"/>
      <c r="RNN39" s="1022"/>
      <c r="RNO39" s="1022"/>
      <c r="RNP39" s="1022"/>
      <c r="RNQ39" s="1022"/>
      <c r="RNR39" s="1022"/>
      <c r="RNS39" s="1022"/>
      <c r="RNT39" s="1022"/>
      <c r="RNU39" s="1022"/>
      <c r="RNV39" s="1022"/>
      <c r="RNW39" s="1022"/>
      <c r="RNX39" s="1022"/>
      <c r="RNY39" s="1022"/>
      <c r="RNZ39" s="1022"/>
      <c r="ROA39" s="1022"/>
      <c r="ROB39" s="1022"/>
      <c r="ROC39" s="1022"/>
      <c r="ROD39" s="1022"/>
      <c r="ROE39" s="1022"/>
      <c r="ROF39" s="1022"/>
      <c r="ROG39" s="1022"/>
      <c r="ROH39" s="1022"/>
      <c r="ROI39" s="1022"/>
      <c r="ROJ39" s="1022"/>
      <c r="ROK39" s="1022"/>
      <c r="ROL39" s="1022"/>
      <c r="ROM39" s="1022"/>
      <c r="RON39" s="1022"/>
      <c r="ROO39" s="1022"/>
      <c r="ROP39" s="1022"/>
      <c r="ROQ39" s="1022"/>
      <c r="ROR39" s="1022"/>
      <c r="ROS39" s="1022"/>
      <c r="ROT39" s="1022"/>
      <c r="ROU39" s="1022"/>
      <c r="ROV39" s="1022"/>
      <c r="ROW39" s="1022"/>
      <c r="ROX39" s="1022"/>
      <c r="ROY39" s="1022"/>
      <c r="ROZ39" s="1022"/>
      <c r="RPA39" s="1022"/>
      <c r="RPB39" s="1022"/>
      <c r="RPC39" s="1022"/>
      <c r="RPD39" s="1022"/>
      <c r="RPE39" s="1022"/>
      <c r="RPF39" s="1022"/>
      <c r="RPG39" s="1022"/>
      <c r="RPH39" s="1022"/>
      <c r="RPI39" s="1022"/>
      <c r="RPJ39" s="1022"/>
      <c r="RPK39" s="1022"/>
      <c r="RPL39" s="1022"/>
      <c r="RPM39" s="1022"/>
      <c r="RPN39" s="1022"/>
      <c r="RPO39" s="1022"/>
      <c r="RPP39" s="1022"/>
      <c r="RPQ39" s="1022"/>
      <c r="RPR39" s="1022"/>
      <c r="RPS39" s="1022"/>
      <c r="RPT39" s="1022"/>
      <c r="RPU39" s="1022"/>
      <c r="RPV39" s="1022"/>
      <c r="RPW39" s="1022"/>
      <c r="RPX39" s="1022"/>
      <c r="RPY39" s="1022"/>
      <c r="RPZ39" s="1022"/>
      <c r="RQA39" s="1022"/>
      <c r="RQB39" s="1022"/>
      <c r="RQC39" s="1022"/>
      <c r="RQD39" s="1022"/>
      <c r="RQE39" s="1022"/>
      <c r="RQF39" s="1022"/>
      <c r="RQG39" s="1022"/>
      <c r="RQH39" s="1022"/>
      <c r="RQI39" s="1022"/>
      <c r="RQJ39" s="1022"/>
      <c r="RQK39" s="1022"/>
      <c r="RQL39" s="1022"/>
      <c r="RQM39" s="1022"/>
      <c r="RQN39" s="1022"/>
      <c r="RQO39" s="1022"/>
      <c r="RQP39" s="1022"/>
      <c r="RQQ39" s="1022"/>
      <c r="RQR39" s="1022"/>
      <c r="RQS39" s="1022"/>
      <c r="RQT39" s="1022"/>
      <c r="RQU39" s="1022"/>
      <c r="RQV39" s="1022"/>
      <c r="RQW39" s="1022"/>
      <c r="RQX39" s="1022"/>
      <c r="RQY39" s="1022"/>
      <c r="RQZ39" s="1022"/>
      <c r="RRA39" s="1022"/>
      <c r="RRB39" s="1022"/>
      <c r="RRC39" s="1022"/>
      <c r="RRD39" s="1022"/>
      <c r="RRE39" s="1022"/>
      <c r="RRF39" s="1022"/>
      <c r="RRG39" s="1022"/>
      <c r="RRH39" s="1022"/>
      <c r="RRI39" s="1022"/>
      <c r="RRJ39" s="1022"/>
      <c r="RRK39" s="1022"/>
      <c r="RRL39" s="1022"/>
      <c r="RRM39" s="1022"/>
      <c r="RRN39" s="1022"/>
      <c r="RRO39" s="1022"/>
      <c r="RRP39" s="1022"/>
      <c r="RRQ39" s="1022"/>
      <c r="RRR39" s="1022"/>
      <c r="RRS39" s="1022"/>
      <c r="RRT39" s="1022"/>
      <c r="RRU39" s="1022"/>
      <c r="RRV39" s="1022"/>
      <c r="RRW39" s="1022"/>
      <c r="RRX39" s="1022"/>
      <c r="RRY39" s="1022"/>
      <c r="RRZ39" s="1022"/>
      <c r="RSA39" s="1022"/>
      <c r="RSB39" s="1022"/>
      <c r="RSC39" s="1022"/>
      <c r="RSD39" s="1022"/>
      <c r="RSE39" s="1022"/>
      <c r="RSF39" s="1022"/>
      <c r="RSG39" s="1022"/>
      <c r="RSH39" s="1022"/>
      <c r="RSI39" s="1022"/>
      <c r="RSJ39" s="1022"/>
      <c r="RSK39" s="1022"/>
      <c r="RSL39" s="1022"/>
      <c r="RSM39" s="1022"/>
      <c r="RSN39" s="1022"/>
      <c r="RSO39" s="1022"/>
      <c r="RSP39" s="1022"/>
      <c r="RSQ39" s="1022"/>
      <c r="RSR39" s="1022"/>
      <c r="RSS39" s="1022"/>
      <c r="RST39" s="1022"/>
      <c r="RSU39" s="1022"/>
      <c r="RSV39" s="1022"/>
      <c r="RSW39" s="1022"/>
      <c r="RSX39" s="1022"/>
      <c r="RSY39" s="1022"/>
      <c r="RSZ39" s="1022"/>
      <c r="RTA39" s="1022"/>
      <c r="RTB39" s="1022"/>
      <c r="RTC39" s="1022"/>
      <c r="RTD39" s="1022"/>
      <c r="RTE39" s="1022"/>
      <c r="RTF39" s="1022"/>
      <c r="RTG39" s="1022"/>
      <c r="RTH39" s="1022"/>
      <c r="RTI39" s="1022"/>
      <c r="RTJ39" s="1022"/>
      <c r="RTK39" s="1022"/>
      <c r="RTL39" s="1022"/>
      <c r="RTM39" s="1022"/>
      <c r="RTN39" s="1022"/>
      <c r="RTO39" s="1022"/>
      <c r="RTP39" s="1022"/>
      <c r="RTQ39" s="1022"/>
      <c r="RTR39" s="1022"/>
      <c r="RTS39" s="1022"/>
      <c r="RTT39" s="1022"/>
      <c r="RTU39" s="1022"/>
      <c r="RTV39" s="1022"/>
      <c r="RTW39" s="1022"/>
      <c r="RTX39" s="1022"/>
      <c r="RTY39" s="1022"/>
      <c r="RTZ39" s="1022"/>
      <c r="RUA39" s="1022"/>
      <c r="RUB39" s="1022"/>
      <c r="RUC39" s="1022"/>
      <c r="RUD39" s="1022"/>
      <c r="RUE39" s="1022"/>
      <c r="RUF39" s="1022"/>
      <c r="RUG39" s="1022"/>
      <c r="RUH39" s="1022"/>
      <c r="RUI39" s="1022"/>
      <c r="RUJ39" s="1022"/>
      <c r="RUK39" s="1022"/>
      <c r="RUL39" s="1022"/>
      <c r="RUM39" s="1022"/>
      <c r="RUN39" s="1022"/>
      <c r="RUO39" s="1022"/>
      <c r="RUP39" s="1022"/>
      <c r="RUQ39" s="1022"/>
      <c r="RUR39" s="1022"/>
      <c r="RUS39" s="1022"/>
      <c r="RUT39" s="1022"/>
      <c r="RUU39" s="1022"/>
      <c r="RUV39" s="1022"/>
      <c r="RUW39" s="1022"/>
      <c r="RUX39" s="1022"/>
      <c r="RUY39" s="1022"/>
      <c r="RUZ39" s="1022"/>
      <c r="RVA39" s="1022"/>
      <c r="RVB39" s="1022"/>
      <c r="RVC39" s="1022"/>
      <c r="RVD39" s="1022"/>
      <c r="RVE39" s="1022"/>
      <c r="RVF39" s="1022"/>
      <c r="RVG39" s="1022"/>
      <c r="RVH39" s="1022"/>
      <c r="RVI39" s="1022"/>
      <c r="RVJ39" s="1022"/>
      <c r="RVK39" s="1022"/>
      <c r="RVL39" s="1022"/>
      <c r="RVM39" s="1022"/>
      <c r="RVN39" s="1022"/>
      <c r="RVO39" s="1022"/>
      <c r="RVP39" s="1022"/>
      <c r="RVQ39" s="1022"/>
      <c r="RVR39" s="1022"/>
      <c r="RVS39" s="1022"/>
      <c r="RVT39" s="1022"/>
      <c r="RVU39" s="1022"/>
      <c r="RVV39" s="1022"/>
      <c r="RVW39" s="1022"/>
      <c r="RVX39" s="1022"/>
      <c r="RVY39" s="1022"/>
      <c r="RVZ39" s="1022"/>
      <c r="RWA39" s="1022"/>
      <c r="RWB39" s="1022"/>
      <c r="RWC39" s="1022"/>
      <c r="RWD39" s="1022"/>
      <c r="RWE39" s="1022"/>
      <c r="RWF39" s="1022"/>
      <c r="RWG39" s="1022"/>
      <c r="RWH39" s="1022"/>
      <c r="RWI39" s="1022"/>
      <c r="RWJ39" s="1022"/>
      <c r="RWK39" s="1022"/>
      <c r="RWL39" s="1022"/>
      <c r="RWM39" s="1022"/>
      <c r="RWN39" s="1022"/>
      <c r="RWO39" s="1022"/>
      <c r="RWP39" s="1022"/>
      <c r="RWQ39" s="1022"/>
      <c r="RWR39" s="1022"/>
      <c r="RWS39" s="1022"/>
      <c r="RWT39" s="1022"/>
      <c r="RWU39" s="1022"/>
      <c r="RWV39" s="1022"/>
      <c r="RWW39" s="1022"/>
      <c r="RWX39" s="1022"/>
      <c r="RWY39" s="1022"/>
      <c r="RWZ39" s="1022"/>
      <c r="RXA39" s="1022"/>
      <c r="RXB39" s="1022"/>
      <c r="RXC39" s="1022"/>
      <c r="RXD39" s="1022"/>
      <c r="RXE39" s="1022"/>
      <c r="RXF39" s="1022"/>
      <c r="RXG39" s="1022"/>
      <c r="RXH39" s="1022"/>
      <c r="RXI39" s="1022"/>
      <c r="RXJ39" s="1022"/>
      <c r="RXK39" s="1022"/>
      <c r="RXL39" s="1022"/>
      <c r="RXM39" s="1022"/>
      <c r="RXN39" s="1022"/>
      <c r="RXO39" s="1022"/>
      <c r="RXP39" s="1022"/>
      <c r="RXQ39" s="1022"/>
      <c r="RXR39" s="1022"/>
      <c r="RXS39" s="1022"/>
      <c r="RXT39" s="1022"/>
      <c r="RXU39" s="1022"/>
      <c r="RXV39" s="1022"/>
      <c r="RXW39" s="1022"/>
      <c r="RXX39" s="1022"/>
      <c r="RXY39" s="1022"/>
      <c r="RXZ39" s="1022"/>
      <c r="RYA39" s="1022"/>
      <c r="RYB39" s="1022"/>
      <c r="RYC39" s="1022"/>
      <c r="RYD39" s="1022"/>
      <c r="RYE39" s="1022"/>
      <c r="RYF39" s="1022"/>
      <c r="RYG39" s="1022"/>
      <c r="RYH39" s="1022"/>
      <c r="RYI39" s="1022"/>
      <c r="RYJ39" s="1022"/>
      <c r="RYK39" s="1022"/>
      <c r="RYL39" s="1022"/>
      <c r="RYM39" s="1022"/>
      <c r="RYN39" s="1022"/>
      <c r="RYO39" s="1022"/>
      <c r="RYP39" s="1022"/>
      <c r="RYQ39" s="1022"/>
      <c r="RYR39" s="1022"/>
      <c r="RYS39" s="1022"/>
      <c r="RYT39" s="1022"/>
      <c r="RYU39" s="1022"/>
      <c r="RYV39" s="1022"/>
      <c r="RYW39" s="1022"/>
      <c r="RYX39" s="1022"/>
      <c r="RYY39" s="1022"/>
      <c r="RYZ39" s="1022"/>
      <c r="RZA39" s="1022"/>
      <c r="RZB39" s="1022"/>
      <c r="RZC39" s="1022"/>
      <c r="RZD39" s="1022"/>
      <c r="RZE39" s="1022"/>
      <c r="RZF39" s="1022"/>
      <c r="RZG39" s="1022"/>
      <c r="RZH39" s="1022"/>
      <c r="RZI39" s="1022"/>
      <c r="RZJ39" s="1022"/>
      <c r="RZK39" s="1022"/>
      <c r="RZL39" s="1022"/>
      <c r="RZM39" s="1022"/>
      <c r="RZN39" s="1022"/>
      <c r="RZO39" s="1022"/>
      <c r="RZP39" s="1022"/>
      <c r="RZQ39" s="1022"/>
      <c r="RZR39" s="1022"/>
      <c r="RZS39" s="1022"/>
      <c r="RZT39" s="1022"/>
      <c r="RZU39" s="1022"/>
      <c r="RZV39" s="1022"/>
      <c r="RZW39" s="1022"/>
      <c r="RZX39" s="1022"/>
      <c r="RZY39" s="1022"/>
      <c r="RZZ39" s="1022"/>
      <c r="SAA39" s="1022"/>
      <c r="SAB39" s="1022"/>
      <c r="SAC39" s="1022"/>
      <c r="SAD39" s="1022"/>
      <c r="SAE39" s="1022"/>
      <c r="SAF39" s="1022"/>
      <c r="SAG39" s="1022"/>
      <c r="SAH39" s="1022"/>
      <c r="SAI39" s="1022"/>
      <c r="SAJ39" s="1022"/>
      <c r="SAK39" s="1022"/>
      <c r="SAL39" s="1022"/>
      <c r="SAM39" s="1022"/>
      <c r="SAN39" s="1022"/>
      <c r="SAO39" s="1022"/>
      <c r="SAP39" s="1022"/>
      <c r="SAQ39" s="1022"/>
      <c r="SAR39" s="1022"/>
      <c r="SAS39" s="1022"/>
      <c r="SAT39" s="1022"/>
      <c r="SAU39" s="1022"/>
      <c r="SAV39" s="1022"/>
      <c r="SAW39" s="1022"/>
      <c r="SAX39" s="1022"/>
      <c r="SAY39" s="1022"/>
      <c r="SAZ39" s="1022"/>
      <c r="SBA39" s="1022"/>
      <c r="SBB39" s="1022"/>
      <c r="SBC39" s="1022"/>
      <c r="SBD39" s="1022"/>
      <c r="SBE39" s="1022"/>
      <c r="SBF39" s="1022"/>
      <c r="SBG39" s="1022"/>
      <c r="SBH39" s="1022"/>
      <c r="SBI39" s="1022"/>
      <c r="SBJ39" s="1022"/>
      <c r="SBK39" s="1022"/>
      <c r="SBL39" s="1022"/>
      <c r="SBM39" s="1022"/>
      <c r="SBN39" s="1022"/>
      <c r="SBO39" s="1022"/>
      <c r="SBP39" s="1022"/>
      <c r="SBQ39" s="1022"/>
      <c r="SBR39" s="1022"/>
      <c r="SBS39" s="1022"/>
      <c r="SBT39" s="1022"/>
      <c r="SBU39" s="1022"/>
      <c r="SBV39" s="1022"/>
      <c r="SBW39" s="1022"/>
      <c r="SBX39" s="1022"/>
      <c r="SBY39" s="1022"/>
      <c r="SBZ39" s="1022"/>
      <c r="SCA39" s="1022"/>
      <c r="SCB39" s="1022"/>
      <c r="SCC39" s="1022"/>
      <c r="SCD39" s="1022"/>
      <c r="SCE39" s="1022"/>
      <c r="SCF39" s="1022"/>
      <c r="SCG39" s="1022"/>
      <c r="SCH39" s="1022"/>
      <c r="SCI39" s="1022"/>
      <c r="SCJ39" s="1022"/>
      <c r="SCK39" s="1022"/>
      <c r="SCL39" s="1022"/>
      <c r="SCM39" s="1022"/>
      <c r="SCN39" s="1022"/>
      <c r="SCO39" s="1022"/>
      <c r="SCP39" s="1022"/>
      <c r="SCQ39" s="1022"/>
      <c r="SCR39" s="1022"/>
      <c r="SCS39" s="1022"/>
      <c r="SCT39" s="1022"/>
      <c r="SCU39" s="1022"/>
      <c r="SCV39" s="1022"/>
      <c r="SCW39" s="1022"/>
      <c r="SCX39" s="1022"/>
      <c r="SCY39" s="1022"/>
      <c r="SCZ39" s="1022"/>
      <c r="SDA39" s="1022"/>
      <c r="SDB39" s="1022"/>
      <c r="SDC39" s="1022"/>
      <c r="SDD39" s="1022"/>
      <c r="SDE39" s="1022"/>
      <c r="SDF39" s="1022"/>
      <c r="SDG39" s="1022"/>
      <c r="SDH39" s="1022"/>
      <c r="SDI39" s="1022"/>
      <c r="SDJ39" s="1022"/>
      <c r="SDK39" s="1022"/>
      <c r="SDL39" s="1022"/>
      <c r="SDM39" s="1022"/>
      <c r="SDN39" s="1022"/>
      <c r="SDO39" s="1022"/>
      <c r="SDP39" s="1022"/>
      <c r="SDQ39" s="1022"/>
      <c r="SDR39" s="1022"/>
      <c r="SDS39" s="1022"/>
      <c r="SDT39" s="1022"/>
      <c r="SDU39" s="1022"/>
      <c r="SDV39" s="1022"/>
      <c r="SDW39" s="1022"/>
      <c r="SDX39" s="1022"/>
      <c r="SDY39" s="1022"/>
      <c r="SDZ39" s="1022"/>
      <c r="SEA39" s="1022"/>
      <c r="SEB39" s="1022"/>
      <c r="SEC39" s="1022"/>
      <c r="SED39" s="1022"/>
      <c r="SEE39" s="1022"/>
      <c r="SEF39" s="1022"/>
      <c r="SEG39" s="1022"/>
      <c r="SEH39" s="1022"/>
      <c r="SEI39" s="1022"/>
      <c r="SEJ39" s="1022"/>
      <c r="SEK39" s="1022"/>
      <c r="SEL39" s="1022"/>
      <c r="SEM39" s="1022"/>
      <c r="SEN39" s="1022"/>
      <c r="SEO39" s="1022"/>
      <c r="SEP39" s="1022"/>
      <c r="SEQ39" s="1022"/>
      <c r="SER39" s="1022"/>
      <c r="SES39" s="1022"/>
      <c r="SET39" s="1022"/>
      <c r="SEU39" s="1022"/>
      <c r="SEV39" s="1022"/>
      <c r="SEW39" s="1022"/>
      <c r="SEX39" s="1022"/>
      <c r="SEY39" s="1022"/>
      <c r="SEZ39" s="1022"/>
      <c r="SFA39" s="1022"/>
      <c r="SFB39" s="1022"/>
      <c r="SFC39" s="1022"/>
      <c r="SFD39" s="1022"/>
      <c r="SFE39" s="1022"/>
      <c r="SFF39" s="1022"/>
      <c r="SFG39" s="1022"/>
      <c r="SFH39" s="1022"/>
      <c r="SFI39" s="1022"/>
      <c r="SFJ39" s="1022"/>
      <c r="SFK39" s="1022"/>
      <c r="SFL39" s="1022"/>
      <c r="SFM39" s="1022"/>
      <c r="SFN39" s="1022"/>
      <c r="SFO39" s="1022"/>
      <c r="SFP39" s="1022"/>
      <c r="SFQ39" s="1022"/>
      <c r="SFR39" s="1022"/>
      <c r="SFS39" s="1022"/>
      <c r="SFT39" s="1022"/>
      <c r="SFU39" s="1022"/>
      <c r="SFV39" s="1022"/>
      <c r="SFW39" s="1022"/>
      <c r="SFX39" s="1022"/>
      <c r="SFY39" s="1022"/>
      <c r="SFZ39" s="1022"/>
      <c r="SGA39" s="1022"/>
      <c r="SGB39" s="1022"/>
      <c r="SGC39" s="1022"/>
      <c r="SGD39" s="1022"/>
      <c r="SGE39" s="1022"/>
      <c r="SGF39" s="1022"/>
      <c r="SGG39" s="1022"/>
      <c r="SGH39" s="1022"/>
      <c r="SGI39" s="1022"/>
      <c r="SGJ39" s="1022"/>
      <c r="SGK39" s="1022"/>
      <c r="SGL39" s="1022"/>
      <c r="SGM39" s="1022"/>
      <c r="SGN39" s="1022"/>
      <c r="SGO39" s="1022"/>
      <c r="SGP39" s="1022"/>
      <c r="SGQ39" s="1022"/>
      <c r="SGR39" s="1022"/>
      <c r="SGS39" s="1022"/>
      <c r="SGT39" s="1022"/>
      <c r="SGU39" s="1022"/>
      <c r="SGV39" s="1022"/>
      <c r="SGW39" s="1022"/>
      <c r="SGX39" s="1022"/>
      <c r="SGY39" s="1022"/>
      <c r="SGZ39" s="1022"/>
      <c r="SHA39" s="1022"/>
      <c r="SHB39" s="1022"/>
      <c r="SHC39" s="1022"/>
      <c r="SHD39" s="1022"/>
      <c r="SHE39" s="1022"/>
      <c r="SHF39" s="1022"/>
      <c r="SHG39" s="1022"/>
      <c r="SHH39" s="1022"/>
      <c r="SHI39" s="1022"/>
      <c r="SHJ39" s="1022"/>
      <c r="SHK39" s="1022"/>
      <c r="SHL39" s="1022"/>
      <c r="SHM39" s="1022"/>
      <c r="SHN39" s="1022"/>
      <c r="SHO39" s="1022"/>
      <c r="SHP39" s="1022"/>
      <c r="SHQ39" s="1022"/>
      <c r="SHR39" s="1022"/>
      <c r="SHS39" s="1022"/>
      <c r="SHT39" s="1022"/>
      <c r="SHU39" s="1022"/>
      <c r="SHV39" s="1022"/>
      <c r="SHW39" s="1022"/>
      <c r="SHX39" s="1022"/>
      <c r="SHY39" s="1022"/>
      <c r="SHZ39" s="1022"/>
      <c r="SIA39" s="1022"/>
      <c r="SIB39" s="1022"/>
      <c r="SIC39" s="1022"/>
      <c r="SID39" s="1022"/>
      <c r="SIE39" s="1022"/>
      <c r="SIF39" s="1022"/>
      <c r="SIG39" s="1022"/>
      <c r="SIH39" s="1022"/>
      <c r="SII39" s="1022"/>
      <c r="SIJ39" s="1022"/>
      <c r="SIK39" s="1022"/>
      <c r="SIL39" s="1022"/>
      <c r="SIM39" s="1022"/>
      <c r="SIN39" s="1022"/>
      <c r="SIO39" s="1022"/>
      <c r="SIP39" s="1022"/>
      <c r="SIQ39" s="1022"/>
      <c r="SIR39" s="1022"/>
      <c r="SIS39" s="1022"/>
      <c r="SIT39" s="1022"/>
      <c r="SIU39" s="1022"/>
      <c r="SIV39" s="1022"/>
      <c r="SIW39" s="1022"/>
      <c r="SIX39" s="1022"/>
      <c r="SIY39" s="1022"/>
      <c r="SIZ39" s="1022"/>
      <c r="SJA39" s="1022"/>
      <c r="SJB39" s="1022"/>
      <c r="SJC39" s="1022"/>
      <c r="SJD39" s="1022"/>
      <c r="SJE39" s="1022"/>
      <c r="SJF39" s="1022"/>
      <c r="SJG39" s="1022"/>
      <c r="SJH39" s="1022"/>
      <c r="SJI39" s="1022"/>
      <c r="SJJ39" s="1022"/>
      <c r="SJK39" s="1022"/>
      <c r="SJL39" s="1022"/>
      <c r="SJM39" s="1022"/>
      <c r="SJN39" s="1022"/>
      <c r="SJO39" s="1022"/>
      <c r="SJP39" s="1022"/>
      <c r="SJQ39" s="1022"/>
      <c r="SJR39" s="1022"/>
      <c r="SJS39" s="1022"/>
      <c r="SJT39" s="1022"/>
      <c r="SJU39" s="1022"/>
      <c r="SJV39" s="1022"/>
      <c r="SJW39" s="1022"/>
      <c r="SJX39" s="1022"/>
      <c r="SJY39" s="1022"/>
      <c r="SJZ39" s="1022"/>
      <c r="SKA39" s="1022"/>
      <c r="SKB39" s="1022"/>
      <c r="SKC39" s="1022"/>
      <c r="SKD39" s="1022"/>
      <c r="SKE39" s="1022"/>
      <c r="SKF39" s="1022"/>
      <c r="SKG39" s="1022"/>
      <c r="SKH39" s="1022"/>
      <c r="SKI39" s="1022"/>
      <c r="SKJ39" s="1022"/>
      <c r="SKK39" s="1022"/>
      <c r="SKL39" s="1022"/>
      <c r="SKM39" s="1022"/>
      <c r="SKN39" s="1022"/>
      <c r="SKO39" s="1022"/>
      <c r="SKP39" s="1022"/>
      <c r="SKQ39" s="1022"/>
      <c r="SKR39" s="1022"/>
      <c r="SKS39" s="1022"/>
      <c r="SKT39" s="1022"/>
      <c r="SKU39" s="1022"/>
      <c r="SKV39" s="1022"/>
      <c r="SKW39" s="1022"/>
      <c r="SKX39" s="1022"/>
      <c r="SKY39" s="1022"/>
      <c r="SKZ39" s="1022"/>
      <c r="SLA39" s="1022"/>
      <c r="SLB39" s="1022"/>
      <c r="SLC39" s="1022"/>
      <c r="SLD39" s="1022"/>
      <c r="SLE39" s="1022"/>
      <c r="SLF39" s="1022"/>
      <c r="SLG39" s="1022"/>
      <c r="SLH39" s="1022"/>
      <c r="SLI39" s="1022"/>
      <c r="SLJ39" s="1022"/>
      <c r="SLK39" s="1022"/>
      <c r="SLL39" s="1022"/>
      <c r="SLM39" s="1022"/>
      <c r="SLN39" s="1022"/>
      <c r="SLO39" s="1022"/>
      <c r="SLP39" s="1022"/>
      <c r="SLQ39" s="1022"/>
      <c r="SLR39" s="1022"/>
      <c r="SLS39" s="1022"/>
      <c r="SLT39" s="1022"/>
      <c r="SLU39" s="1022"/>
      <c r="SLV39" s="1022"/>
      <c r="SLW39" s="1022"/>
      <c r="SLX39" s="1022"/>
      <c r="SLY39" s="1022"/>
      <c r="SLZ39" s="1022"/>
      <c r="SMA39" s="1022"/>
      <c r="SMB39" s="1022"/>
      <c r="SMC39" s="1022"/>
      <c r="SMD39" s="1022"/>
      <c r="SME39" s="1022"/>
      <c r="SMF39" s="1022"/>
      <c r="SMG39" s="1022"/>
      <c r="SMH39" s="1022"/>
      <c r="SMI39" s="1022"/>
      <c r="SMJ39" s="1022"/>
      <c r="SMK39" s="1022"/>
      <c r="SML39" s="1022"/>
      <c r="SMM39" s="1022"/>
      <c r="SMN39" s="1022"/>
      <c r="SMO39" s="1022"/>
      <c r="SMP39" s="1022"/>
      <c r="SMQ39" s="1022"/>
      <c r="SMR39" s="1022"/>
      <c r="SMS39" s="1022"/>
      <c r="SMT39" s="1022"/>
      <c r="SMU39" s="1022"/>
      <c r="SMV39" s="1022"/>
      <c r="SMW39" s="1022"/>
      <c r="SMX39" s="1022"/>
      <c r="SMY39" s="1022"/>
      <c r="SMZ39" s="1022"/>
      <c r="SNA39" s="1022"/>
      <c r="SNB39" s="1022"/>
      <c r="SNC39" s="1022"/>
      <c r="SND39" s="1022"/>
      <c r="SNE39" s="1022"/>
      <c r="SNF39" s="1022"/>
      <c r="SNG39" s="1022"/>
      <c r="SNH39" s="1022"/>
      <c r="SNI39" s="1022"/>
      <c r="SNJ39" s="1022"/>
      <c r="SNK39" s="1022"/>
      <c r="SNL39" s="1022"/>
      <c r="SNM39" s="1022"/>
      <c r="SNN39" s="1022"/>
      <c r="SNO39" s="1022"/>
      <c r="SNP39" s="1022"/>
      <c r="SNQ39" s="1022"/>
      <c r="SNR39" s="1022"/>
      <c r="SNS39" s="1022"/>
      <c r="SNT39" s="1022"/>
      <c r="SNU39" s="1022"/>
      <c r="SNV39" s="1022"/>
      <c r="SNW39" s="1022"/>
      <c r="SNX39" s="1022"/>
      <c r="SNY39" s="1022"/>
      <c r="SNZ39" s="1022"/>
      <c r="SOA39" s="1022"/>
      <c r="SOB39" s="1022"/>
      <c r="SOC39" s="1022"/>
      <c r="SOD39" s="1022"/>
      <c r="SOE39" s="1022"/>
      <c r="SOF39" s="1022"/>
      <c r="SOG39" s="1022"/>
      <c r="SOH39" s="1022"/>
      <c r="SOI39" s="1022"/>
      <c r="SOJ39" s="1022"/>
      <c r="SOK39" s="1022"/>
      <c r="SOL39" s="1022"/>
      <c r="SOM39" s="1022"/>
      <c r="SON39" s="1022"/>
      <c r="SOO39" s="1022"/>
      <c r="SOP39" s="1022"/>
      <c r="SOQ39" s="1022"/>
      <c r="SOR39" s="1022"/>
      <c r="SOS39" s="1022"/>
      <c r="SOT39" s="1022"/>
      <c r="SOU39" s="1022"/>
      <c r="SOV39" s="1022"/>
      <c r="SOW39" s="1022"/>
      <c r="SOX39" s="1022"/>
      <c r="SOY39" s="1022"/>
      <c r="SOZ39" s="1022"/>
      <c r="SPA39" s="1022"/>
      <c r="SPB39" s="1022"/>
      <c r="SPC39" s="1022"/>
      <c r="SPD39" s="1022"/>
      <c r="SPE39" s="1022"/>
      <c r="SPF39" s="1022"/>
      <c r="SPG39" s="1022"/>
      <c r="SPH39" s="1022"/>
      <c r="SPI39" s="1022"/>
      <c r="SPJ39" s="1022"/>
      <c r="SPK39" s="1022"/>
      <c r="SPL39" s="1022"/>
      <c r="SPM39" s="1022"/>
      <c r="SPN39" s="1022"/>
      <c r="SPO39" s="1022"/>
      <c r="SPP39" s="1022"/>
      <c r="SPQ39" s="1022"/>
      <c r="SPR39" s="1022"/>
      <c r="SPS39" s="1022"/>
      <c r="SPT39" s="1022"/>
      <c r="SPU39" s="1022"/>
      <c r="SPV39" s="1022"/>
      <c r="SPW39" s="1022"/>
      <c r="SPX39" s="1022"/>
      <c r="SPY39" s="1022"/>
      <c r="SPZ39" s="1022"/>
      <c r="SQA39" s="1022"/>
      <c r="SQB39" s="1022"/>
      <c r="SQC39" s="1022"/>
      <c r="SQD39" s="1022"/>
      <c r="SQE39" s="1022"/>
      <c r="SQF39" s="1022"/>
      <c r="SQG39" s="1022"/>
      <c r="SQH39" s="1022"/>
      <c r="SQI39" s="1022"/>
      <c r="SQJ39" s="1022"/>
      <c r="SQK39" s="1022"/>
      <c r="SQL39" s="1022"/>
      <c r="SQM39" s="1022"/>
      <c r="SQN39" s="1022"/>
      <c r="SQO39" s="1022"/>
      <c r="SQP39" s="1022"/>
      <c r="SQQ39" s="1022"/>
      <c r="SQR39" s="1022"/>
      <c r="SQS39" s="1022"/>
      <c r="SQT39" s="1022"/>
      <c r="SQU39" s="1022"/>
      <c r="SQV39" s="1022"/>
      <c r="SQW39" s="1022"/>
      <c r="SQX39" s="1022"/>
      <c r="SQY39" s="1022"/>
      <c r="SQZ39" s="1022"/>
      <c r="SRA39" s="1022"/>
      <c r="SRB39" s="1022"/>
      <c r="SRC39" s="1022"/>
      <c r="SRD39" s="1022"/>
      <c r="SRE39" s="1022"/>
      <c r="SRF39" s="1022"/>
      <c r="SRG39" s="1022"/>
      <c r="SRH39" s="1022"/>
      <c r="SRI39" s="1022"/>
      <c r="SRJ39" s="1022"/>
      <c r="SRK39" s="1022"/>
      <c r="SRL39" s="1022"/>
      <c r="SRM39" s="1022"/>
      <c r="SRN39" s="1022"/>
      <c r="SRO39" s="1022"/>
      <c r="SRP39" s="1022"/>
      <c r="SRQ39" s="1022"/>
      <c r="SRR39" s="1022"/>
      <c r="SRS39" s="1022"/>
      <c r="SRT39" s="1022"/>
      <c r="SRU39" s="1022"/>
      <c r="SRV39" s="1022"/>
      <c r="SRW39" s="1022"/>
      <c r="SRX39" s="1022"/>
      <c r="SRY39" s="1022"/>
      <c r="SRZ39" s="1022"/>
      <c r="SSA39" s="1022"/>
      <c r="SSB39" s="1022"/>
      <c r="SSC39" s="1022"/>
      <c r="SSD39" s="1022"/>
      <c r="SSE39" s="1022"/>
      <c r="SSF39" s="1022"/>
      <c r="SSG39" s="1022"/>
      <c r="SSH39" s="1022"/>
      <c r="SSI39" s="1022"/>
      <c r="SSJ39" s="1022"/>
      <c r="SSK39" s="1022"/>
      <c r="SSL39" s="1022"/>
      <c r="SSM39" s="1022"/>
      <c r="SSN39" s="1022"/>
      <c r="SSO39" s="1022"/>
      <c r="SSP39" s="1022"/>
      <c r="SSQ39" s="1022"/>
      <c r="SSR39" s="1022"/>
      <c r="SSS39" s="1022"/>
      <c r="SST39" s="1022"/>
      <c r="SSU39" s="1022"/>
      <c r="SSV39" s="1022"/>
      <c r="SSW39" s="1022"/>
      <c r="SSX39" s="1022"/>
      <c r="SSY39" s="1022"/>
      <c r="SSZ39" s="1022"/>
      <c r="STA39" s="1022"/>
      <c r="STB39" s="1022"/>
      <c r="STC39" s="1022"/>
      <c r="STD39" s="1022"/>
      <c r="STE39" s="1022"/>
      <c r="STF39" s="1022"/>
      <c r="STG39" s="1022"/>
      <c r="STH39" s="1022"/>
      <c r="STI39" s="1022"/>
      <c r="STJ39" s="1022"/>
      <c r="STK39" s="1022"/>
      <c r="STL39" s="1022"/>
      <c r="STM39" s="1022"/>
      <c r="STN39" s="1022"/>
      <c r="STO39" s="1022"/>
      <c r="STP39" s="1022"/>
      <c r="STQ39" s="1022"/>
      <c r="STR39" s="1022"/>
      <c r="STS39" s="1022"/>
      <c r="STT39" s="1022"/>
      <c r="STU39" s="1022"/>
      <c r="STV39" s="1022"/>
      <c r="STW39" s="1022"/>
      <c r="STX39" s="1022"/>
      <c r="STY39" s="1022"/>
      <c r="STZ39" s="1022"/>
      <c r="SUA39" s="1022"/>
      <c r="SUB39" s="1022"/>
      <c r="SUC39" s="1022"/>
      <c r="SUD39" s="1022"/>
      <c r="SUE39" s="1022"/>
      <c r="SUF39" s="1022"/>
      <c r="SUG39" s="1022"/>
      <c r="SUH39" s="1022"/>
      <c r="SUI39" s="1022"/>
      <c r="SUJ39" s="1022"/>
      <c r="SUK39" s="1022"/>
      <c r="SUL39" s="1022"/>
      <c r="SUM39" s="1022"/>
      <c r="SUN39" s="1022"/>
      <c r="SUO39" s="1022"/>
      <c r="SUP39" s="1022"/>
      <c r="SUQ39" s="1022"/>
      <c r="SUR39" s="1022"/>
      <c r="SUS39" s="1022"/>
      <c r="SUT39" s="1022"/>
      <c r="SUU39" s="1022"/>
      <c r="SUV39" s="1022"/>
      <c r="SUW39" s="1022"/>
      <c r="SUX39" s="1022"/>
      <c r="SUY39" s="1022"/>
      <c r="SUZ39" s="1022"/>
      <c r="SVA39" s="1022"/>
      <c r="SVB39" s="1022"/>
      <c r="SVC39" s="1022"/>
      <c r="SVD39" s="1022"/>
      <c r="SVE39" s="1022"/>
      <c r="SVF39" s="1022"/>
      <c r="SVG39" s="1022"/>
      <c r="SVH39" s="1022"/>
      <c r="SVI39" s="1022"/>
      <c r="SVJ39" s="1022"/>
      <c r="SVK39" s="1022"/>
      <c r="SVL39" s="1022"/>
      <c r="SVM39" s="1022"/>
      <c r="SVN39" s="1022"/>
      <c r="SVO39" s="1022"/>
      <c r="SVP39" s="1022"/>
      <c r="SVQ39" s="1022"/>
      <c r="SVR39" s="1022"/>
      <c r="SVS39" s="1022"/>
      <c r="SVT39" s="1022"/>
      <c r="SVU39" s="1022"/>
      <c r="SVV39" s="1022"/>
      <c r="SVW39" s="1022"/>
      <c r="SVX39" s="1022"/>
      <c r="SVY39" s="1022"/>
      <c r="SVZ39" s="1022"/>
      <c r="SWA39" s="1022"/>
      <c r="SWB39" s="1022"/>
      <c r="SWC39" s="1022"/>
      <c r="SWD39" s="1022"/>
      <c r="SWE39" s="1022"/>
      <c r="SWF39" s="1022"/>
      <c r="SWG39" s="1022"/>
      <c r="SWH39" s="1022"/>
      <c r="SWI39" s="1022"/>
      <c r="SWJ39" s="1022"/>
      <c r="SWK39" s="1022"/>
      <c r="SWL39" s="1022"/>
      <c r="SWM39" s="1022"/>
      <c r="SWN39" s="1022"/>
      <c r="SWO39" s="1022"/>
      <c r="SWP39" s="1022"/>
      <c r="SWQ39" s="1022"/>
      <c r="SWR39" s="1022"/>
      <c r="SWS39" s="1022"/>
      <c r="SWT39" s="1022"/>
      <c r="SWU39" s="1022"/>
      <c r="SWV39" s="1022"/>
      <c r="SWW39" s="1022"/>
      <c r="SWX39" s="1022"/>
      <c r="SWY39" s="1022"/>
      <c r="SWZ39" s="1022"/>
      <c r="SXA39" s="1022"/>
      <c r="SXB39" s="1022"/>
      <c r="SXC39" s="1022"/>
      <c r="SXD39" s="1022"/>
      <c r="SXE39" s="1022"/>
      <c r="SXF39" s="1022"/>
      <c r="SXG39" s="1022"/>
      <c r="SXH39" s="1022"/>
      <c r="SXI39" s="1022"/>
      <c r="SXJ39" s="1022"/>
      <c r="SXK39" s="1022"/>
      <c r="SXL39" s="1022"/>
      <c r="SXM39" s="1022"/>
      <c r="SXN39" s="1022"/>
      <c r="SXO39" s="1022"/>
      <c r="SXP39" s="1022"/>
      <c r="SXQ39" s="1022"/>
      <c r="SXR39" s="1022"/>
      <c r="SXS39" s="1022"/>
      <c r="SXT39" s="1022"/>
      <c r="SXU39" s="1022"/>
      <c r="SXV39" s="1022"/>
      <c r="SXW39" s="1022"/>
      <c r="SXX39" s="1022"/>
      <c r="SXY39" s="1022"/>
      <c r="SXZ39" s="1022"/>
      <c r="SYA39" s="1022"/>
      <c r="SYB39" s="1022"/>
      <c r="SYC39" s="1022"/>
      <c r="SYD39" s="1022"/>
      <c r="SYE39" s="1022"/>
      <c r="SYF39" s="1022"/>
      <c r="SYG39" s="1022"/>
      <c r="SYH39" s="1022"/>
      <c r="SYI39" s="1022"/>
      <c r="SYJ39" s="1022"/>
      <c r="SYK39" s="1022"/>
      <c r="SYL39" s="1022"/>
      <c r="SYM39" s="1022"/>
      <c r="SYN39" s="1022"/>
      <c r="SYO39" s="1022"/>
      <c r="SYP39" s="1022"/>
      <c r="SYQ39" s="1022"/>
      <c r="SYR39" s="1022"/>
      <c r="SYS39" s="1022"/>
      <c r="SYT39" s="1022"/>
      <c r="SYU39" s="1022"/>
      <c r="SYV39" s="1022"/>
      <c r="SYW39" s="1022"/>
      <c r="SYX39" s="1022"/>
      <c r="SYY39" s="1022"/>
      <c r="SYZ39" s="1022"/>
      <c r="SZA39" s="1022"/>
      <c r="SZB39" s="1022"/>
      <c r="SZC39" s="1022"/>
      <c r="SZD39" s="1022"/>
      <c r="SZE39" s="1022"/>
      <c r="SZF39" s="1022"/>
      <c r="SZG39" s="1022"/>
      <c r="SZH39" s="1022"/>
      <c r="SZI39" s="1022"/>
      <c r="SZJ39" s="1022"/>
      <c r="SZK39" s="1022"/>
      <c r="SZL39" s="1022"/>
      <c r="SZM39" s="1022"/>
      <c r="SZN39" s="1022"/>
      <c r="SZO39" s="1022"/>
      <c r="SZP39" s="1022"/>
      <c r="SZQ39" s="1022"/>
      <c r="SZR39" s="1022"/>
      <c r="SZS39" s="1022"/>
      <c r="SZT39" s="1022"/>
      <c r="SZU39" s="1022"/>
      <c r="SZV39" s="1022"/>
      <c r="SZW39" s="1022"/>
      <c r="SZX39" s="1022"/>
      <c r="SZY39" s="1022"/>
      <c r="SZZ39" s="1022"/>
      <c r="TAA39" s="1022"/>
      <c r="TAB39" s="1022"/>
      <c r="TAC39" s="1022"/>
      <c r="TAD39" s="1022"/>
      <c r="TAE39" s="1022"/>
      <c r="TAF39" s="1022"/>
      <c r="TAG39" s="1022"/>
      <c r="TAH39" s="1022"/>
      <c r="TAI39" s="1022"/>
      <c r="TAJ39" s="1022"/>
      <c r="TAK39" s="1022"/>
      <c r="TAL39" s="1022"/>
      <c r="TAM39" s="1022"/>
      <c r="TAN39" s="1022"/>
      <c r="TAO39" s="1022"/>
      <c r="TAP39" s="1022"/>
      <c r="TAQ39" s="1022"/>
      <c r="TAR39" s="1022"/>
      <c r="TAS39" s="1022"/>
      <c r="TAT39" s="1022"/>
      <c r="TAU39" s="1022"/>
      <c r="TAV39" s="1022"/>
      <c r="TAW39" s="1022"/>
      <c r="TAX39" s="1022"/>
      <c r="TAY39" s="1022"/>
      <c r="TAZ39" s="1022"/>
      <c r="TBA39" s="1022"/>
      <c r="TBB39" s="1022"/>
      <c r="TBC39" s="1022"/>
      <c r="TBD39" s="1022"/>
      <c r="TBE39" s="1022"/>
      <c r="TBF39" s="1022"/>
      <c r="TBG39" s="1022"/>
      <c r="TBH39" s="1022"/>
      <c r="TBI39" s="1022"/>
      <c r="TBJ39" s="1022"/>
      <c r="TBK39" s="1022"/>
      <c r="TBL39" s="1022"/>
      <c r="TBM39" s="1022"/>
      <c r="TBN39" s="1022"/>
      <c r="TBO39" s="1022"/>
      <c r="TBP39" s="1022"/>
      <c r="TBQ39" s="1022"/>
      <c r="TBR39" s="1022"/>
      <c r="TBS39" s="1022"/>
      <c r="TBT39" s="1022"/>
      <c r="TBU39" s="1022"/>
      <c r="TBV39" s="1022"/>
      <c r="TBW39" s="1022"/>
      <c r="TBX39" s="1022"/>
      <c r="TBY39" s="1022"/>
      <c r="TBZ39" s="1022"/>
      <c r="TCA39" s="1022"/>
      <c r="TCB39" s="1022"/>
      <c r="TCC39" s="1022"/>
      <c r="TCD39" s="1022"/>
      <c r="TCE39" s="1022"/>
      <c r="TCF39" s="1022"/>
      <c r="TCG39" s="1022"/>
      <c r="TCH39" s="1022"/>
      <c r="TCI39" s="1022"/>
      <c r="TCJ39" s="1022"/>
      <c r="TCK39" s="1022"/>
      <c r="TCL39" s="1022"/>
      <c r="TCM39" s="1022"/>
      <c r="TCN39" s="1022"/>
      <c r="TCO39" s="1022"/>
      <c r="TCP39" s="1022"/>
      <c r="TCQ39" s="1022"/>
      <c r="TCR39" s="1022"/>
      <c r="TCS39" s="1022"/>
      <c r="TCT39" s="1022"/>
      <c r="TCU39" s="1022"/>
      <c r="TCV39" s="1022"/>
      <c r="TCW39" s="1022"/>
      <c r="TCX39" s="1022"/>
      <c r="TCY39" s="1022"/>
      <c r="TCZ39" s="1022"/>
      <c r="TDA39" s="1022"/>
      <c r="TDB39" s="1022"/>
      <c r="TDC39" s="1022"/>
      <c r="TDD39" s="1022"/>
      <c r="TDE39" s="1022"/>
      <c r="TDF39" s="1022"/>
      <c r="TDG39" s="1022"/>
      <c r="TDH39" s="1022"/>
      <c r="TDI39" s="1022"/>
      <c r="TDJ39" s="1022"/>
      <c r="TDK39" s="1022"/>
      <c r="TDL39" s="1022"/>
      <c r="TDM39" s="1022"/>
      <c r="TDN39" s="1022"/>
      <c r="TDO39" s="1022"/>
      <c r="TDP39" s="1022"/>
      <c r="TDQ39" s="1022"/>
      <c r="TDR39" s="1022"/>
      <c r="TDS39" s="1022"/>
      <c r="TDT39" s="1022"/>
      <c r="TDU39" s="1022"/>
      <c r="TDV39" s="1022"/>
      <c r="TDW39" s="1022"/>
      <c r="TDX39" s="1022"/>
      <c r="TDY39" s="1022"/>
      <c r="TDZ39" s="1022"/>
      <c r="TEA39" s="1022"/>
      <c r="TEB39" s="1022"/>
      <c r="TEC39" s="1022"/>
      <c r="TED39" s="1022"/>
      <c r="TEE39" s="1022"/>
      <c r="TEF39" s="1022"/>
      <c r="TEG39" s="1022"/>
      <c r="TEH39" s="1022"/>
      <c r="TEI39" s="1022"/>
      <c r="TEJ39" s="1022"/>
      <c r="TEK39" s="1022"/>
      <c r="TEL39" s="1022"/>
      <c r="TEM39" s="1022"/>
      <c r="TEN39" s="1022"/>
      <c r="TEO39" s="1022"/>
      <c r="TEP39" s="1022"/>
      <c r="TEQ39" s="1022"/>
      <c r="TER39" s="1022"/>
      <c r="TES39" s="1022"/>
      <c r="TET39" s="1022"/>
      <c r="TEU39" s="1022"/>
      <c r="TEV39" s="1022"/>
      <c r="TEW39" s="1022"/>
      <c r="TEX39" s="1022"/>
      <c r="TEY39" s="1022"/>
      <c r="TEZ39" s="1022"/>
      <c r="TFA39" s="1022"/>
      <c r="TFB39" s="1022"/>
      <c r="TFC39" s="1022"/>
      <c r="TFD39" s="1022"/>
      <c r="TFE39" s="1022"/>
      <c r="TFF39" s="1022"/>
      <c r="TFG39" s="1022"/>
      <c r="TFH39" s="1022"/>
      <c r="TFI39" s="1022"/>
      <c r="TFJ39" s="1022"/>
      <c r="TFK39" s="1022"/>
      <c r="TFL39" s="1022"/>
      <c r="TFM39" s="1022"/>
      <c r="TFN39" s="1022"/>
      <c r="TFO39" s="1022"/>
      <c r="TFP39" s="1022"/>
      <c r="TFQ39" s="1022"/>
      <c r="TFR39" s="1022"/>
      <c r="TFS39" s="1022"/>
      <c r="TFT39" s="1022"/>
      <c r="TFU39" s="1022"/>
      <c r="TFV39" s="1022"/>
      <c r="TFW39" s="1022"/>
      <c r="TFX39" s="1022"/>
      <c r="TFY39" s="1022"/>
      <c r="TFZ39" s="1022"/>
      <c r="TGA39" s="1022"/>
      <c r="TGB39" s="1022"/>
      <c r="TGC39" s="1022"/>
      <c r="TGD39" s="1022"/>
      <c r="TGE39" s="1022"/>
      <c r="TGF39" s="1022"/>
      <c r="TGG39" s="1022"/>
      <c r="TGH39" s="1022"/>
      <c r="TGI39" s="1022"/>
      <c r="TGJ39" s="1022"/>
      <c r="TGK39" s="1022"/>
      <c r="TGL39" s="1022"/>
      <c r="TGM39" s="1022"/>
      <c r="TGN39" s="1022"/>
      <c r="TGO39" s="1022"/>
      <c r="TGP39" s="1022"/>
      <c r="TGQ39" s="1022"/>
      <c r="TGR39" s="1022"/>
      <c r="TGS39" s="1022"/>
      <c r="TGT39" s="1022"/>
      <c r="TGU39" s="1022"/>
      <c r="TGV39" s="1022"/>
      <c r="TGW39" s="1022"/>
      <c r="TGX39" s="1022"/>
      <c r="TGY39" s="1022"/>
      <c r="TGZ39" s="1022"/>
      <c r="THA39" s="1022"/>
      <c r="THB39" s="1022"/>
      <c r="THC39" s="1022"/>
      <c r="THD39" s="1022"/>
      <c r="THE39" s="1022"/>
      <c r="THF39" s="1022"/>
      <c r="THG39" s="1022"/>
      <c r="THH39" s="1022"/>
      <c r="THI39" s="1022"/>
      <c r="THJ39" s="1022"/>
      <c r="THK39" s="1022"/>
      <c r="THL39" s="1022"/>
      <c r="THM39" s="1022"/>
      <c r="THN39" s="1022"/>
      <c r="THO39" s="1022"/>
      <c r="THP39" s="1022"/>
      <c r="THQ39" s="1022"/>
      <c r="THR39" s="1022"/>
      <c r="THS39" s="1022"/>
      <c r="THT39" s="1022"/>
      <c r="THU39" s="1022"/>
      <c r="THV39" s="1022"/>
      <c r="THW39" s="1022"/>
      <c r="THX39" s="1022"/>
      <c r="THY39" s="1022"/>
      <c r="THZ39" s="1022"/>
      <c r="TIA39" s="1022"/>
      <c r="TIB39" s="1022"/>
      <c r="TIC39" s="1022"/>
      <c r="TID39" s="1022"/>
      <c r="TIE39" s="1022"/>
      <c r="TIF39" s="1022"/>
      <c r="TIG39" s="1022"/>
      <c r="TIH39" s="1022"/>
      <c r="TII39" s="1022"/>
      <c r="TIJ39" s="1022"/>
      <c r="TIK39" s="1022"/>
      <c r="TIL39" s="1022"/>
      <c r="TIM39" s="1022"/>
      <c r="TIN39" s="1022"/>
      <c r="TIO39" s="1022"/>
      <c r="TIP39" s="1022"/>
      <c r="TIQ39" s="1022"/>
      <c r="TIR39" s="1022"/>
      <c r="TIS39" s="1022"/>
      <c r="TIT39" s="1022"/>
      <c r="TIU39" s="1022"/>
      <c r="TIV39" s="1022"/>
      <c r="TIW39" s="1022"/>
      <c r="TIX39" s="1022"/>
      <c r="TIY39" s="1022"/>
      <c r="TIZ39" s="1022"/>
      <c r="TJA39" s="1022"/>
      <c r="TJB39" s="1022"/>
      <c r="TJC39" s="1022"/>
      <c r="TJD39" s="1022"/>
      <c r="TJE39" s="1022"/>
      <c r="TJF39" s="1022"/>
      <c r="TJG39" s="1022"/>
      <c r="TJH39" s="1022"/>
      <c r="TJI39" s="1022"/>
      <c r="TJJ39" s="1022"/>
      <c r="TJK39" s="1022"/>
      <c r="TJL39" s="1022"/>
      <c r="TJM39" s="1022"/>
      <c r="TJN39" s="1022"/>
      <c r="TJO39" s="1022"/>
      <c r="TJP39" s="1022"/>
      <c r="TJQ39" s="1022"/>
      <c r="TJR39" s="1022"/>
      <c r="TJS39" s="1022"/>
      <c r="TJT39" s="1022"/>
      <c r="TJU39" s="1022"/>
      <c r="TJV39" s="1022"/>
      <c r="TJW39" s="1022"/>
      <c r="TJX39" s="1022"/>
      <c r="TJY39" s="1022"/>
      <c r="TJZ39" s="1022"/>
      <c r="TKA39" s="1022"/>
      <c r="TKB39" s="1022"/>
      <c r="TKC39" s="1022"/>
      <c r="TKD39" s="1022"/>
      <c r="TKE39" s="1022"/>
      <c r="TKF39" s="1022"/>
      <c r="TKG39" s="1022"/>
      <c r="TKH39" s="1022"/>
      <c r="TKI39" s="1022"/>
      <c r="TKJ39" s="1022"/>
      <c r="TKK39" s="1022"/>
      <c r="TKL39" s="1022"/>
      <c r="TKM39" s="1022"/>
      <c r="TKN39" s="1022"/>
      <c r="TKO39" s="1022"/>
      <c r="TKP39" s="1022"/>
      <c r="TKQ39" s="1022"/>
      <c r="TKR39" s="1022"/>
      <c r="TKS39" s="1022"/>
      <c r="TKT39" s="1022"/>
      <c r="TKU39" s="1022"/>
      <c r="TKV39" s="1022"/>
      <c r="TKW39" s="1022"/>
      <c r="TKX39" s="1022"/>
      <c r="TKY39" s="1022"/>
      <c r="TKZ39" s="1022"/>
      <c r="TLA39" s="1022"/>
      <c r="TLB39" s="1022"/>
      <c r="TLC39" s="1022"/>
      <c r="TLD39" s="1022"/>
      <c r="TLE39" s="1022"/>
      <c r="TLF39" s="1022"/>
      <c r="TLG39" s="1022"/>
      <c r="TLH39" s="1022"/>
      <c r="TLI39" s="1022"/>
      <c r="TLJ39" s="1022"/>
      <c r="TLK39" s="1022"/>
      <c r="TLL39" s="1022"/>
      <c r="TLM39" s="1022"/>
      <c r="TLN39" s="1022"/>
      <c r="TLO39" s="1022"/>
      <c r="TLP39" s="1022"/>
      <c r="TLQ39" s="1022"/>
      <c r="TLR39" s="1022"/>
      <c r="TLS39" s="1022"/>
      <c r="TLT39" s="1022"/>
      <c r="TLU39" s="1022"/>
      <c r="TLV39" s="1022"/>
      <c r="TLW39" s="1022"/>
      <c r="TLX39" s="1022"/>
      <c r="TLY39" s="1022"/>
      <c r="TLZ39" s="1022"/>
      <c r="TMA39" s="1022"/>
      <c r="TMB39" s="1022"/>
      <c r="TMC39" s="1022"/>
      <c r="TMD39" s="1022"/>
      <c r="TME39" s="1022"/>
      <c r="TMF39" s="1022"/>
      <c r="TMG39" s="1022"/>
      <c r="TMH39" s="1022"/>
      <c r="TMI39" s="1022"/>
      <c r="TMJ39" s="1022"/>
      <c r="TMK39" s="1022"/>
      <c r="TML39" s="1022"/>
      <c r="TMM39" s="1022"/>
      <c r="TMN39" s="1022"/>
      <c r="TMO39" s="1022"/>
      <c r="TMP39" s="1022"/>
      <c r="TMQ39" s="1022"/>
      <c r="TMR39" s="1022"/>
      <c r="TMS39" s="1022"/>
      <c r="TMT39" s="1022"/>
      <c r="TMU39" s="1022"/>
      <c r="TMV39" s="1022"/>
      <c r="TMW39" s="1022"/>
      <c r="TMX39" s="1022"/>
      <c r="TMY39" s="1022"/>
      <c r="TMZ39" s="1022"/>
      <c r="TNA39" s="1022"/>
      <c r="TNB39" s="1022"/>
      <c r="TNC39" s="1022"/>
      <c r="TND39" s="1022"/>
      <c r="TNE39" s="1022"/>
      <c r="TNF39" s="1022"/>
      <c r="TNG39" s="1022"/>
      <c r="TNH39" s="1022"/>
      <c r="TNI39" s="1022"/>
      <c r="TNJ39" s="1022"/>
      <c r="TNK39" s="1022"/>
      <c r="TNL39" s="1022"/>
      <c r="TNM39" s="1022"/>
      <c r="TNN39" s="1022"/>
      <c r="TNO39" s="1022"/>
      <c r="TNP39" s="1022"/>
      <c r="TNQ39" s="1022"/>
      <c r="TNR39" s="1022"/>
      <c r="TNS39" s="1022"/>
      <c r="TNT39" s="1022"/>
      <c r="TNU39" s="1022"/>
      <c r="TNV39" s="1022"/>
      <c r="TNW39" s="1022"/>
      <c r="TNX39" s="1022"/>
      <c r="TNY39" s="1022"/>
      <c r="TNZ39" s="1022"/>
      <c r="TOA39" s="1022"/>
      <c r="TOB39" s="1022"/>
      <c r="TOC39" s="1022"/>
      <c r="TOD39" s="1022"/>
      <c r="TOE39" s="1022"/>
      <c r="TOF39" s="1022"/>
      <c r="TOG39" s="1022"/>
      <c r="TOH39" s="1022"/>
      <c r="TOI39" s="1022"/>
      <c r="TOJ39" s="1022"/>
      <c r="TOK39" s="1022"/>
      <c r="TOL39" s="1022"/>
      <c r="TOM39" s="1022"/>
      <c r="TON39" s="1022"/>
      <c r="TOO39" s="1022"/>
      <c r="TOP39" s="1022"/>
      <c r="TOQ39" s="1022"/>
      <c r="TOR39" s="1022"/>
      <c r="TOS39" s="1022"/>
      <c r="TOT39" s="1022"/>
      <c r="TOU39" s="1022"/>
      <c r="TOV39" s="1022"/>
      <c r="TOW39" s="1022"/>
      <c r="TOX39" s="1022"/>
      <c r="TOY39" s="1022"/>
      <c r="TOZ39" s="1022"/>
      <c r="TPA39" s="1022"/>
      <c r="TPB39" s="1022"/>
      <c r="TPC39" s="1022"/>
      <c r="TPD39" s="1022"/>
      <c r="TPE39" s="1022"/>
      <c r="TPF39" s="1022"/>
      <c r="TPG39" s="1022"/>
      <c r="TPH39" s="1022"/>
      <c r="TPI39" s="1022"/>
      <c r="TPJ39" s="1022"/>
      <c r="TPK39" s="1022"/>
      <c r="TPL39" s="1022"/>
      <c r="TPM39" s="1022"/>
      <c r="TPN39" s="1022"/>
      <c r="TPO39" s="1022"/>
      <c r="TPP39" s="1022"/>
      <c r="TPQ39" s="1022"/>
      <c r="TPR39" s="1022"/>
      <c r="TPS39" s="1022"/>
      <c r="TPT39" s="1022"/>
      <c r="TPU39" s="1022"/>
      <c r="TPV39" s="1022"/>
      <c r="TPW39" s="1022"/>
      <c r="TPX39" s="1022"/>
      <c r="TPY39" s="1022"/>
      <c r="TPZ39" s="1022"/>
      <c r="TQA39" s="1022"/>
      <c r="TQB39" s="1022"/>
      <c r="TQC39" s="1022"/>
      <c r="TQD39" s="1022"/>
      <c r="TQE39" s="1022"/>
      <c r="TQF39" s="1022"/>
      <c r="TQG39" s="1022"/>
      <c r="TQH39" s="1022"/>
      <c r="TQI39" s="1022"/>
      <c r="TQJ39" s="1022"/>
      <c r="TQK39" s="1022"/>
      <c r="TQL39" s="1022"/>
      <c r="TQM39" s="1022"/>
      <c r="TQN39" s="1022"/>
      <c r="TQO39" s="1022"/>
      <c r="TQP39" s="1022"/>
      <c r="TQQ39" s="1022"/>
      <c r="TQR39" s="1022"/>
      <c r="TQS39" s="1022"/>
      <c r="TQT39" s="1022"/>
      <c r="TQU39" s="1022"/>
      <c r="TQV39" s="1022"/>
      <c r="TQW39" s="1022"/>
      <c r="TQX39" s="1022"/>
      <c r="TQY39" s="1022"/>
      <c r="TQZ39" s="1022"/>
      <c r="TRA39" s="1022"/>
      <c r="TRB39" s="1022"/>
      <c r="TRC39" s="1022"/>
      <c r="TRD39" s="1022"/>
      <c r="TRE39" s="1022"/>
      <c r="TRF39" s="1022"/>
      <c r="TRG39" s="1022"/>
      <c r="TRH39" s="1022"/>
      <c r="TRI39" s="1022"/>
      <c r="TRJ39" s="1022"/>
      <c r="TRK39" s="1022"/>
      <c r="TRL39" s="1022"/>
      <c r="TRM39" s="1022"/>
      <c r="TRN39" s="1022"/>
      <c r="TRO39" s="1022"/>
      <c r="TRP39" s="1022"/>
      <c r="TRQ39" s="1022"/>
      <c r="TRR39" s="1022"/>
      <c r="TRS39" s="1022"/>
      <c r="TRT39" s="1022"/>
      <c r="TRU39" s="1022"/>
      <c r="TRV39" s="1022"/>
      <c r="TRW39" s="1022"/>
      <c r="TRX39" s="1022"/>
      <c r="TRY39" s="1022"/>
      <c r="TRZ39" s="1022"/>
      <c r="TSA39" s="1022"/>
      <c r="TSB39" s="1022"/>
      <c r="TSC39" s="1022"/>
      <c r="TSD39" s="1022"/>
      <c r="TSE39" s="1022"/>
      <c r="TSF39" s="1022"/>
      <c r="TSG39" s="1022"/>
      <c r="TSH39" s="1022"/>
      <c r="TSI39" s="1022"/>
      <c r="TSJ39" s="1022"/>
      <c r="TSK39" s="1022"/>
      <c r="TSL39" s="1022"/>
      <c r="TSM39" s="1022"/>
      <c r="TSN39" s="1022"/>
      <c r="TSO39" s="1022"/>
      <c r="TSP39" s="1022"/>
      <c r="TSQ39" s="1022"/>
      <c r="TSR39" s="1022"/>
      <c r="TSS39" s="1022"/>
      <c r="TST39" s="1022"/>
      <c r="TSU39" s="1022"/>
      <c r="TSV39" s="1022"/>
      <c r="TSW39" s="1022"/>
      <c r="TSX39" s="1022"/>
      <c r="TSY39" s="1022"/>
      <c r="TSZ39" s="1022"/>
      <c r="TTA39" s="1022"/>
      <c r="TTB39" s="1022"/>
      <c r="TTC39" s="1022"/>
      <c r="TTD39" s="1022"/>
      <c r="TTE39" s="1022"/>
      <c r="TTF39" s="1022"/>
      <c r="TTG39" s="1022"/>
      <c r="TTH39" s="1022"/>
      <c r="TTI39" s="1022"/>
      <c r="TTJ39" s="1022"/>
      <c r="TTK39" s="1022"/>
      <c r="TTL39" s="1022"/>
      <c r="TTM39" s="1022"/>
      <c r="TTN39" s="1022"/>
      <c r="TTO39" s="1022"/>
      <c r="TTP39" s="1022"/>
      <c r="TTQ39" s="1022"/>
      <c r="TTR39" s="1022"/>
      <c r="TTS39" s="1022"/>
      <c r="TTT39" s="1022"/>
      <c r="TTU39" s="1022"/>
      <c r="TTV39" s="1022"/>
      <c r="TTW39" s="1022"/>
      <c r="TTX39" s="1022"/>
      <c r="TTY39" s="1022"/>
      <c r="TTZ39" s="1022"/>
      <c r="TUA39" s="1022"/>
      <c r="TUB39" s="1022"/>
      <c r="TUC39" s="1022"/>
      <c r="TUD39" s="1022"/>
      <c r="TUE39" s="1022"/>
      <c r="TUF39" s="1022"/>
      <c r="TUG39" s="1022"/>
      <c r="TUH39" s="1022"/>
      <c r="TUI39" s="1022"/>
      <c r="TUJ39" s="1022"/>
      <c r="TUK39" s="1022"/>
      <c r="TUL39" s="1022"/>
      <c r="TUM39" s="1022"/>
      <c r="TUN39" s="1022"/>
      <c r="TUO39" s="1022"/>
      <c r="TUP39" s="1022"/>
      <c r="TUQ39" s="1022"/>
      <c r="TUR39" s="1022"/>
      <c r="TUS39" s="1022"/>
      <c r="TUT39" s="1022"/>
      <c r="TUU39" s="1022"/>
      <c r="TUV39" s="1022"/>
      <c r="TUW39" s="1022"/>
      <c r="TUX39" s="1022"/>
      <c r="TUY39" s="1022"/>
      <c r="TUZ39" s="1022"/>
      <c r="TVA39" s="1022"/>
      <c r="TVB39" s="1022"/>
      <c r="TVC39" s="1022"/>
      <c r="TVD39" s="1022"/>
      <c r="TVE39" s="1022"/>
      <c r="TVF39" s="1022"/>
      <c r="TVG39" s="1022"/>
      <c r="TVH39" s="1022"/>
      <c r="TVI39" s="1022"/>
      <c r="TVJ39" s="1022"/>
      <c r="TVK39" s="1022"/>
      <c r="TVL39" s="1022"/>
      <c r="TVM39" s="1022"/>
      <c r="TVN39" s="1022"/>
      <c r="TVO39" s="1022"/>
      <c r="TVP39" s="1022"/>
      <c r="TVQ39" s="1022"/>
      <c r="TVR39" s="1022"/>
      <c r="TVS39" s="1022"/>
      <c r="TVT39" s="1022"/>
      <c r="TVU39" s="1022"/>
      <c r="TVV39" s="1022"/>
      <c r="TVW39" s="1022"/>
      <c r="TVX39" s="1022"/>
      <c r="TVY39" s="1022"/>
      <c r="TVZ39" s="1022"/>
      <c r="TWA39" s="1022"/>
      <c r="TWB39" s="1022"/>
      <c r="TWC39" s="1022"/>
      <c r="TWD39" s="1022"/>
      <c r="TWE39" s="1022"/>
      <c r="TWF39" s="1022"/>
      <c r="TWG39" s="1022"/>
      <c r="TWH39" s="1022"/>
      <c r="TWI39" s="1022"/>
      <c r="TWJ39" s="1022"/>
      <c r="TWK39" s="1022"/>
      <c r="TWL39" s="1022"/>
      <c r="TWM39" s="1022"/>
      <c r="TWN39" s="1022"/>
      <c r="TWO39" s="1022"/>
      <c r="TWP39" s="1022"/>
      <c r="TWQ39" s="1022"/>
      <c r="TWR39" s="1022"/>
      <c r="TWS39" s="1022"/>
      <c r="TWT39" s="1022"/>
      <c r="TWU39" s="1022"/>
      <c r="TWV39" s="1022"/>
      <c r="TWW39" s="1022"/>
      <c r="TWX39" s="1022"/>
      <c r="TWY39" s="1022"/>
      <c r="TWZ39" s="1022"/>
      <c r="TXA39" s="1022"/>
      <c r="TXB39" s="1022"/>
      <c r="TXC39" s="1022"/>
      <c r="TXD39" s="1022"/>
      <c r="TXE39" s="1022"/>
      <c r="TXF39" s="1022"/>
      <c r="TXG39" s="1022"/>
      <c r="TXH39" s="1022"/>
      <c r="TXI39" s="1022"/>
      <c r="TXJ39" s="1022"/>
      <c r="TXK39" s="1022"/>
      <c r="TXL39" s="1022"/>
      <c r="TXM39" s="1022"/>
      <c r="TXN39" s="1022"/>
      <c r="TXO39" s="1022"/>
      <c r="TXP39" s="1022"/>
      <c r="TXQ39" s="1022"/>
      <c r="TXR39" s="1022"/>
      <c r="TXS39" s="1022"/>
      <c r="TXT39" s="1022"/>
      <c r="TXU39" s="1022"/>
      <c r="TXV39" s="1022"/>
      <c r="TXW39" s="1022"/>
      <c r="TXX39" s="1022"/>
      <c r="TXY39" s="1022"/>
      <c r="TXZ39" s="1022"/>
      <c r="TYA39" s="1022"/>
      <c r="TYB39" s="1022"/>
      <c r="TYC39" s="1022"/>
      <c r="TYD39" s="1022"/>
      <c r="TYE39" s="1022"/>
      <c r="TYF39" s="1022"/>
      <c r="TYG39" s="1022"/>
      <c r="TYH39" s="1022"/>
      <c r="TYI39" s="1022"/>
      <c r="TYJ39" s="1022"/>
      <c r="TYK39" s="1022"/>
      <c r="TYL39" s="1022"/>
      <c r="TYM39" s="1022"/>
      <c r="TYN39" s="1022"/>
      <c r="TYO39" s="1022"/>
      <c r="TYP39" s="1022"/>
      <c r="TYQ39" s="1022"/>
      <c r="TYR39" s="1022"/>
      <c r="TYS39" s="1022"/>
      <c r="TYT39" s="1022"/>
      <c r="TYU39" s="1022"/>
      <c r="TYV39" s="1022"/>
      <c r="TYW39" s="1022"/>
      <c r="TYX39" s="1022"/>
      <c r="TYY39" s="1022"/>
      <c r="TYZ39" s="1022"/>
      <c r="TZA39" s="1022"/>
      <c r="TZB39" s="1022"/>
      <c r="TZC39" s="1022"/>
      <c r="TZD39" s="1022"/>
      <c r="TZE39" s="1022"/>
      <c r="TZF39" s="1022"/>
      <c r="TZG39" s="1022"/>
      <c r="TZH39" s="1022"/>
      <c r="TZI39" s="1022"/>
      <c r="TZJ39" s="1022"/>
      <c r="TZK39" s="1022"/>
      <c r="TZL39" s="1022"/>
      <c r="TZM39" s="1022"/>
      <c r="TZN39" s="1022"/>
      <c r="TZO39" s="1022"/>
      <c r="TZP39" s="1022"/>
      <c r="TZQ39" s="1022"/>
      <c r="TZR39" s="1022"/>
      <c r="TZS39" s="1022"/>
      <c r="TZT39" s="1022"/>
      <c r="TZU39" s="1022"/>
      <c r="TZV39" s="1022"/>
      <c r="TZW39" s="1022"/>
      <c r="TZX39" s="1022"/>
      <c r="TZY39" s="1022"/>
      <c r="TZZ39" s="1022"/>
      <c r="UAA39" s="1022"/>
      <c r="UAB39" s="1022"/>
      <c r="UAC39" s="1022"/>
      <c r="UAD39" s="1022"/>
      <c r="UAE39" s="1022"/>
      <c r="UAF39" s="1022"/>
      <c r="UAG39" s="1022"/>
      <c r="UAH39" s="1022"/>
      <c r="UAI39" s="1022"/>
      <c r="UAJ39" s="1022"/>
      <c r="UAK39" s="1022"/>
      <c r="UAL39" s="1022"/>
      <c r="UAM39" s="1022"/>
      <c r="UAN39" s="1022"/>
      <c r="UAO39" s="1022"/>
      <c r="UAP39" s="1022"/>
      <c r="UAQ39" s="1022"/>
      <c r="UAR39" s="1022"/>
      <c r="UAS39" s="1022"/>
      <c r="UAT39" s="1022"/>
      <c r="UAU39" s="1022"/>
      <c r="UAV39" s="1022"/>
      <c r="UAW39" s="1022"/>
      <c r="UAX39" s="1022"/>
      <c r="UAY39" s="1022"/>
      <c r="UAZ39" s="1022"/>
      <c r="UBA39" s="1022"/>
      <c r="UBB39" s="1022"/>
      <c r="UBC39" s="1022"/>
      <c r="UBD39" s="1022"/>
      <c r="UBE39" s="1022"/>
      <c r="UBF39" s="1022"/>
      <c r="UBG39" s="1022"/>
      <c r="UBH39" s="1022"/>
      <c r="UBI39" s="1022"/>
      <c r="UBJ39" s="1022"/>
      <c r="UBK39" s="1022"/>
      <c r="UBL39" s="1022"/>
      <c r="UBM39" s="1022"/>
      <c r="UBN39" s="1022"/>
      <c r="UBO39" s="1022"/>
      <c r="UBP39" s="1022"/>
      <c r="UBQ39" s="1022"/>
      <c r="UBR39" s="1022"/>
      <c r="UBS39" s="1022"/>
      <c r="UBT39" s="1022"/>
      <c r="UBU39" s="1022"/>
      <c r="UBV39" s="1022"/>
      <c r="UBW39" s="1022"/>
      <c r="UBX39" s="1022"/>
      <c r="UBY39" s="1022"/>
      <c r="UBZ39" s="1022"/>
      <c r="UCA39" s="1022"/>
      <c r="UCB39" s="1022"/>
      <c r="UCC39" s="1022"/>
      <c r="UCD39" s="1022"/>
      <c r="UCE39" s="1022"/>
      <c r="UCF39" s="1022"/>
      <c r="UCG39" s="1022"/>
      <c r="UCH39" s="1022"/>
      <c r="UCI39" s="1022"/>
      <c r="UCJ39" s="1022"/>
      <c r="UCK39" s="1022"/>
      <c r="UCL39" s="1022"/>
      <c r="UCM39" s="1022"/>
      <c r="UCN39" s="1022"/>
      <c r="UCO39" s="1022"/>
      <c r="UCP39" s="1022"/>
      <c r="UCQ39" s="1022"/>
      <c r="UCR39" s="1022"/>
      <c r="UCS39" s="1022"/>
      <c r="UCT39" s="1022"/>
      <c r="UCU39" s="1022"/>
      <c r="UCV39" s="1022"/>
      <c r="UCW39" s="1022"/>
      <c r="UCX39" s="1022"/>
      <c r="UCY39" s="1022"/>
      <c r="UCZ39" s="1022"/>
      <c r="UDA39" s="1022"/>
      <c r="UDB39" s="1022"/>
      <c r="UDC39" s="1022"/>
      <c r="UDD39" s="1022"/>
      <c r="UDE39" s="1022"/>
      <c r="UDF39" s="1022"/>
      <c r="UDG39" s="1022"/>
      <c r="UDH39" s="1022"/>
      <c r="UDI39" s="1022"/>
      <c r="UDJ39" s="1022"/>
      <c r="UDK39" s="1022"/>
      <c r="UDL39" s="1022"/>
      <c r="UDM39" s="1022"/>
      <c r="UDN39" s="1022"/>
      <c r="UDO39" s="1022"/>
      <c r="UDP39" s="1022"/>
      <c r="UDQ39" s="1022"/>
      <c r="UDR39" s="1022"/>
      <c r="UDS39" s="1022"/>
      <c r="UDT39" s="1022"/>
      <c r="UDU39" s="1022"/>
      <c r="UDV39" s="1022"/>
      <c r="UDW39" s="1022"/>
      <c r="UDX39" s="1022"/>
      <c r="UDY39" s="1022"/>
      <c r="UDZ39" s="1022"/>
      <c r="UEA39" s="1022"/>
      <c r="UEB39" s="1022"/>
      <c r="UEC39" s="1022"/>
      <c r="UED39" s="1022"/>
      <c r="UEE39" s="1022"/>
      <c r="UEF39" s="1022"/>
      <c r="UEG39" s="1022"/>
      <c r="UEH39" s="1022"/>
      <c r="UEI39" s="1022"/>
      <c r="UEJ39" s="1022"/>
      <c r="UEK39" s="1022"/>
      <c r="UEL39" s="1022"/>
      <c r="UEM39" s="1022"/>
      <c r="UEN39" s="1022"/>
      <c r="UEO39" s="1022"/>
      <c r="UEP39" s="1022"/>
      <c r="UEQ39" s="1022"/>
      <c r="UER39" s="1022"/>
      <c r="UES39" s="1022"/>
      <c r="UET39" s="1022"/>
      <c r="UEU39" s="1022"/>
      <c r="UEV39" s="1022"/>
      <c r="UEW39" s="1022"/>
      <c r="UEX39" s="1022"/>
      <c r="UEY39" s="1022"/>
      <c r="UEZ39" s="1022"/>
      <c r="UFA39" s="1022"/>
      <c r="UFB39" s="1022"/>
      <c r="UFC39" s="1022"/>
      <c r="UFD39" s="1022"/>
      <c r="UFE39" s="1022"/>
      <c r="UFF39" s="1022"/>
      <c r="UFG39" s="1022"/>
      <c r="UFH39" s="1022"/>
      <c r="UFI39" s="1022"/>
      <c r="UFJ39" s="1022"/>
      <c r="UFK39" s="1022"/>
      <c r="UFL39" s="1022"/>
      <c r="UFM39" s="1022"/>
      <c r="UFN39" s="1022"/>
      <c r="UFO39" s="1022"/>
      <c r="UFP39" s="1022"/>
      <c r="UFQ39" s="1022"/>
      <c r="UFR39" s="1022"/>
      <c r="UFS39" s="1022"/>
      <c r="UFT39" s="1022"/>
      <c r="UFU39" s="1022"/>
      <c r="UFV39" s="1022"/>
      <c r="UFW39" s="1022"/>
      <c r="UFX39" s="1022"/>
      <c r="UFY39" s="1022"/>
      <c r="UFZ39" s="1022"/>
      <c r="UGA39" s="1022"/>
      <c r="UGB39" s="1022"/>
      <c r="UGC39" s="1022"/>
      <c r="UGD39" s="1022"/>
      <c r="UGE39" s="1022"/>
      <c r="UGF39" s="1022"/>
      <c r="UGG39" s="1022"/>
      <c r="UGH39" s="1022"/>
      <c r="UGI39" s="1022"/>
      <c r="UGJ39" s="1022"/>
      <c r="UGK39" s="1022"/>
      <c r="UGL39" s="1022"/>
      <c r="UGM39" s="1022"/>
      <c r="UGN39" s="1022"/>
      <c r="UGO39" s="1022"/>
      <c r="UGP39" s="1022"/>
      <c r="UGQ39" s="1022"/>
      <c r="UGR39" s="1022"/>
      <c r="UGS39" s="1022"/>
      <c r="UGT39" s="1022"/>
      <c r="UGU39" s="1022"/>
      <c r="UGV39" s="1022"/>
      <c r="UGW39" s="1022"/>
      <c r="UGX39" s="1022"/>
      <c r="UGY39" s="1022"/>
      <c r="UGZ39" s="1022"/>
      <c r="UHA39" s="1022"/>
      <c r="UHB39" s="1022"/>
      <c r="UHC39" s="1022"/>
      <c r="UHD39" s="1022"/>
      <c r="UHE39" s="1022"/>
      <c r="UHF39" s="1022"/>
      <c r="UHG39" s="1022"/>
      <c r="UHH39" s="1022"/>
      <c r="UHI39" s="1022"/>
      <c r="UHJ39" s="1022"/>
      <c r="UHK39" s="1022"/>
      <c r="UHL39" s="1022"/>
      <c r="UHM39" s="1022"/>
      <c r="UHN39" s="1022"/>
      <c r="UHO39" s="1022"/>
      <c r="UHP39" s="1022"/>
      <c r="UHQ39" s="1022"/>
      <c r="UHR39" s="1022"/>
      <c r="UHS39" s="1022"/>
      <c r="UHT39" s="1022"/>
      <c r="UHU39" s="1022"/>
      <c r="UHV39" s="1022"/>
      <c r="UHW39" s="1022"/>
      <c r="UHX39" s="1022"/>
      <c r="UHY39" s="1022"/>
      <c r="UHZ39" s="1022"/>
      <c r="UIA39" s="1022"/>
      <c r="UIB39" s="1022"/>
      <c r="UIC39" s="1022"/>
      <c r="UID39" s="1022"/>
      <c r="UIE39" s="1022"/>
      <c r="UIF39" s="1022"/>
      <c r="UIG39" s="1022"/>
      <c r="UIH39" s="1022"/>
      <c r="UII39" s="1022"/>
      <c r="UIJ39" s="1022"/>
      <c r="UIK39" s="1022"/>
      <c r="UIL39" s="1022"/>
      <c r="UIM39" s="1022"/>
      <c r="UIN39" s="1022"/>
      <c r="UIO39" s="1022"/>
      <c r="UIP39" s="1022"/>
      <c r="UIQ39" s="1022"/>
      <c r="UIR39" s="1022"/>
      <c r="UIS39" s="1022"/>
      <c r="UIT39" s="1022"/>
      <c r="UIU39" s="1022"/>
      <c r="UIV39" s="1022"/>
      <c r="UIW39" s="1022"/>
      <c r="UIX39" s="1022"/>
      <c r="UIY39" s="1022"/>
      <c r="UIZ39" s="1022"/>
      <c r="UJA39" s="1022"/>
      <c r="UJB39" s="1022"/>
      <c r="UJC39" s="1022"/>
      <c r="UJD39" s="1022"/>
      <c r="UJE39" s="1022"/>
      <c r="UJF39" s="1022"/>
      <c r="UJG39" s="1022"/>
      <c r="UJH39" s="1022"/>
      <c r="UJI39" s="1022"/>
      <c r="UJJ39" s="1022"/>
      <c r="UJK39" s="1022"/>
      <c r="UJL39" s="1022"/>
      <c r="UJM39" s="1022"/>
      <c r="UJN39" s="1022"/>
      <c r="UJO39" s="1022"/>
      <c r="UJP39" s="1022"/>
      <c r="UJQ39" s="1022"/>
      <c r="UJR39" s="1022"/>
      <c r="UJS39" s="1022"/>
      <c r="UJT39" s="1022"/>
      <c r="UJU39" s="1022"/>
      <c r="UJV39" s="1022"/>
      <c r="UJW39" s="1022"/>
      <c r="UJX39" s="1022"/>
      <c r="UJY39" s="1022"/>
      <c r="UJZ39" s="1022"/>
      <c r="UKA39" s="1022"/>
      <c r="UKB39" s="1022"/>
      <c r="UKC39" s="1022"/>
      <c r="UKD39" s="1022"/>
      <c r="UKE39" s="1022"/>
      <c r="UKF39" s="1022"/>
      <c r="UKG39" s="1022"/>
      <c r="UKH39" s="1022"/>
      <c r="UKI39" s="1022"/>
      <c r="UKJ39" s="1022"/>
      <c r="UKK39" s="1022"/>
      <c r="UKL39" s="1022"/>
      <c r="UKM39" s="1022"/>
      <c r="UKN39" s="1022"/>
      <c r="UKO39" s="1022"/>
      <c r="UKP39" s="1022"/>
      <c r="UKQ39" s="1022"/>
      <c r="UKR39" s="1022"/>
      <c r="UKS39" s="1022"/>
      <c r="UKT39" s="1022"/>
      <c r="UKU39" s="1022"/>
      <c r="UKV39" s="1022"/>
      <c r="UKW39" s="1022"/>
      <c r="UKX39" s="1022"/>
      <c r="UKY39" s="1022"/>
      <c r="UKZ39" s="1022"/>
      <c r="ULA39" s="1022"/>
      <c r="ULB39" s="1022"/>
      <c r="ULC39" s="1022"/>
      <c r="ULD39" s="1022"/>
      <c r="ULE39" s="1022"/>
      <c r="ULF39" s="1022"/>
      <c r="ULG39" s="1022"/>
      <c r="ULH39" s="1022"/>
      <c r="ULI39" s="1022"/>
      <c r="ULJ39" s="1022"/>
      <c r="ULK39" s="1022"/>
      <c r="ULL39" s="1022"/>
      <c r="ULM39" s="1022"/>
      <c r="ULN39" s="1022"/>
      <c r="ULO39" s="1022"/>
      <c r="ULP39" s="1022"/>
      <c r="ULQ39" s="1022"/>
      <c r="ULR39" s="1022"/>
      <c r="ULS39" s="1022"/>
      <c r="ULT39" s="1022"/>
      <c r="ULU39" s="1022"/>
      <c r="ULV39" s="1022"/>
      <c r="ULW39" s="1022"/>
      <c r="ULX39" s="1022"/>
      <c r="ULY39" s="1022"/>
      <c r="ULZ39" s="1022"/>
      <c r="UMA39" s="1022"/>
      <c r="UMB39" s="1022"/>
      <c r="UMC39" s="1022"/>
      <c r="UMD39" s="1022"/>
      <c r="UME39" s="1022"/>
      <c r="UMF39" s="1022"/>
      <c r="UMG39" s="1022"/>
      <c r="UMH39" s="1022"/>
      <c r="UMI39" s="1022"/>
      <c r="UMJ39" s="1022"/>
      <c r="UMK39" s="1022"/>
      <c r="UML39" s="1022"/>
      <c r="UMM39" s="1022"/>
      <c r="UMN39" s="1022"/>
      <c r="UMO39" s="1022"/>
      <c r="UMP39" s="1022"/>
      <c r="UMQ39" s="1022"/>
      <c r="UMR39" s="1022"/>
      <c r="UMS39" s="1022"/>
      <c r="UMT39" s="1022"/>
      <c r="UMU39" s="1022"/>
      <c r="UMV39" s="1022"/>
      <c r="UMW39" s="1022"/>
      <c r="UMX39" s="1022"/>
      <c r="UMY39" s="1022"/>
      <c r="UMZ39" s="1022"/>
      <c r="UNA39" s="1022"/>
      <c r="UNB39" s="1022"/>
      <c r="UNC39" s="1022"/>
      <c r="UND39" s="1022"/>
      <c r="UNE39" s="1022"/>
      <c r="UNF39" s="1022"/>
      <c r="UNG39" s="1022"/>
      <c r="UNH39" s="1022"/>
      <c r="UNI39" s="1022"/>
      <c r="UNJ39" s="1022"/>
      <c r="UNK39" s="1022"/>
      <c r="UNL39" s="1022"/>
      <c r="UNM39" s="1022"/>
      <c r="UNN39" s="1022"/>
      <c r="UNO39" s="1022"/>
      <c r="UNP39" s="1022"/>
      <c r="UNQ39" s="1022"/>
      <c r="UNR39" s="1022"/>
      <c r="UNS39" s="1022"/>
      <c r="UNT39" s="1022"/>
      <c r="UNU39" s="1022"/>
      <c r="UNV39" s="1022"/>
      <c r="UNW39" s="1022"/>
      <c r="UNX39" s="1022"/>
      <c r="UNY39" s="1022"/>
      <c r="UNZ39" s="1022"/>
      <c r="UOA39" s="1022"/>
      <c r="UOB39" s="1022"/>
      <c r="UOC39" s="1022"/>
      <c r="UOD39" s="1022"/>
      <c r="UOE39" s="1022"/>
      <c r="UOF39" s="1022"/>
      <c r="UOG39" s="1022"/>
      <c r="UOH39" s="1022"/>
      <c r="UOI39" s="1022"/>
      <c r="UOJ39" s="1022"/>
      <c r="UOK39" s="1022"/>
      <c r="UOL39" s="1022"/>
      <c r="UOM39" s="1022"/>
      <c r="UON39" s="1022"/>
      <c r="UOO39" s="1022"/>
      <c r="UOP39" s="1022"/>
      <c r="UOQ39" s="1022"/>
      <c r="UOR39" s="1022"/>
      <c r="UOS39" s="1022"/>
      <c r="UOT39" s="1022"/>
      <c r="UOU39" s="1022"/>
      <c r="UOV39" s="1022"/>
      <c r="UOW39" s="1022"/>
      <c r="UOX39" s="1022"/>
      <c r="UOY39" s="1022"/>
      <c r="UOZ39" s="1022"/>
      <c r="UPA39" s="1022"/>
      <c r="UPB39" s="1022"/>
      <c r="UPC39" s="1022"/>
      <c r="UPD39" s="1022"/>
      <c r="UPE39" s="1022"/>
      <c r="UPF39" s="1022"/>
      <c r="UPG39" s="1022"/>
      <c r="UPH39" s="1022"/>
      <c r="UPI39" s="1022"/>
      <c r="UPJ39" s="1022"/>
      <c r="UPK39" s="1022"/>
      <c r="UPL39" s="1022"/>
      <c r="UPM39" s="1022"/>
      <c r="UPN39" s="1022"/>
      <c r="UPO39" s="1022"/>
      <c r="UPP39" s="1022"/>
      <c r="UPQ39" s="1022"/>
      <c r="UPR39" s="1022"/>
      <c r="UPS39" s="1022"/>
      <c r="UPT39" s="1022"/>
      <c r="UPU39" s="1022"/>
      <c r="UPV39" s="1022"/>
      <c r="UPW39" s="1022"/>
      <c r="UPX39" s="1022"/>
      <c r="UPY39" s="1022"/>
      <c r="UPZ39" s="1022"/>
      <c r="UQA39" s="1022"/>
      <c r="UQB39" s="1022"/>
      <c r="UQC39" s="1022"/>
      <c r="UQD39" s="1022"/>
      <c r="UQE39" s="1022"/>
      <c r="UQF39" s="1022"/>
      <c r="UQG39" s="1022"/>
      <c r="UQH39" s="1022"/>
      <c r="UQI39" s="1022"/>
      <c r="UQJ39" s="1022"/>
      <c r="UQK39" s="1022"/>
      <c r="UQL39" s="1022"/>
      <c r="UQM39" s="1022"/>
      <c r="UQN39" s="1022"/>
      <c r="UQO39" s="1022"/>
      <c r="UQP39" s="1022"/>
      <c r="UQQ39" s="1022"/>
      <c r="UQR39" s="1022"/>
      <c r="UQS39" s="1022"/>
      <c r="UQT39" s="1022"/>
      <c r="UQU39" s="1022"/>
      <c r="UQV39" s="1022"/>
      <c r="UQW39" s="1022"/>
      <c r="UQX39" s="1022"/>
      <c r="UQY39" s="1022"/>
      <c r="UQZ39" s="1022"/>
      <c r="URA39" s="1022"/>
      <c r="URB39" s="1022"/>
      <c r="URC39" s="1022"/>
      <c r="URD39" s="1022"/>
      <c r="URE39" s="1022"/>
      <c r="URF39" s="1022"/>
      <c r="URG39" s="1022"/>
      <c r="URH39" s="1022"/>
      <c r="URI39" s="1022"/>
      <c r="URJ39" s="1022"/>
      <c r="URK39" s="1022"/>
      <c r="URL39" s="1022"/>
      <c r="URM39" s="1022"/>
      <c r="URN39" s="1022"/>
      <c r="URO39" s="1022"/>
      <c r="URP39" s="1022"/>
      <c r="URQ39" s="1022"/>
      <c r="URR39" s="1022"/>
      <c r="URS39" s="1022"/>
      <c r="URT39" s="1022"/>
      <c r="URU39" s="1022"/>
      <c r="URV39" s="1022"/>
      <c r="URW39" s="1022"/>
      <c r="URX39" s="1022"/>
      <c r="URY39" s="1022"/>
      <c r="URZ39" s="1022"/>
      <c r="USA39" s="1022"/>
      <c r="USB39" s="1022"/>
      <c r="USC39" s="1022"/>
      <c r="USD39" s="1022"/>
      <c r="USE39" s="1022"/>
      <c r="USF39" s="1022"/>
      <c r="USG39" s="1022"/>
      <c r="USH39" s="1022"/>
      <c r="USI39" s="1022"/>
      <c r="USJ39" s="1022"/>
      <c r="USK39" s="1022"/>
      <c r="USL39" s="1022"/>
      <c r="USM39" s="1022"/>
      <c r="USN39" s="1022"/>
      <c r="USO39" s="1022"/>
      <c r="USP39" s="1022"/>
      <c r="USQ39" s="1022"/>
      <c r="USR39" s="1022"/>
      <c r="USS39" s="1022"/>
      <c r="UST39" s="1022"/>
      <c r="USU39" s="1022"/>
      <c r="USV39" s="1022"/>
      <c r="USW39" s="1022"/>
      <c r="USX39" s="1022"/>
      <c r="USY39" s="1022"/>
      <c r="USZ39" s="1022"/>
      <c r="UTA39" s="1022"/>
      <c r="UTB39" s="1022"/>
      <c r="UTC39" s="1022"/>
      <c r="UTD39" s="1022"/>
      <c r="UTE39" s="1022"/>
      <c r="UTF39" s="1022"/>
      <c r="UTG39" s="1022"/>
      <c r="UTH39" s="1022"/>
      <c r="UTI39" s="1022"/>
      <c r="UTJ39" s="1022"/>
      <c r="UTK39" s="1022"/>
      <c r="UTL39" s="1022"/>
      <c r="UTM39" s="1022"/>
      <c r="UTN39" s="1022"/>
      <c r="UTO39" s="1022"/>
      <c r="UTP39" s="1022"/>
      <c r="UTQ39" s="1022"/>
      <c r="UTR39" s="1022"/>
      <c r="UTS39" s="1022"/>
      <c r="UTT39" s="1022"/>
      <c r="UTU39" s="1022"/>
      <c r="UTV39" s="1022"/>
      <c r="UTW39" s="1022"/>
      <c r="UTX39" s="1022"/>
      <c r="UTY39" s="1022"/>
      <c r="UTZ39" s="1022"/>
      <c r="UUA39" s="1022"/>
      <c r="UUB39" s="1022"/>
      <c r="UUC39" s="1022"/>
      <c r="UUD39" s="1022"/>
      <c r="UUE39" s="1022"/>
      <c r="UUF39" s="1022"/>
      <c r="UUG39" s="1022"/>
      <c r="UUH39" s="1022"/>
      <c r="UUI39" s="1022"/>
      <c r="UUJ39" s="1022"/>
      <c r="UUK39" s="1022"/>
      <c r="UUL39" s="1022"/>
      <c r="UUM39" s="1022"/>
      <c r="UUN39" s="1022"/>
      <c r="UUO39" s="1022"/>
      <c r="UUP39" s="1022"/>
      <c r="UUQ39" s="1022"/>
      <c r="UUR39" s="1022"/>
      <c r="UUS39" s="1022"/>
      <c r="UUT39" s="1022"/>
      <c r="UUU39" s="1022"/>
      <c r="UUV39" s="1022"/>
      <c r="UUW39" s="1022"/>
      <c r="UUX39" s="1022"/>
      <c r="UUY39" s="1022"/>
      <c r="UUZ39" s="1022"/>
      <c r="UVA39" s="1022"/>
      <c r="UVB39" s="1022"/>
      <c r="UVC39" s="1022"/>
      <c r="UVD39" s="1022"/>
      <c r="UVE39" s="1022"/>
      <c r="UVF39" s="1022"/>
      <c r="UVG39" s="1022"/>
      <c r="UVH39" s="1022"/>
      <c r="UVI39" s="1022"/>
      <c r="UVJ39" s="1022"/>
      <c r="UVK39" s="1022"/>
      <c r="UVL39" s="1022"/>
      <c r="UVM39" s="1022"/>
      <c r="UVN39" s="1022"/>
      <c r="UVO39" s="1022"/>
      <c r="UVP39" s="1022"/>
      <c r="UVQ39" s="1022"/>
      <c r="UVR39" s="1022"/>
      <c r="UVS39" s="1022"/>
      <c r="UVT39" s="1022"/>
      <c r="UVU39" s="1022"/>
      <c r="UVV39" s="1022"/>
      <c r="UVW39" s="1022"/>
      <c r="UVX39" s="1022"/>
      <c r="UVY39" s="1022"/>
      <c r="UVZ39" s="1022"/>
      <c r="UWA39" s="1022"/>
      <c r="UWB39" s="1022"/>
      <c r="UWC39" s="1022"/>
      <c r="UWD39" s="1022"/>
      <c r="UWE39" s="1022"/>
      <c r="UWF39" s="1022"/>
      <c r="UWG39" s="1022"/>
      <c r="UWH39" s="1022"/>
      <c r="UWI39" s="1022"/>
      <c r="UWJ39" s="1022"/>
      <c r="UWK39" s="1022"/>
      <c r="UWL39" s="1022"/>
      <c r="UWM39" s="1022"/>
      <c r="UWN39" s="1022"/>
      <c r="UWO39" s="1022"/>
      <c r="UWP39" s="1022"/>
      <c r="UWQ39" s="1022"/>
      <c r="UWR39" s="1022"/>
      <c r="UWS39" s="1022"/>
      <c r="UWT39" s="1022"/>
      <c r="UWU39" s="1022"/>
      <c r="UWV39" s="1022"/>
      <c r="UWW39" s="1022"/>
      <c r="UWX39" s="1022"/>
      <c r="UWY39" s="1022"/>
      <c r="UWZ39" s="1022"/>
      <c r="UXA39" s="1022"/>
      <c r="UXB39" s="1022"/>
      <c r="UXC39" s="1022"/>
      <c r="UXD39" s="1022"/>
      <c r="UXE39" s="1022"/>
      <c r="UXF39" s="1022"/>
      <c r="UXG39" s="1022"/>
      <c r="UXH39" s="1022"/>
      <c r="UXI39" s="1022"/>
      <c r="UXJ39" s="1022"/>
      <c r="UXK39" s="1022"/>
      <c r="UXL39" s="1022"/>
      <c r="UXM39" s="1022"/>
      <c r="UXN39" s="1022"/>
      <c r="UXO39" s="1022"/>
      <c r="UXP39" s="1022"/>
      <c r="UXQ39" s="1022"/>
      <c r="UXR39" s="1022"/>
      <c r="UXS39" s="1022"/>
      <c r="UXT39" s="1022"/>
      <c r="UXU39" s="1022"/>
      <c r="UXV39" s="1022"/>
      <c r="UXW39" s="1022"/>
      <c r="UXX39" s="1022"/>
      <c r="UXY39" s="1022"/>
      <c r="UXZ39" s="1022"/>
      <c r="UYA39" s="1022"/>
      <c r="UYB39" s="1022"/>
      <c r="UYC39" s="1022"/>
      <c r="UYD39" s="1022"/>
      <c r="UYE39" s="1022"/>
      <c r="UYF39" s="1022"/>
      <c r="UYG39" s="1022"/>
      <c r="UYH39" s="1022"/>
      <c r="UYI39" s="1022"/>
      <c r="UYJ39" s="1022"/>
      <c r="UYK39" s="1022"/>
      <c r="UYL39" s="1022"/>
      <c r="UYM39" s="1022"/>
      <c r="UYN39" s="1022"/>
      <c r="UYO39" s="1022"/>
      <c r="UYP39" s="1022"/>
      <c r="UYQ39" s="1022"/>
      <c r="UYR39" s="1022"/>
      <c r="UYS39" s="1022"/>
      <c r="UYT39" s="1022"/>
      <c r="UYU39" s="1022"/>
      <c r="UYV39" s="1022"/>
      <c r="UYW39" s="1022"/>
      <c r="UYX39" s="1022"/>
      <c r="UYY39" s="1022"/>
      <c r="UYZ39" s="1022"/>
      <c r="UZA39" s="1022"/>
      <c r="UZB39" s="1022"/>
      <c r="UZC39" s="1022"/>
      <c r="UZD39" s="1022"/>
      <c r="UZE39" s="1022"/>
      <c r="UZF39" s="1022"/>
      <c r="UZG39" s="1022"/>
      <c r="UZH39" s="1022"/>
      <c r="UZI39" s="1022"/>
      <c r="UZJ39" s="1022"/>
      <c r="UZK39" s="1022"/>
      <c r="UZL39" s="1022"/>
      <c r="UZM39" s="1022"/>
      <c r="UZN39" s="1022"/>
      <c r="UZO39" s="1022"/>
      <c r="UZP39" s="1022"/>
      <c r="UZQ39" s="1022"/>
      <c r="UZR39" s="1022"/>
      <c r="UZS39" s="1022"/>
      <c r="UZT39" s="1022"/>
      <c r="UZU39" s="1022"/>
      <c r="UZV39" s="1022"/>
      <c r="UZW39" s="1022"/>
      <c r="UZX39" s="1022"/>
      <c r="UZY39" s="1022"/>
      <c r="UZZ39" s="1022"/>
      <c r="VAA39" s="1022"/>
      <c r="VAB39" s="1022"/>
      <c r="VAC39" s="1022"/>
      <c r="VAD39" s="1022"/>
      <c r="VAE39" s="1022"/>
      <c r="VAF39" s="1022"/>
      <c r="VAG39" s="1022"/>
      <c r="VAH39" s="1022"/>
      <c r="VAI39" s="1022"/>
      <c r="VAJ39" s="1022"/>
      <c r="VAK39" s="1022"/>
      <c r="VAL39" s="1022"/>
      <c r="VAM39" s="1022"/>
      <c r="VAN39" s="1022"/>
      <c r="VAO39" s="1022"/>
      <c r="VAP39" s="1022"/>
      <c r="VAQ39" s="1022"/>
      <c r="VAR39" s="1022"/>
      <c r="VAS39" s="1022"/>
      <c r="VAT39" s="1022"/>
      <c r="VAU39" s="1022"/>
      <c r="VAV39" s="1022"/>
      <c r="VAW39" s="1022"/>
      <c r="VAX39" s="1022"/>
      <c r="VAY39" s="1022"/>
      <c r="VAZ39" s="1022"/>
      <c r="VBA39" s="1022"/>
      <c r="VBB39" s="1022"/>
      <c r="VBC39" s="1022"/>
      <c r="VBD39" s="1022"/>
      <c r="VBE39" s="1022"/>
      <c r="VBF39" s="1022"/>
      <c r="VBG39" s="1022"/>
      <c r="VBH39" s="1022"/>
      <c r="VBI39" s="1022"/>
      <c r="VBJ39" s="1022"/>
      <c r="VBK39" s="1022"/>
      <c r="VBL39" s="1022"/>
      <c r="VBM39" s="1022"/>
      <c r="VBN39" s="1022"/>
      <c r="VBO39" s="1022"/>
      <c r="VBP39" s="1022"/>
      <c r="VBQ39" s="1022"/>
      <c r="VBR39" s="1022"/>
      <c r="VBS39" s="1022"/>
      <c r="VBT39" s="1022"/>
      <c r="VBU39" s="1022"/>
      <c r="VBV39" s="1022"/>
      <c r="VBW39" s="1022"/>
      <c r="VBX39" s="1022"/>
      <c r="VBY39" s="1022"/>
      <c r="VBZ39" s="1022"/>
      <c r="VCA39" s="1022"/>
      <c r="VCB39" s="1022"/>
      <c r="VCC39" s="1022"/>
      <c r="VCD39" s="1022"/>
      <c r="VCE39" s="1022"/>
      <c r="VCF39" s="1022"/>
      <c r="VCG39" s="1022"/>
      <c r="VCH39" s="1022"/>
      <c r="VCI39" s="1022"/>
      <c r="VCJ39" s="1022"/>
      <c r="VCK39" s="1022"/>
      <c r="VCL39" s="1022"/>
      <c r="VCM39" s="1022"/>
      <c r="VCN39" s="1022"/>
      <c r="VCO39" s="1022"/>
      <c r="VCP39" s="1022"/>
      <c r="VCQ39" s="1022"/>
      <c r="VCR39" s="1022"/>
      <c r="VCS39" s="1022"/>
      <c r="VCT39" s="1022"/>
      <c r="VCU39" s="1022"/>
      <c r="VCV39" s="1022"/>
      <c r="VCW39" s="1022"/>
      <c r="VCX39" s="1022"/>
      <c r="VCY39" s="1022"/>
      <c r="VCZ39" s="1022"/>
      <c r="VDA39" s="1022"/>
      <c r="VDB39" s="1022"/>
      <c r="VDC39" s="1022"/>
      <c r="VDD39" s="1022"/>
      <c r="VDE39" s="1022"/>
      <c r="VDF39" s="1022"/>
      <c r="VDG39" s="1022"/>
      <c r="VDH39" s="1022"/>
      <c r="VDI39" s="1022"/>
      <c r="VDJ39" s="1022"/>
      <c r="VDK39" s="1022"/>
      <c r="VDL39" s="1022"/>
      <c r="VDM39" s="1022"/>
      <c r="VDN39" s="1022"/>
      <c r="VDO39" s="1022"/>
      <c r="VDP39" s="1022"/>
      <c r="VDQ39" s="1022"/>
      <c r="VDR39" s="1022"/>
      <c r="VDS39" s="1022"/>
      <c r="VDT39" s="1022"/>
      <c r="VDU39" s="1022"/>
      <c r="VDV39" s="1022"/>
      <c r="VDW39" s="1022"/>
      <c r="VDX39" s="1022"/>
      <c r="VDY39" s="1022"/>
      <c r="VDZ39" s="1022"/>
      <c r="VEA39" s="1022"/>
      <c r="VEB39" s="1022"/>
      <c r="VEC39" s="1022"/>
      <c r="VED39" s="1022"/>
      <c r="VEE39" s="1022"/>
      <c r="VEF39" s="1022"/>
      <c r="VEG39" s="1022"/>
      <c r="VEH39" s="1022"/>
      <c r="VEI39" s="1022"/>
      <c r="VEJ39" s="1022"/>
      <c r="VEK39" s="1022"/>
      <c r="VEL39" s="1022"/>
      <c r="VEM39" s="1022"/>
      <c r="VEN39" s="1022"/>
      <c r="VEO39" s="1022"/>
      <c r="VEP39" s="1022"/>
      <c r="VEQ39" s="1022"/>
      <c r="VER39" s="1022"/>
      <c r="VES39" s="1022"/>
      <c r="VET39" s="1022"/>
      <c r="VEU39" s="1022"/>
      <c r="VEV39" s="1022"/>
      <c r="VEW39" s="1022"/>
      <c r="VEX39" s="1022"/>
      <c r="VEY39" s="1022"/>
      <c r="VEZ39" s="1022"/>
      <c r="VFA39" s="1022"/>
      <c r="VFB39" s="1022"/>
      <c r="VFC39" s="1022"/>
      <c r="VFD39" s="1022"/>
      <c r="VFE39" s="1022"/>
      <c r="VFF39" s="1022"/>
      <c r="VFG39" s="1022"/>
      <c r="VFH39" s="1022"/>
      <c r="VFI39" s="1022"/>
      <c r="VFJ39" s="1022"/>
      <c r="VFK39" s="1022"/>
      <c r="VFL39" s="1022"/>
      <c r="VFM39" s="1022"/>
      <c r="VFN39" s="1022"/>
      <c r="VFO39" s="1022"/>
      <c r="VFP39" s="1022"/>
      <c r="VFQ39" s="1022"/>
      <c r="VFR39" s="1022"/>
      <c r="VFS39" s="1022"/>
      <c r="VFT39" s="1022"/>
      <c r="VFU39" s="1022"/>
      <c r="VFV39" s="1022"/>
      <c r="VFW39" s="1022"/>
      <c r="VFX39" s="1022"/>
      <c r="VFY39" s="1022"/>
      <c r="VFZ39" s="1022"/>
      <c r="VGA39" s="1022"/>
      <c r="VGB39" s="1022"/>
      <c r="VGC39" s="1022"/>
      <c r="VGD39" s="1022"/>
      <c r="VGE39" s="1022"/>
      <c r="VGF39" s="1022"/>
      <c r="VGG39" s="1022"/>
      <c r="VGH39" s="1022"/>
      <c r="VGI39" s="1022"/>
      <c r="VGJ39" s="1022"/>
      <c r="VGK39" s="1022"/>
      <c r="VGL39" s="1022"/>
      <c r="VGM39" s="1022"/>
      <c r="VGN39" s="1022"/>
      <c r="VGO39" s="1022"/>
      <c r="VGP39" s="1022"/>
      <c r="VGQ39" s="1022"/>
      <c r="VGR39" s="1022"/>
      <c r="VGS39" s="1022"/>
      <c r="VGT39" s="1022"/>
      <c r="VGU39" s="1022"/>
      <c r="VGV39" s="1022"/>
      <c r="VGW39" s="1022"/>
      <c r="VGX39" s="1022"/>
      <c r="VGY39" s="1022"/>
      <c r="VGZ39" s="1022"/>
      <c r="VHA39" s="1022"/>
      <c r="VHB39" s="1022"/>
      <c r="VHC39" s="1022"/>
      <c r="VHD39" s="1022"/>
      <c r="VHE39" s="1022"/>
      <c r="VHF39" s="1022"/>
      <c r="VHG39" s="1022"/>
      <c r="VHH39" s="1022"/>
      <c r="VHI39" s="1022"/>
      <c r="VHJ39" s="1022"/>
      <c r="VHK39" s="1022"/>
      <c r="VHL39" s="1022"/>
      <c r="VHM39" s="1022"/>
      <c r="VHN39" s="1022"/>
      <c r="VHO39" s="1022"/>
      <c r="VHP39" s="1022"/>
      <c r="VHQ39" s="1022"/>
      <c r="VHR39" s="1022"/>
      <c r="VHS39" s="1022"/>
      <c r="VHT39" s="1022"/>
      <c r="VHU39" s="1022"/>
      <c r="VHV39" s="1022"/>
      <c r="VHW39" s="1022"/>
      <c r="VHX39" s="1022"/>
      <c r="VHY39" s="1022"/>
      <c r="VHZ39" s="1022"/>
      <c r="VIA39" s="1022"/>
      <c r="VIB39" s="1022"/>
      <c r="VIC39" s="1022"/>
      <c r="VID39" s="1022"/>
      <c r="VIE39" s="1022"/>
      <c r="VIF39" s="1022"/>
      <c r="VIG39" s="1022"/>
      <c r="VIH39" s="1022"/>
      <c r="VII39" s="1022"/>
      <c r="VIJ39" s="1022"/>
      <c r="VIK39" s="1022"/>
      <c r="VIL39" s="1022"/>
      <c r="VIM39" s="1022"/>
      <c r="VIN39" s="1022"/>
      <c r="VIO39" s="1022"/>
      <c r="VIP39" s="1022"/>
      <c r="VIQ39" s="1022"/>
      <c r="VIR39" s="1022"/>
      <c r="VIS39" s="1022"/>
      <c r="VIT39" s="1022"/>
      <c r="VIU39" s="1022"/>
      <c r="VIV39" s="1022"/>
      <c r="VIW39" s="1022"/>
      <c r="VIX39" s="1022"/>
      <c r="VIY39" s="1022"/>
      <c r="VIZ39" s="1022"/>
      <c r="VJA39" s="1022"/>
      <c r="VJB39" s="1022"/>
      <c r="VJC39" s="1022"/>
      <c r="VJD39" s="1022"/>
      <c r="VJE39" s="1022"/>
      <c r="VJF39" s="1022"/>
      <c r="VJG39" s="1022"/>
      <c r="VJH39" s="1022"/>
      <c r="VJI39" s="1022"/>
      <c r="VJJ39" s="1022"/>
      <c r="VJK39" s="1022"/>
      <c r="VJL39" s="1022"/>
      <c r="VJM39" s="1022"/>
      <c r="VJN39" s="1022"/>
      <c r="VJO39" s="1022"/>
      <c r="VJP39" s="1022"/>
      <c r="VJQ39" s="1022"/>
      <c r="VJR39" s="1022"/>
      <c r="VJS39" s="1022"/>
      <c r="VJT39" s="1022"/>
      <c r="VJU39" s="1022"/>
      <c r="VJV39" s="1022"/>
      <c r="VJW39" s="1022"/>
      <c r="VJX39" s="1022"/>
      <c r="VJY39" s="1022"/>
      <c r="VJZ39" s="1022"/>
      <c r="VKA39" s="1022"/>
      <c r="VKB39" s="1022"/>
      <c r="VKC39" s="1022"/>
      <c r="VKD39" s="1022"/>
      <c r="VKE39" s="1022"/>
      <c r="VKF39" s="1022"/>
      <c r="VKG39" s="1022"/>
      <c r="VKH39" s="1022"/>
      <c r="VKI39" s="1022"/>
      <c r="VKJ39" s="1022"/>
      <c r="VKK39" s="1022"/>
      <c r="VKL39" s="1022"/>
      <c r="VKM39" s="1022"/>
      <c r="VKN39" s="1022"/>
      <c r="VKO39" s="1022"/>
      <c r="VKP39" s="1022"/>
      <c r="VKQ39" s="1022"/>
      <c r="VKR39" s="1022"/>
      <c r="VKS39" s="1022"/>
      <c r="VKT39" s="1022"/>
      <c r="VKU39" s="1022"/>
      <c r="VKV39" s="1022"/>
      <c r="VKW39" s="1022"/>
      <c r="VKX39" s="1022"/>
      <c r="VKY39" s="1022"/>
      <c r="VKZ39" s="1022"/>
      <c r="VLA39" s="1022"/>
      <c r="VLB39" s="1022"/>
      <c r="VLC39" s="1022"/>
      <c r="VLD39" s="1022"/>
      <c r="VLE39" s="1022"/>
      <c r="VLF39" s="1022"/>
      <c r="VLG39" s="1022"/>
      <c r="VLH39" s="1022"/>
      <c r="VLI39" s="1022"/>
      <c r="VLJ39" s="1022"/>
      <c r="VLK39" s="1022"/>
      <c r="VLL39" s="1022"/>
      <c r="VLM39" s="1022"/>
      <c r="VLN39" s="1022"/>
      <c r="VLO39" s="1022"/>
      <c r="VLP39" s="1022"/>
      <c r="VLQ39" s="1022"/>
      <c r="VLR39" s="1022"/>
      <c r="VLS39" s="1022"/>
      <c r="VLT39" s="1022"/>
      <c r="VLU39" s="1022"/>
      <c r="VLV39" s="1022"/>
      <c r="VLW39" s="1022"/>
      <c r="VLX39" s="1022"/>
      <c r="VLY39" s="1022"/>
      <c r="VLZ39" s="1022"/>
      <c r="VMA39" s="1022"/>
      <c r="VMB39" s="1022"/>
      <c r="VMC39" s="1022"/>
      <c r="VMD39" s="1022"/>
      <c r="VME39" s="1022"/>
      <c r="VMF39" s="1022"/>
      <c r="VMG39" s="1022"/>
      <c r="VMH39" s="1022"/>
      <c r="VMI39" s="1022"/>
      <c r="VMJ39" s="1022"/>
      <c r="VMK39" s="1022"/>
      <c r="VML39" s="1022"/>
      <c r="VMM39" s="1022"/>
      <c r="VMN39" s="1022"/>
      <c r="VMO39" s="1022"/>
      <c r="VMP39" s="1022"/>
      <c r="VMQ39" s="1022"/>
      <c r="VMR39" s="1022"/>
      <c r="VMS39" s="1022"/>
      <c r="VMT39" s="1022"/>
      <c r="VMU39" s="1022"/>
      <c r="VMV39" s="1022"/>
      <c r="VMW39" s="1022"/>
      <c r="VMX39" s="1022"/>
      <c r="VMY39" s="1022"/>
      <c r="VMZ39" s="1022"/>
      <c r="VNA39" s="1022"/>
      <c r="VNB39" s="1022"/>
      <c r="VNC39" s="1022"/>
      <c r="VND39" s="1022"/>
      <c r="VNE39" s="1022"/>
      <c r="VNF39" s="1022"/>
      <c r="VNG39" s="1022"/>
      <c r="VNH39" s="1022"/>
      <c r="VNI39" s="1022"/>
      <c r="VNJ39" s="1022"/>
      <c r="VNK39" s="1022"/>
      <c r="VNL39" s="1022"/>
      <c r="VNM39" s="1022"/>
      <c r="VNN39" s="1022"/>
      <c r="VNO39" s="1022"/>
      <c r="VNP39" s="1022"/>
      <c r="VNQ39" s="1022"/>
      <c r="VNR39" s="1022"/>
      <c r="VNS39" s="1022"/>
      <c r="VNT39" s="1022"/>
      <c r="VNU39" s="1022"/>
      <c r="VNV39" s="1022"/>
      <c r="VNW39" s="1022"/>
      <c r="VNX39" s="1022"/>
      <c r="VNY39" s="1022"/>
      <c r="VNZ39" s="1022"/>
      <c r="VOA39" s="1022"/>
      <c r="VOB39" s="1022"/>
      <c r="VOC39" s="1022"/>
      <c r="VOD39" s="1022"/>
      <c r="VOE39" s="1022"/>
      <c r="VOF39" s="1022"/>
      <c r="VOG39" s="1022"/>
      <c r="VOH39" s="1022"/>
      <c r="VOI39" s="1022"/>
      <c r="VOJ39" s="1022"/>
      <c r="VOK39" s="1022"/>
      <c r="VOL39" s="1022"/>
      <c r="VOM39" s="1022"/>
      <c r="VON39" s="1022"/>
      <c r="VOO39" s="1022"/>
      <c r="VOP39" s="1022"/>
      <c r="VOQ39" s="1022"/>
      <c r="VOR39" s="1022"/>
      <c r="VOS39" s="1022"/>
      <c r="VOT39" s="1022"/>
      <c r="VOU39" s="1022"/>
      <c r="VOV39" s="1022"/>
      <c r="VOW39" s="1022"/>
      <c r="VOX39" s="1022"/>
      <c r="VOY39" s="1022"/>
      <c r="VOZ39" s="1022"/>
      <c r="VPA39" s="1022"/>
      <c r="VPB39" s="1022"/>
      <c r="VPC39" s="1022"/>
      <c r="VPD39" s="1022"/>
      <c r="VPE39" s="1022"/>
      <c r="VPF39" s="1022"/>
      <c r="VPG39" s="1022"/>
      <c r="VPH39" s="1022"/>
      <c r="VPI39" s="1022"/>
      <c r="VPJ39" s="1022"/>
      <c r="VPK39" s="1022"/>
      <c r="VPL39" s="1022"/>
      <c r="VPM39" s="1022"/>
      <c r="VPN39" s="1022"/>
      <c r="VPO39" s="1022"/>
      <c r="VPP39" s="1022"/>
      <c r="VPQ39" s="1022"/>
      <c r="VPR39" s="1022"/>
      <c r="VPS39" s="1022"/>
      <c r="VPT39" s="1022"/>
      <c r="VPU39" s="1022"/>
      <c r="VPV39" s="1022"/>
      <c r="VPW39" s="1022"/>
      <c r="VPX39" s="1022"/>
      <c r="VPY39" s="1022"/>
      <c r="VPZ39" s="1022"/>
      <c r="VQA39" s="1022"/>
      <c r="VQB39" s="1022"/>
      <c r="VQC39" s="1022"/>
      <c r="VQD39" s="1022"/>
      <c r="VQE39" s="1022"/>
      <c r="VQF39" s="1022"/>
      <c r="VQG39" s="1022"/>
      <c r="VQH39" s="1022"/>
      <c r="VQI39" s="1022"/>
      <c r="VQJ39" s="1022"/>
      <c r="VQK39" s="1022"/>
      <c r="VQL39" s="1022"/>
      <c r="VQM39" s="1022"/>
      <c r="VQN39" s="1022"/>
      <c r="VQO39" s="1022"/>
      <c r="VQP39" s="1022"/>
      <c r="VQQ39" s="1022"/>
      <c r="VQR39" s="1022"/>
      <c r="VQS39" s="1022"/>
      <c r="VQT39" s="1022"/>
      <c r="VQU39" s="1022"/>
      <c r="VQV39" s="1022"/>
      <c r="VQW39" s="1022"/>
      <c r="VQX39" s="1022"/>
      <c r="VQY39" s="1022"/>
      <c r="VQZ39" s="1022"/>
      <c r="VRA39" s="1022"/>
      <c r="VRB39" s="1022"/>
      <c r="VRC39" s="1022"/>
      <c r="VRD39" s="1022"/>
      <c r="VRE39" s="1022"/>
      <c r="VRF39" s="1022"/>
      <c r="VRG39" s="1022"/>
      <c r="VRH39" s="1022"/>
      <c r="VRI39" s="1022"/>
      <c r="VRJ39" s="1022"/>
      <c r="VRK39" s="1022"/>
      <c r="VRL39" s="1022"/>
      <c r="VRM39" s="1022"/>
      <c r="VRN39" s="1022"/>
      <c r="VRO39" s="1022"/>
      <c r="VRP39" s="1022"/>
      <c r="VRQ39" s="1022"/>
      <c r="VRR39" s="1022"/>
      <c r="VRS39" s="1022"/>
      <c r="VRT39" s="1022"/>
      <c r="VRU39" s="1022"/>
      <c r="VRV39" s="1022"/>
      <c r="VRW39" s="1022"/>
      <c r="VRX39" s="1022"/>
      <c r="VRY39" s="1022"/>
      <c r="VRZ39" s="1022"/>
      <c r="VSA39" s="1022"/>
      <c r="VSB39" s="1022"/>
      <c r="VSC39" s="1022"/>
      <c r="VSD39" s="1022"/>
      <c r="VSE39" s="1022"/>
      <c r="VSF39" s="1022"/>
      <c r="VSG39" s="1022"/>
      <c r="VSH39" s="1022"/>
      <c r="VSI39" s="1022"/>
      <c r="VSJ39" s="1022"/>
      <c r="VSK39" s="1022"/>
      <c r="VSL39" s="1022"/>
      <c r="VSM39" s="1022"/>
      <c r="VSN39" s="1022"/>
      <c r="VSO39" s="1022"/>
      <c r="VSP39" s="1022"/>
      <c r="VSQ39" s="1022"/>
      <c r="VSR39" s="1022"/>
      <c r="VSS39" s="1022"/>
      <c r="VST39" s="1022"/>
      <c r="VSU39" s="1022"/>
      <c r="VSV39" s="1022"/>
      <c r="VSW39" s="1022"/>
      <c r="VSX39" s="1022"/>
      <c r="VSY39" s="1022"/>
      <c r="VSZ39" s="1022"/>
      <c r="VTA39" s="1022"/>
      <c r="VTB39" s="1022"/>
      <c r="VTC39" s="1022"/>
      <c r="VTD39" s="1022"/>
      <c r="VTE39" s="1022"/>
      <c r="VTF39" s="1022"/>
      <c r="VTG39" s="1022"/>
      <c r="VTH39" s="1022"/>
      <c r="VTI39" s="1022"/>
      <c r="VTJ39" s="1022"/>
      <c r="VTK39" s="1022"/>
      <c r="VTL39" s="1022"/>
      <c r="VTM39" s="1022"/>
      <c r="VTN39" s="1022"/>
      <c r="VTO39" s="1022"/>
      <c r="VTP39" s="1022"/>
      <c r="VTQ39" s="1022"/>
      <c r="VTR39" s="1022"/>
      <c r="VTS39" s="1022"/>
      <c r="VTT39" s="1022"/>
      <c r="VTU39" s="1022"/>
      <c r="VTV39" s="1022"/>
      <c r="VTW39" s="1022"/>
      <c r="VTX39" s="1022"/>
      <c r="VTY39" s="1022"/>
      <c r="VTZ39" s="1022"/>
      <c r="VUA39" s="1022"/>
      <c r="VUB39" s="1022"/>
      <c r="VUC39" s="1022"/>
      <c r="VUD39" s="1022"/>
      <c r="VUE39" s="1022"/>
      <c r="VUF39" s="1022"/>
      <c r="VUG39" s="1022"/>
      <c r="VUH39" s="1022"/>
      <c r="VUI39" s="1022"/>
      <c r="VUJ39" s="1022"/>
      <c r="VUK39" s="1022"/>
      <c r="VUL39" s="1022"/>
      <c r="VUM39" s="1022"/>
      <c r="VUN39" s="1022"/>
      <c r="VUO39" s="1022"/>
      <c r="VUP39" s="1022"/>
      <c r="VUQ39" s="1022"/>
      <c r="VUR39" s="1022"/>
      <c r="VUS39" s="1022"/>
      <c r="VUT39" s="1022"/>
      <c r="VUU39" s="1022"/>
      <c r="VUV39" s="1022"/>
      <c r="VUW39" s="1022"/>
      <c r="VUX39" s="1022"/>
      <c r="VUY39" s="1022"/>
      <c r="VUZ39" s="1022"/>
      <c r="VVA39" s="1022"/>
      <c r="VVB39" s="1022"/>
      <c r="VVC39" s="1022"/>
      <c r="VVD39" s="1022"/>
      <c r="VVE39" s="1022"/>
      <c r="VVF39" s="1022"/>
      <c r="VVG39" s="1022"/>
      <c r="VVH39" s="1022"/>
      <c r="VVI39" s="1022"/>
      <c r="VVJ39" s="1022"/>
      <c r="VVK39" s="1022"/>
      <c r="VVL39" s="1022"/>
      <c r="VVM39" s="1022"/>
      <c r="VVN39" s="1022"/>
      <c r="VVO39" s="1022"/>
      <c r="VVP39" s="1022"/>
      <c r="VVQ39" s="1022"/>
      <c r="VVR39" s="1022"/>
      <c r="VVS39" s="1022"/>
      <c r="VVT39" s="1022"/>
      <c r="VVU39" s="1022"/>
      <c r="VVV39" s="1022"/>
      <c r="VVW39" s="1022"/>
      <c r="VVX39" s="1022"/>
      <c r="VVY39" s="1022"/>
      <c r="VVZ39" s="1022"/>
      <c r="VWA39" s="1022"/>
      <c r="VWB39" s="1022"/>
      <c r="VWC39" s="1022"/>
      <c r="VWD39" s="1022"/>
      <c r="VWE39" s="1022"/>
      <c r="VWF39" s="1022"/>
      <c r="VWG39" s="1022"/>
      <c r="VWH39" s="1022"/>
      <c r="VWI39" s="1022"/>
      <c r="VWJ39" s="1022"/>
      <c r="VWK39" s="1022"/>
      <c r="VWL39" s="1022"/>
      <c r="VWM39" s="1022"/>
      <c r="VWN39" s="1022"/>
      <c r="VWO39" s="1022"/>
      <c r="VWP39" s="1022"/>
      <c r="VWQ39" s="1022"/>
      <c r="VWR39" s="1022"/>
      <c r="VWS39" s="1022"/>
      <c r="VWT39" s="1022"/>
      <c r="VWU39" s="1022"/>
      <c r="VWV39" s="1022"/>
      <c r="VWW39" s="1022"/>
      <c r="VWX39" s="1022"/>
      <c r="VWY39" s="1022"/>
      <c r="VWZ39" s="1022"/>
      <c r="VXA39" s="1022"/>
      <c r="VXB39" s="1022"/>
      <c r="VXC39" s="1022"/>
      <c r="VXD39" s="1022"/>
      <c r="VXE39" s="1022"/>
      <c r="VXF39" s="1022"/>
      <c r="VXG39" s="1022"/>
      <c r="VXH39" s="1022"/>
      <c r="VXI39" s="1022"/>
      <c r="VXJ39" s="1022"/>
      <c r="VXK39" s="1022"/>
      <c r="VXL39" s="1022"/>
      <c r="VXM39" s="1022"/>
      <c r="VXN39" s="1022"/>
      <c r="VXO39" s="1022"/>
      <c r="VXP39" s="1022"/>
      <c r="VXQ39" s="1022"/>
      <c r="VXR39" s="1022"/>
      <c r="VXS39" s="1022"/>
      <c r="VXT39" s="1022"/>
      <c r="VXU39" s="1022"/>
      <c r="VXV39" s="1022"/>
      <c r="VXW39" s="1022"/>
      <c r="VXX39" s="1022"/>
      <c r="VXY39" s="1022"/>
      <c r="VXZ39" s="1022"/>
      <c r="VYA39" s="1022"/>
      <c r="VYB39" s="1022"/>
      <c r="VYC39" s="1022"/>
      <c r="VYD39" s="1022"/>
      <c r="VYE39" s="1022"/>
      <c r="VYF39" s="1022"/>
      <c r="VYG39" s="1022"/>
      <c r="VYH39" s="1022"/>
      <c r="VYI39" s="1022"/>
      <c r="VYJ39" s="1022"/>
      <c r="VYK39" s="1022"/>
      <c r="VYL39" s="1022"/>
      <c r="VYM39" s="1022"/>
      <c r="VYN39" s="1022"/>
      <c r="VYO39" s="1022"/>
      <c r="VYP39" s="1022"/>
      <c r="VYQ39" s="1022"/>
      <c r="VYR39" s="1022"/>
      <c r="VYS39" s="1022"/>
      <c r="VYT39" s="1022"/>
      <c r="VYU39" s="1022"/>
      <c r="VYV39" s="1022"/>
      <c r="VYW39" s="1022"/>
      <c r="VYX39" s="1022"/>
      <c r="VYY39" s="1022"/>
      <c r="VYZ39" s="1022"/>
      <c r="VZA39" s="1022"/>
      <c r="VZB39" s="1022"/>
      <c r="VZC39" s="1022"/>
      <c r="VZD39" s="1022"/>
      <c r="VZE39" s="1022"/>
      <c r="VZF39" s="1022"/>
      <c r="VZG39" s="1022"/>
      <c r="VZH39" s="1022"/>
      <c r="VZI39" s="1022"/>
      <c r="VZJ39" s="1022"/>
      <c r="VZK39" s="1022"/>
      <c r="VZL39" s="1022"/>
      <c r="VZM39" s="1022"/>
      <c r="VZN39" s="1022"/>
      <c r="VZO39" s="1022"/>
      <c r="VZP39" s="1022"/>
      <c r="VZQ39" s="1022"/>
      <c r="VZR39" s="1022"/>
      <c r="VZS39" s="1022"/>
      <c r="VZT39" s="1022"/>
      <c r="VZU39" s="1022"/>
      <c r="VZV39" s="1022"/>
      <c r="VZW39" s="1022"/>
      <c r="VZX39" s="1022"/>
      <c r="VZY39" s="1022"/>
      <c r="VZZ39" s="1022"/>
      <c r="WAA39" s="1022"/>
      <c r="WAB39" s="1022"/>
      <c r="WAC39" s="1022"/>
      <c r="WAD39" s="1022"/>
      <c r="WAE39" s="1022"/>
      <c r="WAF39" s="1022"/>
      <c r="WAG39" s="1022"/>
      <c r="WAH39" s="1022"/>
      <c r="WAI39" s="1022"/>
      <c r="WAJ39" s="1022"/>
      <c r="WAK39" s="1022"/>
      <c r="WAL39" s="1022"/>
      <c r="WAM39" s="1022"/>
      <c r="WAN39" s="1022"/>
      <c r="WAO39" s="1022"/>
      <c r="WAP39" s="1022"/>
      <c r="WAQ39" s="1022"/>
      <c r="WAR39" s="1022"/>
      <c r="WAS39" s="1022"/>
      <c r="WAT39" s="1022"/>
      <c r="WAU39" s="1022"/>
      <c r="WAV39" s="1022"/>
      <c r="WAW39" s="1022"/>
      <c r="WAX39" s="1022"/>
      <c r="WAY39" s="1022"/>
      <c r="WAZ39" s="1022"/>
      <c r="WBA39" s="1022"/>
      <c r="WBB39" s="1022"/>
      <c r="WBC39" s="1022"/>
      <c r="WBD39" s="1022"/>
      <c r="WBE39" s="1022"/>
      <c r="WBF39" s="1022"/>
      <c r="WBG39" s="1022"/>
      <c r="WBH39" s="1022"/>
      <c r="WBI39" s="1022"/>
      <c r="WBJ39" s="1022"/>
      <c r="WBK39" s="1022"/>
      <c r="WBL39" s="1022"/>
      <c r="WBM39" s="1022"/>
      <c r="WBN39" s="1022"/>
      <c r="WBO39" s="1022"/>
      <c r="WBP39" s="1022"/>
      <c r="WBQ39" s="1022"/>
      <c r="WBR39" s="1022"/>
      <c r="WBS39" s="1022"/>
      <c r="WBT39" s="1022"/>
      <c r="WBU39" s="1022"/>
      <c r="WBV39" s="1022"/>
      <c r="WBW39" s="1022"/>
      <c r="WBX39" s="1022"/>
      <c r="WBY39" s="1022"/>
      <c r="WBZ39" s="1022"/>
      <c r="WCA39" s="1022"/>
      <c r="WCB39" s="1022"/>
      <c r="WCC39" s="1022"/>
      <c r="WCD39" s="1022"/>
      <c r="WCE39" s="1022"/>
      <c r="WCF39" s="1022"/>
      <c r="WCG39" s="1022"/>
      <c r="WCH39" s="1022"/>
      <c r="WCI39" s="1022"/>
      <c r="WCJ39" s="1022"/>
      <c r="WCK39" s="1022"/>
      <c r="WCL39" s="1022"/>
      <c r="WCM39" s="1022"/>
      <c r="WCN39" s="1022"/>
      <c r="WCO39" s="1022"/>
      <c r="WCP39" s="1022"/>
      <c r="WCQ39" s="1022"/>
      <c r="WCR39" s="1022"/>
      <c r="WCS39" s="1022"/>
      <c r="WCT39" s="1022"/>
      <c r="WCU39" s="1022"/>
      <c r="WCV39" s="1022"/>
      <c r="WCW39" s="1022"/>
      <c r="WCX39" s="1022"/>
      <c r="WCY39" s="1022"/>
      <c r="WCZ39" s="1022"/>
      <c r="WDA39" s="1022"/>
      <c r="WDB39" s="1022"/>
      <c r="WDC39" s="1022"/>
      <c r="WDD39" s="1022"/>
      <c r="WDE39" s="1022"/>
      <c r="WDF39" s="1022"/>
      <c r="WDG39" s="1022"/>
      <c r="WDH39" s="1022"/>
      <c r="WDI39" s="1022"/>
      <c r="WDJ39" s="1022"/>
      <c r="WDK39" s="1022"/>
      <c r="WDL39" s="1022"/>
      <c r="WDM39" s="1022"/>
      <c r="WDN39" s="1022"/>
      <c r="WDO39" s="1022"/>
      <c r="WDP39" s="1022"/>
      <c r="WDQ39" s="1022"/>
      <c r="WDR39" s="1022"/>
      <c r="WDS39" s="1022"/>
      <c r="WDT39" s="1022"/>
      <c r="WDU39" s="1022"/>
      <c r="WDV39" s="1022"/>
      <c r="WDW39" s="1022"/>
      <c r="WDX39" s="1022"/>
      <c r="WDY39" s="1022"/>
      <c r="WDZ39" s="1022"/>
      <c r="WEA39" s="1022"/>
      <c r="WEB39" s="1022"/>
      <c r="WEC39" s="1022"/>
      <c r="WED39" s="1022"/>
      <c r="WEE39" s="1022"/>
      <c r="WEF39" s="1022"/>
      <c r="WEG39" s="1022"/>
      <c r="WEH39" s="1022"/>
      <c r="WEI39" s="1022"/>
      <c r="WEJ39" s="1022"/>
      <c r="WEK39" s="1022"/>
      <c r="WEL39" s="1022"/>
      <c r="WEM39" s="1022"/>
      <c r="WEN39" s="1022"/>
      <c r="WEO39" s="1022"/>
      <c r="WEP39" s="1022"/>
      <c r="WEQ39" s="1022"/>
      <c r="WER39" s="1022"/>
      <c r="WES39" s="1022"/>
      <c r="WET39" s="1022"/>
      <c r="WEU39" s="1022"/>
      <c r="WEV39" s="1022"/>
      <c r="WEW39" s="1022"/>
      <c r="WEX39" s="1022"/>
      <c r="WEY39" s="1022"/>
      <c r="WEZ39" s="1022"/>
      <c r="WFA39" s="1022"/>
      <c r="WFB39" s="1022"/>
      <c r="WFC39" s="1022"/>
      <c r="WFD39" s="1022"/>
      <c r="WFE39" s="1022"/>
      <c r="WFF39" s="1022"/>
      <c r="WFG39" s="1022"/>
      <c r="WFH39" s="1022"/>
      <c r="WFI39" s="1022"/>
      <c r="WFJ39" s="1022"/>
      <c r="WFK39" s="1022"/>
      <c r="WFL39" s="1022"/>
      <c r="WFM39" s="1022"/>
      <c r="WFN39" s="1022"/>
      <c r="WFO39" s="1022"/>
      <c r="WFP39" s="1022"/>
      <c r="WFQ39" s="1022"/>
      <c r="WFR39" s="1022"/>
      <c r="WFS39" s="1022"/>
      <c r="WFT39" s="1022"/>
      <c r="WFU39" s="1022"/>
      <c r="WFV39" s="1022"/>
      <c r="WFW39" s="1022"/>
      <c r="WFX39" s="1022"/>
      <c r="WFY39" s="1022"/>
      <c r="WFZ39" s="1022"/>
      <c r="WGA39" s="1022"/>
      <c r="WGB39" s="1022"/>
      <c r="WGC39" s="1022"/>
      <c r="WGD39" s="1022"/>
      <c r="WGE39" s="1022"/>
      <c r="WGF39" s="1022"/>
      <c r="WGG39" s="1022"/>
      <c r="WGH39" s="1022"/>
      <c r="WGI39" s="1022"/>
      <c r="WGJ39" s="1022"/>
      <c r="WGK39" s="1022"/>
      <c r="WGL39" s="1022"/>
      <c r="WGM39" s="1022"/>
      <c r="WGN39" s="1022"/>
      <c r="WGO39" s="1022"/>
      <c r="WGP39" s="1022"/>
      <c r="WGQ39" s="1022"/>
      <c r="WGR39" s="1022"/>
      <c r="WGS39" s="1022"/>
      <c r="WGT39" s="1022"/>
      <c r="WGU39" s="1022"/>
      <c r="WGV39" s="1022"/>
      <c r="WGW39" s="1022"/>
      <c r="WGX39" s="1022"/>
      <c r="WGY39" s="1022"/>
      <c r="WGZ39" s="1022"/>
      <c r="WHA39" s="1022"/>
      <c r="WHB39" s="1022"/>
      <c r="WHC39" s="1022"/>
      <c r="WHD39" s="1022"/>
      <c r="WHE39" s="1022"/>
      <c r="WHF39" s="1022"/>
      <c r="WHG39" s="1022"/>
      <c r="WHH39" s="1022"/>
      <c r="WHI39" s="1022"/>
      <c r="WHJ39" s="1022"/>
      <c r="WHK39" s="1022"/>
      <c r="WHL39" s="1022"/>
      <c r="WHM39" s="1022"/>
      <c r="WHN39" s="1022"/>
      <c r="WHO39" s="1022"/>
      <c r="WHP39" s="1022"/>
      <c r="WHQ39" s="1022"/>
      <c r="WHR39" s="1022"/>
      <c r="WHS39" s="1022"/>
      <c r="WHT39" s="1022"/>
      <c r="WHU39" s="1022"/>
      <c r="WHV39" s="1022"/>
      <c r="WHW39" s="1022"/>
      <c r="WHX39" s="1022"/>
      <c r="WHY39" s="1022"/>
      <c r="WHZ39" s="1022"/>
      <c r="WIA39" s="1022"/>
      <c r="WIB39" s="1022"/>
      <c r="WIC39" s="1022"/>
      <c r="WID39" s="1022"/>
      <c r="WIE39" s="1022"/>
      <c r="WIF39" s="1022"/>
      <c r="WIG39" s="1022"/>
      <c r="WIH39" s="1022"/>
      <c r="WII39" s="1022"/>
      <c r="WIJ39" s="1022"/>
      <c r="WIK39" s="1022"/>
      <c r="WIL39" s="1022"/>
      <c r="WIM39" s="1022"/>
      <c r="WIN39" s="1022"/>
      <c r="WIO39" s="1022"/>
      <c r="WIP39" s="1022"/>
      <c r="WIQ39" s="1022"/>
      <c r="WIR39" s="1022"/>
      <c r="WIS39" s="1022"/>
      <c r="WIT39" s="1022"/>
      <c r="WIU39" s="1022"/>
      <c r="WIV39" s="1022"/>
      <c r="WIW39" s="1022"/>
      <c r="WIX39" s="1022"/>
      <c r="WIY39" s="1022"/>
      <c r="WIZ39" s="1022"/>
      <c r="WJA39" s="1022"/>
      <c r="WJB39" s="1022"/>
      <c r="WJC39" s="1022"/>
      <c r="WJD39" s="1022"/>
      <c r="WJE39" s="1022"/>
      <c r="WJF39" s="1022"/>
      <c r="WJG39" s="1022"/>
      <c r="WJH39" s="1022"/>
      <c r="WJI39" s="1022"/>
      <c r="WJJ39" s="1022"/>
      <c r="WJK39" s="1022"/>
      <c r="WJL39" s="1022"/>
      <c r="WJM39" s="1022"/>
      <c r="WJN39" s="1022"/>
      <c r="WJO39" s="1022"/>
      <c r="WJP39" s="1022"/>
      <c r="WJQ39" s="1022"/>
      <c r="WJR39" s="1022"/>
      <c r="WJS39" s="1022"/>
      <c r="WJT39" s="1022"/>
      <c r="WJU39" s="1022"/>
      <c r="WJV39" s="1022"/>
      <c r="WJW39" s="1022"/>
      <c r="WJX39" s="1022"/>
      <c r="WJY39" s="1022"/>
      <c r="WJZ39" s="1022"/>
      <c r="WKA39" s="1022"/>
      <c r="WKB39" s="1022"/>
      <c r="WKC39" s="1022"/>
      <c r="WKD39" s="1022"/>
      <c r="WKE39" s="1022"/>
      <c r="WKF39" s="1022"/>
      <c r="WKG39" s="1022"/>
      <c r="WKH39" s="1022"/>
      <c r="WKI39" s="1022"/>
      <c r="WKJ39" s="1022"/>
      <c r="WKK39" s="1022"/>
      <c r="WKL39" s="1022"/>
      <c r="WKM39" s="1022"/>
      <c r="WKN39" s="1022"/>
      <c r="WKO39" s="1022"/>
      <c r="WKP39" s="1022"/>
      <c r="WKQ39" s="1022"/>
      <c r="WKR39" s="1022"/>
      <c r="WKS39" s="1022"/>
      <c r="WKT39" s="1022"/>
      <c r="WKU39" s="1022"/>
      <c r="WKV39" s="1022"/>
      <c r="WKW39" s="1022"/>
      <c r="WKX39" s="1022"/>
      <c r="WKY39" s="1022"/>
      <c r="WKZ39" s="1022"/>
      <c r="WLA39" s="1022"/>
      <c r="WLB39" s="1022"/>
      <c r="WLC39" s="1022"/>
      <c r="WLD39" s="1022"/>
      <c r="WLE39" s="1022"/>
      <c r="WLF39" s="1022"/>
      <c r="WLG39" s="1022"/>
      <c r="WLH39" s="1022"/>
      <c r="WLI39" s="1022"/>
      <c r="WLJ39" s="1022"/>
      <c r="WLK39" s="1022"/>
      <c r="WLL39" s="1022"/>
      <c r="WLM39" s="1022"/>
      <c r="WLN39" s="1022"/>
      <c r="WLO39" s="1022"/>
      <c r="WLP39" s="1022"/>
      <c r="WLQ39" s="1022"/>
      <c r="WLR39" s="1022"/>
      <c r="WLS39" s="1022"/>
      <c r="WLT39" s="1022"/>
      <c r="WLU39" s="1022"/>
      <c r="WLV39" s="1022"/>
      <c r="WLW39" s="1022"/>
      <c r="WLX39" s="1022"/>
      <c r="WLY39" s="1022"/>
      <c r="WLZ39" s="1022"/>
      <c r="WMA39" s="1022"/>
      <c r="WMB39" s="1022"/>
      <c r="WMC39" s="1022"/>
      <c r="WMD39" s="1022"/>
      <c r="WME39" s="1022"/>
      <c r="WMF39" s="1022"/>
      <c r="WMG39" s="1022"/>
      <c r="WMH39" s="1022"/>
      <c r="WMI39" s="1022"/>
      <c r="WMJ39" s="1022"/>
      <c r="WMK39" s="1022"/>
      <c r="WML39" s="1022"/>
      <c r="WMM39" s="1022"/>
      <c r="WMN39" s="1022"/>
      <c r="WMO39" s="1022"/>
      <c r="WMP39" s="1022"/>
      <c r="WMQ39" s="1022"/>
      <c r="WMR39" s="1022"/>
      <c r="WMS39" s="1022"/>
      <c r="WMT39" s="1022"/>
      <c r="WMU39" s="1022"/>
      <c r="WMV39" s="1022"/>
      <c r="WMW39" s="1022"/>
      <c r="WMX39" s="1022"/>
      <c r="WMY39" s="1022"/>
      <c r="WMZ39" s="1022"/>
      <c r="WNA39" s="1022"/>
      <c r="WNB39" s="1022"/>
      <c r="WNC39" s="1022"/>
      <c r="WND39" s="1022"/>
      <c r="WNE39" s="1022"/>
      <c r="WNF39" s="1022"/>
      <c r="WNG39" s="1022"/>
      <c r="WNH39" s="1022"/>
      <c r="WNI39" s="1022"/>
      <c r="WNJ39" s="1022"/>
      <c r="WNK39" s="1022"/>
      <c r="WNL39" s="1022"/>
      <c r="WNM39" s="1022"/>
      <c r="WNN39" s="1022"/>
      <c r="WNO39" s="1022"/>
      <c r="WNP39" s="1022"/>
      <c r="WNQ39" s="1022"/>
      <c r="WNR39" s="1022"/>
      <c r="WNS39" s="1022"/>
      <c r="WNT39" s="1022"/>
      <c r="WNU39" s="1022"/>
      <c r="WNV39" s="1022"/>
      <c r="WNW39" s="1022"/>
      <c r="WNX39" s="1022"/>
      <c r="WNY39" s="1022"/>
      <c r="WNZ39" s="1022"/>
      <c r="WOA39" s="1022"/>
      <c r="WOB39" s="1022"/>
      <c r="WOC39" s="1022"/>
      <c r="WOD39" s="1022"/>
      <c r="WOE39" s="1022"/>
      <c r="WOF39" s="1022"/>
      <c r="WOG39" s="1022"/>
      <c r="WOH39" s="1022"/>
      <c r="WOI39" s="1022"/>
      <c r="WOJ39" s="1022"/>
      <c r="WOK39" s="1022"/>
      <c r="WOL39" s="1022"/>
      <c r="WOM39" s="1022"/>
      <c r="WON39" s="1022"/>
      <c r="WOO39" s="1022"/>
      <c r="WOP39" s="1022"/>
      <c r="WOQ39" s="1022"/>
      <c r="WOR39" s="1022"/>
      <c r="WOS39" s="1022"/>
      <c r="WOT39" s="1022"/>
      <c r="WOU39" s="1022"/>
      <c r="WOV39" s="1022"/>
      <c r="WOW39" s="1022"/>
      <c r="WOX39" s="1022"/>
      <c r="WOY39" s="1022"/>
      <c r="WOZ39" s="1022"/>
      <c r="WPA39" s="1022"/>
      <c r="WPB39" s="1022"/>
      <c r="WPC39" s="1022"/>
      <c r="WPD39" s="1022"/>
      <c r="WPE39" s="1022"/>
      <c r="WPF39" s="1022"/>
      <c r="WPG39" s="1022"/>
      <c r="WPH39" s="1022"/>
      <c r="WPI39" s="1022"/>
      <c r="WPJ39" s="1022"/>
      <c r="WPK39" s="1022"/>
      <c r="WPL39" s="1022"/>
      <c r="WPM39" s="1022"/>
      <c r="WPN39" s="1022"/>
      <c r="WPO39" s="1022"/>
      <c r="WPP39" s="1022"/>
      <c r="WPQ39" s="1022"/>
      <c r="WPR39" s="1022"/>
      <c r="WPS39" s="1022"/>
      <c r="WPT39" s="1022"/>
      <c r="WPU39" s="1022"/>
      <c r="WPV39" s="1022"/>
      <c r="WPW39" s="1022"/>
      <c r="WPX39" s="1022"/>
      <c r="WPY39" s="1022"/>
      <c r="WPZ39" s="1022"/>
      <c r="WQA39" s="1022"/>
      <c r="WQB39" s="1022"/>
      <c r="WQC39" s="1022"/>
      <c r="WQD39" s="1022"/>
      <c r="WQE39" s="1022"/>
      <c r="WQF39" s="1022"/>
      <c r="WQG39" s="1022"/>
      <c r="WQH39" s="1022"/>
      <c r="WQI39" s="1022"/>
      <c r="WQJ39" s="1022"/>
      <c r="WQK39" s="1022"/>
      <c r="WQL39" s="1022"/>
      <c r="WQM39" s="1022"/>
      <c r="WQN39" s="1022"/>
      <c r="WQO39" s="1022"/>
      <c r="WQP39" s="1022"/>
      <c r="WQQ39" s="1022"/>
      <c r="WQR39" s="1022"/>
      <c r="WQS39" s="1022"/>
      <c r="WQT39" s="1022"/>
      <c r="WQU39" s="1022"/>
      <c r="WQV39" s="1022"/>
      <c r="WQW39" s="1022"/>
      <c r="WQX39" s="1022"/>
      <c r="WQY39" s="1022"/>
      <c r="WQZ39" s="1022"/>
      <c r="WRA39" s="1022"/>
      <c r="WRB39" s="1022"/>
      <c r="WRC39" s="1022"/>
      <c r="WRD39" s="1022"/>
      <c r="WRE39" s="1022"/>
      <c r="WRF39" s="1022"/>
      <c r="WRG39" s="1022"/>
      <c r="WRH39" s="1022"/>
      <c r="WRI39" s="1022"/>
      <c r="WRJ39" s="1022"/>
      <c r="WRK39" s="1022"/>
      <c r="WRL39" s="1022"/>
      <c r="WRM39" s="1022"/>
      <c r="WRN39" s="1022"/>
      <c r="WRO39" s="1022"/>
      <c r="WRP39" s="1022"/>
      <c r="WRQ39" s="1022"/>
      <c r="WRR39" s="1022"/>
      <c r="WRS39" s="1022"/>
      <c r="WRT39" s="1022"/>
      <c r="WRU39" s="1022"/>
      <c r="WRV39" s="1022"/>
      <c r="WRW39" s="1022"/>
      <c r="WRX39" s="1022"/>
      <c r="WRY39" s="1022"/>
      <c r="WRZ39" s="1022"/>
      <c r="WSA39" s="1022"/>
      <c r="WSB39" s="1022"/>
      <c r="WSC39" s="1022"/>
      <c r="WSD39" s="1022"/>
      <c r="WSE39" s="1022"/>
      <c r="WSF39" s="1022"/>
      <c r="WSG39" s="1022"/>
      <c r="WSH39" s="1022"/>
      <c r="WSI39" s="1022"/>
      <c r="WSJ39" s="1022"/>
      <c r="WSK39" s="1022"/>
      <c r="WSL39" s="1022"/>
      <c r="WSM39" s="1022"/>
      <c r="WSN39" s="1022"/>
      <c r="WSO39" s="1022"/>
      <c r="WSP39" s="1022"/>
      <c r="WSQ39" s="1022"/>
      <c r="WSR39" s="1022"/>
      <c r="WSS39" s="1022"/>
      <c r="WST39" s="1022"/>
      <c r="WSU39" s="1022"/>
      <c r="WSV39" s="1022"/>
      <c r="WSW39" s="1022"/>
      <c r="WSX39" s="1022"/>
      <c r="WSY39" s="1022"/>
      <c r="WSZ39" s="1022"/>
      <c r="WTA39" s="1022"/>
      <c r="WTB39" s="1022"/>
      <c r="WTC39" s="1022"/>
      <c r="WTD39" s="1022"/>
      <c r="WTE39" s="1022"/>
      <c r="WTF39" s="1022"/>
      <c r="WTG39" s="1022"/>
      <c r="WTH39" s="1022"/>
      <c r="WTI39" s="1022"/>
      <c r="WTJ39" s="1022"/>
      <c r="WTK39" s="1022"/>
      <c r="WTL39" s="1022"/>
      <c r="WTM39" s="1022"/>
      <c r="WTN39" s="1022"/>
      <c r="WTO39" s="1022"/>
      <c r="WTP39" s="1022"/>
      <c r="WTQ39" s="1022"/>
      <c r="WTR39" s="1022"/>
      <c r="WTS39" s="1022"/>
      <c r="WTT39" s="1022"/>
      <c r="WTU39" s="1022"/>
      <c r="WTV39" s="1022"/>
      <c r="WTW39" s="1022"/>
      <c r="WTX39" s="1022"/>
      <c r="WTY39" s="1022"/>
      <c r="WTZ39" s="1022"/>
      <c r="WUA39" s="1022"/>
      <c r="WUB39" s="1022"/>
      <c r="WUC39" s="1022"/>
      <c r="WUD39" s="1022"/>
      <c r="WUE39" s="1022"/>
      <c r="WUF39" s="1022"/>
      <c r="WUG39" s="1022"/>
      <c r="WUH39" s="1022"/>
      <c r="WUI39" s="1022"/>
      <c r="WUJ39" s="1022"/>
      <c r="WUK39" s="1022"/>
      <c r="WUL39" s="1022"/>
      <c r="WUM39" s="1022"/>
      <c r="WUN39" s="1022"/>
      <c r="WUO39" s="1022"/>
      <c r="WUP39" s="1022"/>
      <c r="WUQ39" s="1022"/>
      <c r="WUR39" s="1022"/>
      <c r="WUS39" s="1022"/>
      <c r="WUT39" s="1022"/>
      <c r="WUU39" s="1022"/>
      <c r="WUV39" s="1022"/>
      <c r="WUW39" s="1022"/>
      <c r="WUX39" s="1022"/>
      <c r="WUY39" s="1022"/>
      <c r="WUZ39" s="1022"/>
      <c r="WVA39" s="1022"/>
      <c r="WVB39" s="1022"/>
      <c r="WVC39" s="1022"/>
    </row>
    <row r="41" spans="1:16123" x14ac:dyDescent="0.25">
      <c r="A41" s="1022"/>
      <c r="B41" s="1026"/>
      <c r="C41" s="1026"/>
      <c r="D41" s="1026"/>
      <c r="E41" s="1026"/>
      <c r="F41" s="1026"/>
      <c r="G41" s="1026"/>
      <c r="H41" s="1026"/>
      <c r="I41" s="1026"/>
      <c r="J41" s="1026"/>
      <c r="K41" s="1026"/>
      <c r="L41" s="1026"/>
      <c r="M41" s="1026"/>
      <c r="N41" s="1026"/>
      <c r="O41" s="1026"/>
      <c r="P41" s="1026"/>
      <c r="Q41" s="1026"/>
      <c r="R41" s="1026"/>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1022"/>
      <c r="AW41" s="1022"/>
      <c r="AX41" s="1022"/>
      <c r="AY41" s="1022"/>
      <c r="AZ41" s="1022"/>
      <c r="BA41" s="1022"/>
      <c r="BB41" s="1022"/>
      <c r="BC41" s="1022"/>
      <c r="BD41" s="1022"/>
      <c r="BE41" s="1022"/>
      <c r="BF41" s="1022"/>
      <c r="BG41" s="1022"/>
      <c r="BH41" s="1022"/>
      <c r="BI41" s="1022"/>
      <c r="BJ41" s="1022"/>
      <c r="BK41" s="1022"/>
      <c r="BL41" s="1022"/>
      <c r="BM41" s="1022"/>
      <c r="BN41" s="1022"/>
      <c r="BO41" s="1022"/>
      <c r="BP41" s="1022"/>
      <c r="BQ41" s="1022"/>
      <c r="BR41" s="1022"/>
      <c r="BS41" s="1022"/>
      <c r="BT41" s="1022"/>
      <c r="BU41" s="1022"/>
      <c r="BV41" s="1022"/>
      <c r="BW41" s="1022"/>
      <c r="BX41" s="1022"/>
      <c r="BY41" s="1022"/>
      <c r="BZ41" s="1022"/>
      <c r="CA41" s="1022"/>
      <c r="CB41" s="1022"/>
      <c r="CC41" s="1022"/>
      <c r="CD41" s="1022"/>
      <c r="CE41" s="1022"/>
      <c r="CF41" s="1022"/>
      <c r="CG41" s="1022"/>
      <c r="CH41" s="1022"/>
      <c r="CI41" s="1022"/>
      <c r="CJ41" s="1022"/>
      <c r="CK41" s="1022"/>
      <c r="CL41" s="1022"/>
      <c r="CM41" s="1022"/>
      <c r="CN41" s="1022"/>
      <c r="CO41" s="1022"/>
      <c r="CP41" s="1022"/>
      <c r="CQ41" s="1022"/>
      <c r="CR41" s="1022"/>
      <c r="CS41" s="1022"/>
      <c r="CT41" s="1022"/>
      <c r="CU41" s="1022"/>
      <c r="CV41" s="1022"/>
      <c r="CW41" s="1022"/>
      <c r="CX41" s="1022"/>
      <c r="CY41" s="1022"/>
      <c r="CZ41" s="1022"/>
      <c r="DA41" s="1022"/>
      <c r="DB41" s="1022"/>
      <c r="DC41" s="1022"/>
      <c r="DD41" s="1022"/>
      <c r="DE41" s="1022"/>
      <c r="DF41" s="1022"/>
      <c r="DG41" s="1022"/>
      <c r="DH41" s="1022"/>
      <c r="DI41" s="1022"/>
      <c r="DJ41" s="1022"/>
      <c r="DK41" s="1022"/>
      <c r="DL41" s="1022"/>
      <c r="DM41" s="1022"/>
      <c r="DN41" s="1022"/>
      <c r="DO41" s="1022"/>
      <c r="DP41" s="1022"/>
      <c r="DQ41" s="1022"/>
      <c r="DR41" s="1022"/>
      <c r="DS41" s="1022"/>
      <c r="DT41" s="1022"/>
      <c r="DU41" s="1022"/>
      <c r="DV41" s="1022"/>
      <c r="DW41" s="1022"/>
      <c r="DX41" s="1022"/>
      <c r="DY41" s="1022"/>
      <c r="DZ41" s="1022"/>
      <c r="EA41" s="1022"/>
      <c r="EB41" s="1022"/>
      <c r="EC41" s="1022"/>
      <c r="ED41" s="1022"/>
      <c r="EE41" s="1022"/>
      <c r="EF41" s="1022"/>
      <c r="EG41" s="1022"/>
      <c r="EH41" s="1022"/>
      <c r="EI41" s="1022"/>
      <c r="EJ41" s="1022"/>
      <c r="EK41" s="1022"/>
      <c r="EL41" s="1022"/>
      <c r="EM41" s="1022"/>
      <c r="EN41" s="1022"/>
      <c r="EO41" s="1022"/>
      <c r="EP41" s="1022"/>
      <c r="EQ41" s="1022"/>
      <c r="ER41" s="1022"/>
      <c r="ES41" s="1022"/>
      <c r="ET41" s="1022"/>
      <c r="EU41" s="1022"/>
      <c r="EV41" s="1022"/>
      <c r="EW41" s="1022"/>
      <c r="EX41" s="1022"/>
      <c r="EY41" s="1022"/>
      <c r="EZ41" s="1022"/>
      <c r="FA41" s="1022"/>
      <c r="FB41" s="1022"/>
      <c r="FC41" s="1022"/>
      <c r="FD41" s="1022"/>
      <c r="FE41" s="1022"/>
      <c r="FF41" s="1022"/>
      <c r="FG41" s="1022"/>
      <c r="FH41" s="1022"/>
      <c r="FI41" s="1022"/>
      <c r="FJ41" s="1022"/>
      <c r="FK41" s="1022"/>
      <c r="FL41" s="1022"/>
      <c r="FM41" s="1022"/>
      <c r="FN41" s="1022"/>
      <c r="FO41" s="1022"/>
      <c r="FP41" s="1022"/>
      <c r="FQ41" s="1022"/>
      <c r="FR41" s="1022"/>
      <c r="FS41" s="1022"/>
      <c r="FT41" s="1022"/>
      <c r="FU41" s="1022"/>
      <c r="FV41" s="1022"/>
      <c r="FW41" s="1022"/>
      <c r="FX41" s="1022"/>
      <c r="FY41" s="1022"/>
      <c r="FZ41" s="1022"/>
      <c r="GA41" s="1022"/>
      <c r="GB41" s="1022"/>
      <c r="GC41" s="1022"/>
      <c r="GD41" s="1022"/>
      <c r="GE41" s="1022"/>
      <c r="GF41" s="1022"/>
      <c r="GG41" s="1022"/>
      <c r="GH41" s="1022"/>
      <c r="GI41" s="1022"/>
      <c r="GJ41" s="1022"/>
      <c r="GK41" s="1022"/>
      <c r="GL41" s="1022"/>
      <c r="GM41" s="1022"/>
      <c r="GN41" s="1022"/>
      <c r="GO41" s="1022"/>
      <c r="GP41" s="1022"/>
      <c r="GQ41" s="1022"/>
      <c r="GR41" s="1022"/>
      <c r="GS41" s="1022"/>
      <c r="GT41" s="1022"/>
      <c r="GU41" s="1022"/>
      <c r="GV41" s="1022"/>
      <c r="GW41" s="1022"/>
      <c r="GX41" s="1022"/>
      <c r="GY41" s="1022"/>
      <c r="GZ41" s="1022"/>
      <c r="HA41" s="1022"/>
      <c r="HB41" s="1022"/>
      <c r="HC41" s="1022"/>
      <c r="HD41" s="1022"/>
      <c r="HE41" s="1022"/>
      <c r="HF41" s="1022"/>
      <c r="HG41" s="1022"/>
      <c r="HH41" s="1022"/>
      <c r="HI41" s="1022"/>
      <c r="HJ41" s="1022"/>
      <c r="HK41" s="1022"/>
      <c r="HL41" s="1022"/>
      <c r="HM41" s="1022"/>
      <c r="HN41" s="1022"/>
      <c r="HO41" s="1022"/>
      <c r="HP41" s="1022"/>
      <c r="HQ41" s="1022"/>
      <c r="HR41" s="1022"/>
      <c r="HS41" s="1022"/>
      <c r="HT41" s="1022"/>
      <c r="HU41" s="1022"/>
      <c r="HV41" s="1022"/>
      <c r="HW41" s="1022"/>
      <c r="HX41" s="1022"/>
      <c r="HY41" s="1022"/>
      <c r="HZ41" s="1022"/>
      <c r="IA41" s="1022"/>
      <c r="IB41" s="1022"/>
      <c r="IC41" s="1022"/>
      <c r="ID41" s="1022"/>
      <c r="IE41" s="1022"/>
      <c r="IF41" s="1022"/>
      <c r="IG41" s="1022"/>
      <c r="IH41" s="1022"/>
      <c r="II41" s="1022"/>
      <c r="IJ41" s="1022"/>
      <c r="IK41" s="1022"/>
      <c r="IL41" s="1022"/>
      <c r="IM41" s="1022"/>
      <c r="IN41" s="1022"/>
      <c r="IO41" s="1022"/>
      <c r="IP41" s="1022"/>
      <c r="IQ41" s="1022"/>
      <c r="IR41" s="1022"/>
      <c r="IS41" s="1022"/>
      <c r="IT41" s="1022"/>
      <c r="IU41" s="1022"/>
      <c r="IV41" s="1022"/>
      <c r="IW41" s="1022"/>
      <c r="IX41" s="1022"/>
      <c r="IY41" s="1022"/>
      <c r="IZ41" s="1022"/>
      <c r="JA41" s="1022"/>
      <c r="JB41" s="1022"/>
      <c r="JC41" s="1022"/>
      <c r="JD41" s="1022"/>
      <c r="JE41" s="1022"/>
      <c r="JF41" s="1022"/>
      <c r="JG41" s="1022"/>
      <c r="JH41" s="1022"/>
      <c r="JI41" s="1022"/>
      <c r="JJ41" s="1022"/>
      <c r="JK41" s="1022"/>
      <c r="JL41" s="1022"/>
      <c r="JM41" s="1022"/>
      <c r="JN41" s="1022"/>
      <c r="JO41" s="1022"/>
      <c r="JP41" s="1022"/>
      <c r="JQ41" s="1022"/>
      <c r="JR41" s="1022"/>
      <c r="JS41" s="1022"/>
      <c r="JT41" s="1022"/>
      <c r="JU41" s="1022"/>
      <c r="JV41" s="1022"/>
      <c r="JW41" s="1022"/>
      <c r="JX41" s="1022"/>
      <c r="JY41" s="1022"/>
      <c r="JZ41" s="1022"/>
      <c r="KA41" s="1022"/>
      <c r="KB41" s="1022"/>
      <c r="KC41" s="1022"/>
      <c r="KD41" s="1022"/>
      <c r="KE41" s="1022"/>
      <c r="KF41" s="1022"/>
      <c r="KG41" s="1022"/>
      <c r="KH41" s="1022"/>
      <c r="KI41" s="1022"/>
      <c r="KJ41" s="1022"/>
      <c r="KK41" s="1022"/>
      <c r="KL41" s="1022"/>
      <c r="KM41" s="1022"/>
      <c r="KN41" s="1022"/>
      <c r="KO41" s="1022"/>
      <c r="KP41" s="1022"/>
      <c r="KQ41" s="1022"/>
      <c r="KR41" s="1022"/>
      <c r="KS41" s="1022"/>
      <c r="KT41" s="1022"/>
      <c r="KU41" s="1022"/>
      <c r="KV41" s="1022"/>
      <c r="KW41" s="1022"/>
      <c r="KX41" s="1022"/>
      <c r="KY41" s="1022"/>
      <c r="KZ41" s="1022"/>
      <c r="LA41" s="1022"/>
      <c r="LB41" s="1022"/>
      <c r="LC41" s="1022"/>
      <c r="LD41" s="1022"/>
      <c r="LE41" s="1022"/>
      <c r="LF41" s="1022"/>
      <c r="LG41" s="1022"/>
      <c r="LH41" s="1022"/>
      <c r="LI41" s="1022"/>
      <c r="LJ41" s="1022"/>
      <c r="LK41" s="1022"/>
      <c r="LL41" s="1022"/>
      <c r="LM41" s="1022"/>
      <c r="LN41" s="1022"/>
      <c r="LO41" s="1022"/>
      <c r="LP41" s="1022"/>
      <c r="LQ41" s="1022"/>
      <c r="LR41" s="1022"/>
      <c r="LS41" s="1022"/>
      <c r="LT41" s="1022"/>
      <c r="LU41" s="1022"/>
      <c r="LV41" s="1022"/>
      <c r="LW41" s="1022"/>
      <c r="LX41" s="1022"/>
      <c r="LY41" s="1022"/>
      <c r="LZ41" s="1022"/>
      <c r="MA41" s="1022"/>
      <c r="MB41" s="1022"/>
      <c r="MC41" s="1022"/>
      <c r="MD41" s="1022"/>
      <c r="ME41" s="1022"/>
      <c r="MF41" s="1022"/>
      <c r="MG41" s="1022"/>
      <c r="MH41" s="1022"/>
      <c r="MI41" s="1022"/>
      <c r="MJ41" s="1022"/>
      <c r="MK41" s="1022"/>
      <c r="ML41" s="1022"/>
      <c r="MM41" s="1022"/>
      <c r="MN41" s="1022"/>
      <c r="MO41" s="1022"/>
      <c r="MP41" s="1022"/>
      <c r="MQ41" s="1022"/>
      <c r="MR41" s="1022"/>
      <c r="MS41" s="1022"/>
      <c r="MT41" s="1022"/>
      <c r="MU41" s="1022"/>
      <c r="MV41" s="1022"/>
      <c r="MW41" s="1022"/>
      <c r="MX41" s="1022"/>
      <c r="MY41" s="1022"/>
      <c r="MZ41" s="1022"/>
      <c r="NA41" s="1022"/>
      <c r="NB41" s="1022"/>
      <c r="NC41" s="1022"/>
      <c r="ND41" s="1022"/>
      <c r="NE41" s="1022"/>
      <c r="NF41" s="1022"/>
      <c r="NG41" s="1022"/>
      <c r="NH41" s="1022"/>
      <c r="NI41" s="1022"/>
      <c r="NJ41" s="1022"/>
      <c r="NK41" s="1022"/>
      <c r="NL41" s="1022"/>
      <c r="NM41" s="1022"/>
      <c r="NN41" s="1022"/>
      <c r="NO41" s="1022"/>
      <c r="NP41" s="1022"/>
      <c r="NQ41" s="1022"/>
      <c r="NR41" s="1022"/>
      <c r="NS41" s="1022"/>
      <c r="NT41" s="1022"/>
      <c r="NU41" s="1022"/>
      <c r="NV41" s="1022"/>
      <c r="NW41" s="1022"/>
      <c r="NX41" s="1022"/>
      <c r="NY41" s="1022"/>
      <c r="NZ41" s="1022"/>
      <c r="OA41" s="1022"/>
      <c r="OB41" s="1022"/>
      <c r="OC41" s="1022"/>
      <c r="OD41" s="1022"/>
      <c r="OE41" s="1022"/>
      <c r="OF41" s="1022"/>
      <c r="OG41" s="1022"/>
      <c r="OH41" s="1022"/>
      <c r="OI41" s="1022"/>
      <c r="OJ41" s="1022"/>
      <c r="OK41" s="1022"/>
      <c r="OL41" s="1022"/>
      <c r="OM41" s="1022"/>
      <c r="ON41" s="1022"/>
      <c r="OO41" s="1022"/>
      <c r="OP41" s="1022"/>
      <c r="OQ41" s="1022"/>
      <c r="OR41" s="1022"/>
      <c r="OS41" s="1022"/>
      <c r="OT41" s="1022"/>
      <c r="OU41" s="1022"/>
      <c r="OV41" s="1022"/>
      <c r="OW41" s="1022"/>
      <c r="OX41" s="1022"/>
      <c r="OY41" s="1022"/>
      <c r="OZ41" s="1022"/>
      <c r="PA41" s="1022"/>
      <c r="PB41" s="1022"/>
      <c r="PC41" s="1022"/>
      <c r="PD41" s="1022"/>
      <c r="PE41" s="1022"/>
      <c r="PF41" s="1022"/>
      <c r="PG41" s="1022"/>
      <c r="PH41" s="1022"/>
      <c r="PI41" s="1022"/>
      <c r="PJ41" s="1022"/>
      <c r="PK41" s="1022"/>
      <c r="PL41" s="1022"/>
      <c r="PM41" s="1022"/>
      <c r="PN41" s="1022"/>
      <c r="PO41" s="1022"/>
      <c r="PP41" s="1022"/>
      <c r="PQ41" s="1022"/>
      <c r="PR41" s="1022"/>
      <c r="PS41" s="1022"/>
      <c r="PT41" s="1022"/>
      <c r="PU41" s="1022"/>
      <c r="PV41" s="1022"/>
      <c r="PW41" s="1022"/>
      <c r="PX41" s="1022"/>
      <c r="PY41" s="1022"/>
      <c r="PZ41" s="1022"/>
      <c r="QA41" s="1022"/>
      <c r="QB41" s="1022"/>
      <c r="QC41" s="1022"/>
      <c r="QD41" s="1022"/>
      <c r="QE41" s="1022"/>
      <c r="QF41" s="1022"/>
      <c r="QG41" s="1022"/>
      <c r="QH41" s="1022"/>
      <c r="QI41" s="1022"/>
      <c r="QJ41" s="1022"/>
      <c r="QK41" s="1022"/>
      <c r="QL41" s="1022"/>
      <c r="QM41" s="1022"/>
      <c r="QN41" s="1022"/>
      <c r="QO41" s="1022"/>
      <c r="QP41" s="1022"/>
      <c r="QQ41" s="1022"/>
      <c r="QR41" s="1022"/>
      <c r="QS41" s="1022"/>
      <c r="QT41" s="1022"/>
      <c r="QU41" s="1022"/>
      <c r="QV41" s="1022"/>
      <c r="QW41" s="1022"/>
      <c r="QX41" s="1022"/>
      <c r="QY41" s="1022"/>
      <c r="QZ41" s="1022"/>
      <c r="RA41" s="1022"/>
      <c r="RB41" s="1022"/>
      <c r="RC41" s="1022"/>
      <c r="RD41" s="1022"/>
      <c r="RE41" s="1022"/>
      <c r="RF41" s="1022"/>
      <c r="RG41" s="1022"/>
      <c r="RH41" s="1022"/>
      <c r="RI41" s="1022"/>
      <c r="RJ41" s="1022"/>
      <c r="RK41" s="1022"/>
      <c r="RL41" s="1022"/>
      <c r="RM41" s="1022"/>
      <c r="RN41" s="1022"/>
      <c r="RO41" s="1022"/>
      <c r="RP41" s="1022"/>
      <c r="RQ41" s="1022"/>
      <c r="RR41" s="1022"/>
      <c r="RS41" s="1022"/>
      <c r="RT41" s="1022"/>
      <c r="RU41" s="1022"/>
      <c r="RV41" s="1022"/>
      <c r="RW41" s="1022"/>
      <c r="RX41" s="1022"/>
      <c r="RY41" s="1022"/>
      <c r="RZ41" s="1022"/>
      <c r="SA41" s="1022"/>
      <c r="SB41" s="1022"/>
      <c r="SC41" s="1022"/>
      <c r="SD41" s="1022"/>
      <c r="SE41" s="1022"/>
      <c r="SF41" s="1022"/>
      <c r="SG41" s="1022"/>
      <c r="SH41" s="1022"/>
      <c r="SI41" s="1022"/>
      <c r="SJ41" s="1022"/>
      <c r="SK41" s="1022"/>
      <c r="SL41" s="1022"/>
      <c r="SM41" s="1022"/>
      <c r="SN41" s="1022"/>
      <c r="SO41" s="1022"/>
      <c r="SP41" s="1022"/>
      <c r="SQ41" s="1022"/>
      <c r="SR41" s="1022"/>
      <c r="SS41" s="1022"/>
      <c r="ST41" s="1022"/>
      <c r="SU41" s="1022"/>
      <c r="SV41" s="1022"/>
      <c r="SW41" s="1022"/>
      <c r="SX41" s="1022"/>
      <c r="SY41" s="1022"/>
      <c r="SZ41" s="1022"/>
      <c r="TA41" s="1022"/>
      <c r="TB41" s="1022"/>
      <c r="TC41" s="1022"/>
      <c r="TD41" s="1022"/>
      <c r="TE41" s="1022"/>
      <c r="TF41" s="1022"/>
      <c r="TG41" s="1022"/>
      <c r="TH41" s="1022"/>
      <c r="TI41" s="1022"/>
      <c r="TJ41" s="1022"/>
      <c r="TK41" s="1022"/>
      <c r="TL41" s="1022"/>
      <c r="TM41" s="1022"/>
      <c r="TN41" s="1022"/>
      <c r="TO41" s="1022"/>
      <c r="TP41" s="1022"/>
      <c r="TQ41" s="1022"/>
      <c r="TR41" s="1022"/>
      <c r="TS41" s="1022"/>
      <c r="TT41" s="1022"/>
      <c r="TU41" s="1022"/>
      <c r="TV41" s="1022"/>
      <c r="TW41" s="1022"/>
      <c r="TX41" s="1022"/>
      <c r="TY41" s="1022"/>
      <c r="TZ41" s="1022"/>
      <c r="UA41" s="1022"/>
      <c r="UB41" s="1022"/>
      <c r="UC41" s="1022"/>
      <c r="UD41" s="1022"/>
      <c r="UE41" s="1022"/>
      <c r="UF41" s="1022"/>
      <c r="UG41" s="1022"/>
      <c r="UH41" s="1022"/>
      <c r="UI41" s="1022"/>
      <c r="UJ41" s="1022"/>
      <c r="UK41" s="1022"/>
      <c r="UL41" s="1022"/>
      <c r="UM41" s="1022"/>
      <c r="UN41" s="1022"/>
      <c r="UO41" s="1022"/>
      <c r="UP41" s="1022"/>
      <c r="UQ41" s="1022"/>
      <c r="UR41" s="1022"/>
      <c r="US41" s="1022"/>
      <c r="UT41" s="1022"/>
      <c r="UU41" s="1022"/>
      <c r="UV41" s="1022"/>
      <c r="UW41" s="1022"/>
      <c r="UX41" s="1022"/>
      <c r="UY41" s="1022"/>
      <c r="UZ41" s="1022"/>
      <c r="VA41" s="1022"/>
      <c r="VB41" s="1022"/>
      <c r="VC41" s="1022"/>
      <c r="VD41" s="1022"/>
      <c r="VE41" s="1022"/>
      <c r="VF41" s="1022"/>
      <c r="VG41" s="1022"/>
      <c r="VH41" s="1022"/>
      <c r="VI41" s="1022"/>
      <c r="VJ41" s="1022"/>
      <c r="VK41" s="1022"/>
      <c r="VL41" s="1022"/>
      <c r="VM41" s="1022"/>
      <c r="VN41" s="1022"/>
      <c r="VO41" s="1022"/>
      <c r="VP41" s="1022"/>
      <c r="VQ41" s="1022"/>
      <c r="VR41" s="1022"/>
      <c r="VS41" s="1022"/>
      <c r="VT41" s="1022"/>
      <c r="VU41" s="1022"/>
      <c r="VV41" s="1022"/>
      <c r="VW41" s="1022"/>
      <c r="VX41" s="1022"/>
      <c r="VY41" s="1022"/>
      <c r="VZ41" s="1022"/>
      <c r="WA41" s="1022"/>
      <c r="WB41" s="1022"/>
      <c r="WC41" s="1022"/>
      <c r="WD41" s="1022"/>
      <c r="WE41" s="1022"/>
      <c r="WF41" s="1022"/>
      <c r="WG41" s="1022"/>
      <c r="WH41" s="1022"/>
      <c r="WI41" s="1022"/>
      <c r="WJ41" s="1022"/>
      <c r="WK41" s="1022"/>
      <c r="WL41" s="1022"/>
      <c r="WM41" s="1022"/>
      <c r="WN41" s="1022"/>
      <c r="WO41" s="1022"/>
      <c r="WP41" s="1022"/>
      <c r="WQ41" s="1022"/>
      <c r="WR41" s="1022"/>
      <c r="WS41" s="1022"/>
      <c r="WT41" s="1022"/>
      <c r="WU41" s="1022"/>
      <c r="WV41" s="1022"/>
      <c r="WW41" s="1022"/>
      <c r="WX41" s="1022"/>
      <c r="WY41" s="1022"/>
      <c r="WZ41" s="1022"/>
      <c r="XA41" s="1022"/>
      <c r="XB41" s="1022"/>
      <c r="XC41" s="1022"/>
      <c r="XD41" s="1022"/>
      <c r="XE41" s="1022"/>
      <c r="XF41" s="1022"/>
      <c r="XG41" s="1022"/>
      <c r="XH41" s="1022"/>
      <c r="XI41" s="1022"/>
      <c r="XJ41" s="1022"/>
      <c r="XK41" s="1022"/>
      <c r="XL41" s="1022"/>
      <c r="XM41" s="1022"/>
      <c r="XN41" s="1022"/>
      <c r="XO41" s="1022"/>
      <c r="XP41" s="1022"/>
      <c r="XQ41" s="1022"/>
      <c r="XR41" s="1022"/>
      <c r="XS41" s="1022"/>
      <c r="XT41" s="1022"/>
      <c r="XU41" s="1022"/>
      <c r="XV41" s="1022"/>
      <c r="XW41" s="1022"/>
      <c r="XX41" s="1022"/>
      <c r="XY41" s="1022"/>
      <c r="XZ41" s="1022"/>
      <c r="YA41" s="1022"/>
      <c r="YB41" s="1022"/>
      <c r="YC41" s="1022"/>
      <c r="YD41" s="1022"/>
      <c r="YE41" s="1022"/>
      <c r="YF41" s="1022"/>
      <c r="YG41" s="1022"/>
      <c r="YH41" s="1022"/>
      <c r="YI41" s="1022"/>
      <c r="YJ41" s="1022"/>
      <c r="YK41" s="1022"/>
      <c r="YL41" s="1022"/>
      <c r="YM41" s="1022"/>
      <c r="YN41" s="1022"/>
      <c r="YO41" s="1022"/>
      <c r="YP41" s="1022"/>
      <c r="YQ41" s="1022"/>
      <c r="YR41" s="1022"/>
      <c r="YS41" s="1022"/>
      <c r="YT41" s="1022"/>
      <c r="YU41" s="1022"/>
      <c r="YV41" s="1022"/>
      <c r="YW41" s="1022"/>
      <c r="YX41" s="1022"/>
      <c r="YY41" s="1022"/>
      <c r="YZ41" s="1022"/>
      <c r="ZA41" s="1022"/>
      <c r="ZB41" s="1022"/>
      <c r="ZC41" s="1022"/>
      <c r="ZD41" s="1022"/>
      <c r="ZE41" s="1022"/>
      <c r="ZF41" s="1022"/>
      <c r="ZG41" s="1022"/>
      <c r="ZH41" s="1022"/>
      <c r="ZI41" s="1022"/>
      <c r="ZJ41" s="1022"/>
      <c r="ZK41" s="1022"/>
      <c r="ZL41" s="1022"/>
      <c r="ZM41" s="1022"/>
      <c r="ZN41" s="1022"/>
      <c r="ZO41" s="1022"/>
      <c r="ZP41" s="1022"/>
      <c r="ZQ41" s="1022"/>
      <c r="ZR41" s="1022"/>
      <c r="ZS41" s="1022"/>
      <c r="ZT41" s="1022"/>
      <c r="ZU41" s="1022"/>
      <c r="ZV41" s="1022"/>
      <c r="ZW41" s="1022"/>
      <c r="ZX41" s="1022"/>
      <c r="ZY41" s="1022"/>
      <c r="ZZ41" s="1022"/>
      <c r="AAA41" s="1022"/>
      <c r="AAB41" s="1022"/>
      <c r="AAC41" s="1022"/>
      <c r="AAD41" s="1022"/>
      <c r="AAE41" s="1022"/>
      <c r="AAF41" s="1022"/>
      <c r="AAG41" s="1022"/>
      <c r="AAH41" s="1022"/>
      <c r="AAI41" s="1022"/>
      <c r="AAJ41" s="1022"/>
      <c r="AAK41" s="1022"/>
      <c r="AAL41" s="1022"/>
      <c r="AAM41" s="1022"/>
      <c r="AAN41" s="1022"/>
      <c r="AAO41" s="1022"/>
      <c r="AAP41" s="1022"/>
      <c r="AAQ41" s="1022"/>
      <c r="AAR41" s="1022"/>
      <c r="AAS41" s="1022"/>
      <c r="AAT41" s="1022"/>
      <c r="AAU41" s="1022"/>
      <c r="AAV41" s="1022"/>
      <c r="AAW41" s="1022"/>
      <c r="AAX41" s="1022"/>
      <c r="AAY41" s="1022"/>
      <c r="AAZ41" s="1022"/>
      <c r="ABA41" s="1022"/>
      <c r="ABB41" s="1022"/>
      <c r="ABC41" s="1022"/>
      <c r="ABD41" s="1022"/>
      <c r="ABE41" s="1022"/>
      <c r="ABF41" s="1022"/>
      <c r="ABG41" s="1022"/>
      <c r="ABH41" s="1022"/>
      <c r="ABI41" s="1022"/>
      <c r="ABJ41" s="1022"/>
      <c r="ABK41" s="1022"/>
      <c r="ABL41" s="1022"/>
      <c r="ABM41" s="1022"/>
      <c r="ABN41" s="1022"/>
      <c r="ABO41" s="1022"/>
      <c r="ABP41" s="1022"/>
      <c r="ABQ41" s="1022"/>
      <c r="ABR41" s="1022"/>
      <c r="ABS41" s="1022"/>
      <c r="ABT41" s="1022"/>
      <c r="ABU41" s="1022"/>
      <c r="ABV41" s="1022"/>
      <c r="ABW41" s="1022"/>
      <c r="ABX41" s="1022"/>
      <c r="ABY41" s="1022"/>
      <c r="ABZ41" s="1022"/>
      <c r="ACA41" s="1022"/>
      <c r="ACB41" s="1022"/>
      <c r="ACC41" s="1022"/>
      <c r="ACD41" s="1022"/>
      <c r="ACE41" s="1022"/>
      <c r="ACF41" s="1022"/>
      <c r="ACG41" s="1022"/>
      <c r="ACH41" s="1022"/>
      <c r="ACI41" s="1022"/>
      <c r="ACJ41" s="1022"/>
      <c r="ACK41" s="1022"/>
      <c r="ACL41" s="1022"/>
      <c r="ACM41" s="1022"/>
      <c r="ACN41" s="1022"/>
      <c r="ACO41" s="1022"/>
      <c r="ACP41" s="1022"/>
      <c r="ACQ41" s="1022"/>
      <c r="ACR41" s="1022"/>
      <c r="ACS41" s="1022"/>
      <c r="ACT41" s="1022"/>
      <c r="ACU41" s="1022"/>
      <c r="ACV41" s="1022"/>
      <c r="ACW41" s="1022"/>
      <c r="ACX41" s="1022"/>
      <c r="ACY41" s="1022"/>
      <c r="ACZ41" s="1022"/>
      <c r="ADA41" s="1022"/>
      <c r="ADB41" s="1022"/>
      <c r="ADC41" s="1022"/>
      <c r="ADD41" s="1022"/>
      <c r="ADE41" s="1022"/>
      <c r="ADF41" s="1022"/>
      <c r="ADG41" s="1022"/>
      <c r="ADH41" s="1022"/>
      <c r="ADI41" s="1022"/>
      <c r="ADJ41" s="1022"/>
      <c r="ADK41" s="1022"/>
      <c r="ADL41" s="1022"/>
      <c r="ADM41" s="1022"/>
      <c r="ADN41" s="1022"/>
      <c r="ADO41" s="1022"/>
      <c r="ADP41" s="1022"/>
      <c r="ADQ41" s="1022"/>
      <c r="ADR41" s="1022"/>
      <c r="ADS41" s="1022"/>
      <c r="ADT41" s="1022"/>
      <c r="ADU41" s="1022"/>
      <c r="ADV41" s="1022"/>
      <c r="ADW41" s="1022"/>
      <c r="ADX41" s="1022"/>
      <c r="ADY41" s="1022"/>
      <c r="ADZ41" s="1022"/>
      <c r="AEA41" s="1022"/>
      <c r="AEB41" s="1022"/>
      <c r="AEC41" s="1022"/>
      <c r="AED41" s="1022"/>
      <c r="AEE41" s="1022"/>
      <c r="AEF41" s="1022"/>
      <c r="AEG41" s="1022"/>
      <c r="AEH41" s="1022"/>
      <c r="AEI41" s="1022"/>
      <c r="AEJ41" s="1022"/>
      <c r="AEK41" s="1022"/>
      <c r="AEL41" s="1022"/>
      <c r="AEM41" s="1022"/>
      <c r="AEN41" s="1022"/>
      <c r="AEO41" s="1022"/>
      <c r="AEP41" s="1022"/>
      <c r="AEQ41" s="1022"/>
      <c r="AER41" s="1022"/>
      <c r="AES41" s="1022"/>
      <c r="AET41" s="1022"/>
      <c r="AEU41" s="1022"/>
      <c r="AEV41" s="1022"/>
      <c r="AEW41" s="1022"/>
      <c r="AEX41" s="1022"/>
      <c r="AEY41" s="1022"/>
      <c r="AEZ41" s="1022"/>
      <c r="AFA41" s="1022"/>
      <c r="AFB41" s="1022"/>
      <c r="AFC41" s="1022"/>
      <c r="AFD41" s="1022"/>
      <c r="AFE41" s="1022"/>
      <c r="AFF41" s="1022"/>
      <c r="AFG41" s="1022"/>
      <c r="AFH41" s="1022"/>
      <c r="AFI41" s="1022"/>
      <c r="AFJ41" s="1022"/>
      <c r="AFK41" s="1022"/>
      <c r="AFL41" s="1022"/>
      <c r="AFM41" s="1022"/>
      <c r="AFN41" s="1022"/>
      <c r="AFO41" s="1022"/>
      <c r="AFP41" s="1022"/>
      <c r="AFQ41" s="1022"/>
      <c r="AFR41" s="1022"/>
      <c r="AFS41" s="1022"/>
      <c r="AFT41" s="1022"/>
      <c r="AFU41" s="1022"/>
      <c r="AFV41" s="1022"/>
      <c r="AFW41" s="1022"/>
      <c r="AFX41" s="1022"/>
      <c r="AFY41" s="1022"/>
      <c r="AFZ41" s="1022"/>
      <c r="AGA41" s="1022"/>
      <c r="AGB41" s="1022"/>
      <c r="AGC41" s="1022"/>
      <c r="AGD41" s="1022"/>
      <c r="AGE41" s="1022"/>
      <c r="AGF41" s="1022"/>
      <c r="AGG41" s="1022"/>
      <c r="AGH41" s="1022"/>
      <c r="AGI41" s="1022"/>
      <c r="AGJ41" s="1022"/>
      <c r="AGK41" s="1022"/>
      <c r="AGL41" s="1022"/>
      <c r="AGM41" s="1022"/>
      <c r="AGN41" s="1022"/>
      <c r="AGO41" s="1022"/>
      <c r="AGP41" s="1022"/>
      <c r="AGQ41" s="1022"/>
      <c r="AGR41" s="1022"/>
      <c r="AGS41" s="1022"/>
      <c r="AGT41" s="1022"/>
      <c r="AGU41" s="1022"/>
      <c r="AGV41" s="1022"/>
      <c r="AGW41" s="1022"/>
      <c r="AGX41" s="1022"/>
      <c r="AGY41" s="1022"/>
      <c r="AGZ41" s="1022"/>
      <c r="AHA41" s="1022"/>
      <c r="AHB41" s="1022"/>
      <c r="AHC41" s="1022"/>
      <c r="AHD41" s="1022"/>
      <c r="AHE41" s="1022"/>
      <c r="AHF41" s="1022"/>
      <c r="AHG41" s="1022"/>
      <c r="AHH41" s="1022"/>
      <c r="AHI41" s="1022"/>
      <c r="AHJ41" s="1022"/>
      <c r="AHK41" s="1022"/>
      <c r="AHL41" s="1022"/>
      <c r="AHM41" s="1022"/>
      <c r="AHN41" s="1022"/>
      <c r="AHO41" s="1022"/>
      <c r="AHP41" s="1022"/>
      <c r="AHQ41" s="1022"/>
      <c r="AHR41" s="1022"/>
      <c r="AHS41" s="1022"/>
      <c r="AHT41" s="1022"/>
      <c r="AHU41" s="1022"/>
      <c r="AHV41" s="1022"/>
      <c r="AHW41" s="1022"/>
      <c r="AHX41" s="1022"/>
      <c r="AHY41" s="1022"/>
      <c r="AHZ41" s="1022"/>
      <c r="AIA41" s="1022"/>
      <c r="AIB41" s="1022"/>
      <c r="AIC41" s="1022"/>
      <c r="AID41" s="1022"/>
      <c r="AIE41" s="1022"/>
      <c r="AIF41" s="1022"/>
      <c r="AIG41" s="1022"/>
      <c r="AIH41" s="1022"/>
      <c r="AII41" s="1022"/>
      <c r="AIJ41" s="1022"/>
      <c r="AIK41" s="1022"/>
      <c r="AIL41" s="1022"/>
      <c r="AIM41" s="1022"/>
      <c r="AIN41" s="1022"/>
      <c r="AIO41" s="1022"/>
      <c r="AIP41" s="1022"/>
      <c r="AIQ41" s="1022"/>
      <c r="AIR41" s="1022"/>
      <c r="AIS41" s="1022"/>
      <c r="AIT41" s="1022"/>
      <c r="AIU41" s="1022"/>
      <c r="AIV41" s="1022"/>
      <c r="AIW41" s="1022"/>
      <c r="AIX41" s="1022"/>
      <c r="AIY41" s="1022"/>
      <c r="AIZ41" s="1022"/>
      <c r="AJA41" s="1022"/>
      <c r="AJB41" s="1022"/>
      <c r="AJC41" s="1022"/>
      <c r="AJD41" s="1022"/>
      <c r="AJE41" s="1022"/>
      <c r="AJF41" s="1022"/>
      <c r="AJG41" s="1022"/>
      <c r="AJH41" s="1022"/>
      <c r="AJI41" s="1022"/>
      <c r="AJJ41" s="1022"/>
      <c r="AJK41" s="1022"/>
      <c r="AJL41" s="1022"/>
      <c r="AJM41" s="1022"/>
      <c r="AJN41" s="1022"/>
      <c r="AJO41" s="1022"/>
      <c r="AJP41" s="1022"/>
      <c r="AJQ41" s="1022"/>
      <c r="AJR41" s="1022"/>
      <c r="AJS41" s="1022"/>
      <c r="AJT41" s="1022"/>
      <c r="AJU41" s="1022"/>
      <c r="AJV41" s="1022"/>
      <c r="AJW41" s="1022"/>
      <c r="AJX41" s="1022"/>
      <c r="AJY41" s="1022"/>
      <c r="AJZ41" s="1022"/>
      <c r="AKA41" s="1022"/>
      <c r="AKB41" s="1022"/>
      <c r="AKC41" s="1022"/>
      <c r="AKD41" s="1022"/>
      <c r="AKE41" s="1022"/>
      <c r="AKF41" s="1022"/>
      <c r="AKG41" s="1022"/>
      <c r="AKH41" s="1022"/>
      <c r="AKI41" s="1022"/>
      <c r="AKJ41" s="1022"/>
      <c r="AKK41" s="1022"/>
      <c r="AKL41" s="1022"/>
      <c r="AKM41" s="1022"/>
      <c r="AKN41" s="1022"/>
      <c r="AKO41" s="1022"/>
      <c r="AKP41" s="1022"/>
      <c r="AKQ41" s="1022"/>
      <c r="AKR41" s="1022"/>
      <c r="AKS41" s="1022"/>
      <c r="AKT41" s="1022"/>
      <c r="AKU41" s="1022"/>
      <c r="AKV41" s="1022"/>
      <c r="AKW41" s="1022"/>
      <c r="AKX41" s="1022"/>
      <c r="AKY41" s="1022"/>
      <c r="AKZ41" s="1022"/>
      <c r="ALA41" s="1022"/>
      <c r="ALB41" s="1022"/>
      <c r="ALC41" s="1022"/>
      <c r="ALD41" s="1022"/>
      <c r="ALE41" s="1022"/>
      <c r="ALF41" s="1022"/>
      <c r="ALG41" s="1022"/>
      <c r="ALH41" s="1022"/>
      <c r="ALI41" s="1022"/>
      <c r="ALJ41" s="1022"/>
      <c r="ALK41" s="1022"/>
      <c r="ALL41" s="1022"/>
      <c r="ALM41" s="1022"/>
      <c r="ALN41" s="1022"/>
      <c r="ALO41" s="1022"/>
      <c r="ALP41" s="1022"/>
      <c r="ALQ41" s="1022"/>
      <c r="ALR41" s="1022"/>
      <c r="ALS41" s="1022"/>
      <c r="ALT41" s="1022"/>
      <c r="ALU41" s="1022"/>
      <c r="ALV41" s="1022"/>
      <c r="ALW41" s="1022"/>
      <c r="ALX41" s="1022"/>
      <c r="ALY41" s="1022"/>
      <c r="ALZ41" s="1022"/>
      <c r="AMA41" s="1022"/>
      <c r="AMB41" s="1022"/>
      <c r="AMC41" s="1022"/>
      <c r="AMD41" s="1022"/>
      <c r="AME41" s="1022"/>
      <c r="AMF41" s="1022"/>
      <c r="AMG41" s="1022"/>
      <c r="AMH41" s="1022"/>
      <c r="AMI41" s="1022"/>
      <c r="AMJ41" s="1022"/>
      <c r="AMK41" s="1022"/>
      <c r="AML41" s="1022"/>
      <c r="AMM41" s="1022"/>
      <c r="AMN41" s="1022"/>
      <c r="AMO41" s="1022"/>
      <c r="AMP41" s="1022"/>
      <c r="AMQ41" s="1022"/>
      <c r="AMR41" s="1022"/>
      <c r="AMS41" s="1022"/>
      <c r="AMT41" s="1022"/>
      <c r="AMU41" s="1022"/>
      <c r="AMV41" s="1022"/>
      <c r="AMW41" s="1022"/>
      <c r="AMX41" s="1022"/>
      <c r="AMY41" s="1022"/>
      <c r="AMZ41" s="1022"/>
      <c r="ANA41" s="1022"/>
      <c r="ANB41" s="1022"/>
      <c r="ANC41" s="1022"/>
      <c r="AND41" s="1022"/>
      <c r="ANE41" s="1022"/>
      <c r="ANF41" s="1022"/>
      <c r="ANG41" s="1022"/>
      <c r="ANH41" s="1022"/>
      <c r="ANI41" s="1022"/>
      <c r="ANJ41" s="1022"/>
      <c r="ANK41" s="1022"/>
      <c r="ANL41" s="1022"/>
      <c r="ANM41" s="1022"/>
      <c r="ANN41" s="1022"/>
      <c r="ANO41" s="1022"/>
      <c r="ANP41" s="1022"/>
      <c r="ANQ41" s="1022"/>
      <c r="ANR41" s="1022"/>
      <c r="ANS41" s="1022"/>
      <c r="ANT41" s="1022"/>
      <c r="ANU41" s="1022"/>
      <c r="ANV41" s="1022"/>
      <c r="ANW41" s="1022"/>
      <c r="ANX41" s="1022"/>
      <c r="ANY41" s="1022"/>
      <c r="ANZ41" s="1022"/>
      <c r="AOA41" s="1022"/>
      <c r="AOB41" s="1022"/>
      <c r="AOC41" s="1022"/>
      <c r="AOD41" s="1022"/>
      <c r="AOE41" s="1022"/>
      <c r="AOF41" s="1022"/>
      <c r="AOG41" s="1022"/>
      <c r="AOH41" s="1022"/>
      <c r="AOI41" s="1022"/>
      <c r="AOJ41" s="1022"/>
      <c r="AOK41" s="1022"/>
      <c r="AOL41" s="1022"/>
      <c r="AOM41" s="1022"/>
      <c r="AON41" s="1022"/>
      <c r="AOO41" s="1022"/>
      <c r="AOP41" s="1022"/>
      <c r="AOQ41" s="1022"/>
      <c r="AOR41" s="1022"/>
      <c r="AOS41" s="1022"/>
      <c r="AOT41" s="1022"/>
      <c r="AOU41" s="1022"/>
      <c r="AOV41" s="1022"/>
      <c r="AOW41" s="1022"/>
      <c r="AOX41" s="1022"/>
      <c r="AOY41" s="1022"/>
      <c r="AOZ41" s="1022"/>
      <c r="APA41" s="1022"/>
      <c r="APB41" s="1022"/>
      <c r="APC41" s="1022"/>
      <c r="APD41" s="1022"/>
      <c r="APE41" s="1022"/>
      <c r="APF41" s="1022"/>
      <c r="APG41" s="1022"/>
      <c r="APH41" s="1022"/>
      <c r="API41" s="1022"/>
      <c r="APJ41" s="1022"/>
      <c r="APK41" s="1022"/>
      <c r="APL41" s="1022"/>
      <c r="APM41" s="1022"/>
      <c r="APN41" s="1022"/>
      <c r="APO41" s="1022"/>
      <c r="APP41" s="1022"/>
      <c r="APQ41" s="1022"/>
      <c r="APR41" s="1022"/>
      <c r="APS41" s="1022"/>
      <c r="APT41" s="1022"/>
      <c r="APU41" s="1022"/>
      <c r="APV41" s="1022"/>
      <c r="APW41" s="1022"/>
      <c r="APX41" s="1022"/>
      <c r="APY41" s="1022"/>
      <c r="APZ41" s="1022"/>
      <c r="AQA41" s="1022"/>
      <c r="AQB41" s="1022"/>
      <c r="AQC41" s="1022"/>
      <c r="AQD41" s="1022"/>
      <c r="AQE41" s="1022"/>
      <c r="AQF41" s="1022"/>
      <c r="AQG41" s="1022"/>
      <c r="AQH41" s="1022"/>
      <c r="AQI41" s="1022"/>
      <c r="AQJ41" s="1022"/>
      <c r="AQK41" s="1022"/>
      <c r="AQL41" s="1022"/>
      <c r="AQM41" s="1022"/>
      <c r="AQN41" s="1022"/>
      <c r="AQO41" s="1022"/>
      <c r="AQP41" s="1022"/>
      <c r="AQQ41" s="1022"/>
      <c r="AQR41" s="1022"/>
      <c r="AQS41" s="1022"/>
      <c r="AQT41" s="1022"/>
      <c r="AQU41" s="1022"/>
      <c r="AQV41" s="1022"/>
      <c r="AQW41" s="1022"/>
      <c r="AQX41" s="1022"/>
      <c r="AQY41" s="1022"/>
      <c r="AQZ41" s="1022"/>
      <c r="ARA41" s="1022"/>
      <c r="ARB41" s="1022"/>
      <c r="ARC41" s="1022"/>
      <c r="ARD41" s="1022"/>
      <c r="ARE41" s="1022"/>
      <c r="ARF41" s="1022"/>
      <c r="ARG41" s="1022"/>
      <c r="ARH41" s="1022"/>
      <c r="ARI41" s="1022"/>
      <c r="ARJ41" s="1022"/>
      <c r="ARK41" s="1022"/>
      <c r="ARL41" s="1022"/>
      <c r="ARM41" s="1022"/>
      <c r="ARN41" s="1022"/>
      <c r="ARO41" s="1022"/>
      <c r="ARP41" s="1022"/>
      <c r="ARQ41" s="1022"/>
      <c r="ARR41" s="1022"/>
      <c r="ARS41" s="1022"/>
      <c r="ART41" s="1022"/>
      <c r="ARU41" s="1022"/>
      <c r="ARV41" s="1022"/>
      <c r="ARW41" s="1022"/>
      <c r="ARX41" s="1022"/>
      <c r="ARY41" s="1022"/>
      <c r="ARZ41" s="1022"/>
      <c r="ASA41" s="1022"/>
      <c r="ASB41" s="1022"/>
      <c r="ASC41" s="1022"/>
      <c r="ASD41" s="1022"/>
      <c r="ASE41" s="1022"/>
      <c r="ASF41" s="1022"/>
      <c r="ASG41" s="1022"/>
      <c r="ASH41" s="1022"/>
      <c r="ASI41" s="1022"/>
      <c r="ASJ41" s="1022"/>
      <c r="ASK41" s="1022"/>
      <c r="ASL41" s="1022"/>
      <c r="ASM41" s="1022"/>
      <c r="ASN41" s="1022"/>
      <c r="ASO41" s="1022"/>
      <c r="ASP41" s="1022"/>
      <c r="ASQ41" s="1022"/>
      <c r="ASR41" s="1022"/>
      <c r="ASS41" s="1022"/>
      <c r="AST41" s="1022"/>
      <c r="ASU41" s="1022"/>
      <c r="ASV41" s="1022"/>
      <c r="ASW41" s="1022"/>
      <c r="ASX41" s="1022"/>
      <c r="ASY41" s="1022"/>
      <c r="ASZ41" s="1022"/>
      <c r="ATA41" s="1022"/>
      <c r="ATB41" s="1022"/>
      <c r="ATC41" s="1022"/>
      <c r="ATD41" s="1022"/>
      <c r="ATE41" s="1022"/>
      <c r="ATF41" s="1022"/>
      <c r="ATG41" s="1022"/>
      <c r="ATH41" s="1022"/>
      <c r="ATI41" s="1022"/>
      <c r="ATJ41" s="1022"/>
      <c r="ATK41" s="1022"/>
      <c r="ATL41" s="1022"/>
      <c r="ATM41" s="1022"/>
      <c r="ATN41" s="1022"/>
      <c r="ATO41" s="1022"/>
      <c r="ATP41" s="1022"/>
      <c r="ATQ41" s="1022"/>
      <c r="ATR41" s="1022"/>
      <c r="ATS41" s="1022"/>
      <c r="ATT41" s="1022"/>
      <c r="ATU41" s="1022"/>
      <c r="ATV41" s="1022"/>
      <c r="ATW41" s="1022"/>
      <c r="ATX41" s="1022"/>
      <c r="ATY41" s="1022"/>
      <c r="ATZ41" s="1022"/>
      <c r="AUA41" s="1022"/>
      <c r="AUB41" s="1022"/>
      <c r="AUC41" s="1022"/>
      <c r="AUD41" s="1022"/>
      <c r="AUE41" s="1022"/>
      <c r="AUF41" s="1022"/>
      <c r="AUG41" s="1022"/>
      <c r="AUH41" s="1022"/>
      <c r="AUI41" s="1022"/>
      <c r="AUJ41" s="1022"/>
      <c r="AUK41" s="1022"/>
      <c r="AUL41" s="1022"/>
      <c r="AUM41" s="1022"/>
      <c r="AUN41" s="1022"/>
      <c r="AUO41" s="1022"/>
      <c r="AUP41" s="1022"/>
      <c r="AUQ41" s="1022"/>
      <c r="AUR41" s="1022"/>
      <c r="AUS41" s="1022"/>
      <c r="AUT41" s="1022"/>
      <c r="AUU41" s="1022"/>
      <c r="AUV41" s="1022"/>
      <c r="AUW41" s="1022"/>
      <c r="AUX41" s="1022"/>
      <c r="AUY41" s="1022"/>
      <c r="AUZ41" s="1022"/>
      <c r="AVA41" s="1022"/>
      <c r="AVB41" s="1022"/>
      <c r="AVC41" s="1022"/>
      <c r="AVD41" s="1022"/>
      <c r="AVE41" s="1022"/>
      <c r="AVF41" s="1022"/>
      <c r="AVG41" s="1022"/>
      <c r="AVH41" s="1022"/>
      <c r="AVI41" s="1022"/>
      <c r="AVJ41" s="1022"/>
      <c r="AVK41" s="1022"/>
      <c r="AVL41" s="1022"/>
      <c r="AVM41" s="1022"/>
      <c r="AVN41" s="1022"/>
      <c r="AVO41" s="1022"/>
      <c r="AVP41" s="1022"/>
      <c r="AVQ41" s="1022"/>
      <c r="AVR41" s="1022"/>
      <c r="AVS41" s="1022"/>
      <c r="AVT41" s="1022"/>
      <c r="AVU41" s="1022"/>
      <c r="AVV41" s="1022"/>
      <c r="AVW41" s="1022"/>
      <c r="AVX41" s="1022"/>
      <c r="AVY41" s="1022"/>
      <c r="AVZ41" s="1022"/>
      <c r="AWA41" s="1022"/>
      <c r="AWB41" s="1022"/>
      <c r="AWC41" s="1022"/>
      <c r="AWD41" s="1022"/>
      <c r="AWE41" s="1022"/>
      <c r="AWF41" s="1022"/>
      <c r="AWG41" s="1022"/>
      <c r="AWH41" s="1022"/>
      <c r="AWI41" s="1022"/>
      <c r="AWJ41" s="1022"/>
      <c r="AWK41" s="1022"/>
      <c r="AWL41" s="1022"/>
      <c r="AWM41" s="1022"/>
      <c r="AWN41" s="1022"/>
      <c r="AWO41" s="1022"/>
      <c r="AWP41" s="1022"/>
      <c r="AWQ41" s="1022"/>
      <c r="AWR41" s="1022"/>
      <c r="AWS41" s="1022"/>
      <c r="AWT41" s="1022"/>
      <c r="AWU41" s="1022"/>
      <c r="AWV41" s="1022"/>
      <c r="AWW41" s="1022"/>
      <c r="AWX41" s="1022"/>
      <c r="AWY41" s="1022"/>
      <c r="AWZ41" s="1022"/>
      <c r="AXA41" s="1022"/>
      <c r="AXB41" s="1022"/>
      <c r="AXC41" s="1022"/>
      <c r="AXD41" s="1022"/>
      <c r="AXE41" s="1022"/>
      <c r="AXF41" s="1022"/>
      <c r="AXG41" s="1022"/>
      <c r="AXH41" s="1022"/>
      <c r="AXI41" s="1022"/>
      <c r="AXJ41" s="1022"/>
      <c r="AXK41" s="1022"/>
      <c r="AXL41" s="1022"/>
      <c r="AXM41" s="1022"/>
      <c r="AXN41" s="1022"/>
      <c r="AXO41" s="1022"/>
      <c r="AXP41" s="1022"/>
      <c r="AXQ41" s="1022"/>
      <c r="AXR41" s="1022"/>
      <c r="AXS41" s="1022"/>
      <c r="AXT41" s="1022"/>
      <c r="AXU41" s="1022"/>
      <c r="AXV41" s="1022"/>
      <c r="AXW41" s="1022"/>
      <c r="AXX41" s="1022"/>
      <c r="AXY41" s="1022"/>
      <c r="AXZ41" s="1022"/>
      <c r="AYA41" s="1022"/>
      <c r="AYB41" s="1022"/>
      <c r="AYC41" s="1022"/>
      <c r="AYD41" s="1022"/>
      <c r="AYE41" s="1022"/>
      <c r="AYF41" s="1022"/>
      <c r="AYG41" s="1022"/>
      <c r="AYH41" s="1022"/>
      <c r="AYI41" s="1022"/>
      <c r="AYJ41" s="1022"/>
      <c r="AYK41" s="1022"/>
      <c r="AYL41" s="1022"/>
      <c r="AYM41" s="1022"/>
      <c r="AYN41" s="1022"/>
      <c r="AYO41" s="1022"/>
      <c r="AYP41" s="1022"/>
      <c r="AYQ41" s="1022"/>
      <c r="AYR41" s="1022"/>
      <c r="AYS41" s="1022"/>
      <c r="AYT41" s="1022"/>
      <c r="AYU41" s="1022"/>
      <c r="AYV41" s="1022"/>
      <c r="AYW41" s="1022"/>
      <c r="AYX41" s="1022"/>
      <c r="AYY41" s="1022"/>
      <c r="AYZ41" s="1022"/>
      <c r="AZA41" s="1022"/>
      <c r="AZB41" s="1022"/>
      <c r="AZC41" s="1022"/>
      <c r="AZD41" s="1022"/>
      <c r="AZE41" s="1022"/>
      <c r="AZF41" s="1022"/>
      <c r="AZG41" s="1022"/>
      <c r="AZH41" s="1022"/>
      <c r="AZI41" s="1022"/>
      <c r="AZJ41" s="1022"/>
      <c r="AZK41" s="1022"/>
      <c r="AZL41" s="1022"/>
      <c r="AZM41" s="1022"/>
      <c r="AZN41" s="1022"/>
      <c r="AZO41" s="1022"/>
      <c r="AZP41" s="1022"/>
      <c r="AZQ41" s="1022"/>
      <c r="AZR41" s="1022"/>
      <c r="AZS41" s="1022"/>
      <c r="AZT41" s="1022"/>
      <c r="AZU41" s="1022"/>
      <c r="AZV41" s="1022"/>
      <c r="AZW41" s="1022"/>
      <c r="AZX41" s="1022"/>
      <c r="AZY41" s="1022"/>
      <c r="AZZ41" s="1022"/>
      <c r="BAA41" s="1022"/>
      <c r="BAB41" s="1022"/>
      <c r="BAC41" s="1022"/>
      <c r="BAD41" s="1022"/>
      <c r="BAE41" s="1022"/>
      <c r="BAF41" s="1022"/>
      <c r="BAG41" s="1022"/>
      <c r="BAH41" s="1022"/>
      <c r="BAI41" s="1022"/>
      <c r="BAJ41" s="1022"/>
      <c r="BAK41" s="1022"/>
      <c r="BAL41" s="1022"/>
      <c r="BAM41" s="1022"/>
      <c r="BAN41" s="1022"/>
      <c r="BAO41" s="1022"/>
      <c r="BAP41" s="1022"/>
      <c r="BAQ41" s="1022"/>
      <c r="BAR41" s="1022"/>
      <c r="BAS41" s="1022"/>
      <c r="BAT41" s="1022"/>
      <c r="BAU41" s="1022"/>
      <c r="BAV41" s="1022"/>
      <c r="BAW41" s="1022"/>
      <c r="BAX41" s="1022"/>
      <c r="BAY41" s="1022"/>
      <c r="BAZ41" s="1022"/>
      <c r="BBA41" s="1022"/>
      <c r="BBB41" s="1022"/>
      <c r="BBC41" s="1022"/>
      <c r="BBD41" s="1022"/>
      <c r="BBE41" s="1022"/>
      <c r="BBF41" s="1022"/>
      <c r="BBG41" s="1022"/>
      <c r="BBH41" s="1022"/>
      <c r="BBI41" s="1022"/>
      <c r="BBJ41" s="1022"/>
      <c r="BBK41" s="1022"/>
      <c r="BBL41" s="1022"/>
      <c r="BBM41" s="1022"/>
      <c r="BBN41" s="1022"/>
      <c r="BBO41" s="1022"/>
      <c r="BBP41" s="1022"/>
      <c r="BBQ41" s="1022"/>
      <c r="BBR41" s="1022"/>
      <c r="BBS41" s="1022"/>
      <c r="BBT41" s="1022"/>
      <c r="BBU41" s="1022"/>
      <c r="BBV41" s="1022"/>
      <c r="BBW41" s="1022"/>
      <c r="BBX41" s="1022"/>
      <c r="BBY41" s="1022"/>
      <c r="BBZ41" s="1022"/>
      <c r="BCA41" s="1022"/>
      <c r="BCB41" s="1022"/>
      <c r="BCC41" s="1022"/>
      <c r="BCD41" s="1022"/>
      <c r="BCE41" s="1022"/>
      <c r="BCF41" s="1022"/>
      <c r="BCG41" s="1022"/>
      <c r="BCH41" s="1022"/>
      <c r="BCI41" s="1022"/>
      <c r="BCJ41" s="1022"/>
      <c r="BCK41" s="1022"/>
      <c r="BCL41" s="1022"/>
      <c r="BCM41" s="1022"/>
      <c r="BCN41" s="1022"/>
      <c r="BCO41" s="1022"/>
      <c r="BCP41" s="1022"/>
      <c r="BCQ41" s="1022"/>
      <c r="BCR41" s="1022"/>
      <c r="BCS41" s="1022"/>
      <c r="BCT41" s="1022"/>
      <c r="BCU41" s="1022"/>
      <c r="BCV41" s="1022"/>
      <c r="BCW41" s="1022"/>
      <c r="BCX41" s="1022"/>
      <c r="BCY41" s="1022"/>
      <c r="BCZ41" s="1022"/>
      <c r="BDA41" s="1022"/>
      <c r="BDB41" s="1022"/>
      <c r="BDC41" s="1022"/>
      <c r="BDD41" s="1022"/>
      <c r="BDE41" s="1022"/>
      <c r="BDF41" s="1022"/>
      <c r="BDG41" s="1022"/>
      <c r="BDH41" s="1022"/>
      <c r="BDI41" s="1022"/>
      <c r="BDJ41" s="1022"/>
      <c r="BDK41" s="1022"/>
      <c r="BDL41" s="1022"/>
      <c r="BDM41" s="1022"/>
      <c r="BDN41" s="1022"/>
      <c r="BDO41" s="1022"/>
      <c r="BDP41" s="1022"/>
      <c r="BDQ41" s="1022"/>
      <c r="BDR41" s="1022"/>
      <c r="BDS41" s="1022"/>
      <c r="BDT41" s="1022"/>
      <c r="BDU41" s="1022"/>
      <c r="BDV41" s="1022"/>
      <c r="BDW41" s="1022"/>
      <c r="BDX41" s="1022"/>
      <c r="BDY41" s="1022"/>
      <c r="BDZ41" s="1022"/>
      <c r="BEA41" s="1022"/>
      <c r="BEB41" s="1022"/>
      <c r="BEC41" s="1022"/>
      <c r="BED41" s="1022"/>
      <c r="BEE41" s="1022"/>
      <c r="BEF41" s="1022"/>
      <c r="BEG41" s="1022"/>
      <c r="BEH41" s="1022"/>
      <c r="BEI41" s="1022"/>
      <c r="BEJ41" s="1022"/>
      <c r="BEK41" s="1022"/>
      <c r="BEL41" s="1022"/>
      <c r="BEM41" s="1022"/>
      <c r="BEN41" s="1022"/>
      <c r="BEO41" s="1022"/>
      <c r="BEP41" s="1022"/>
      <c r="BEQ41" s="1022"/>
      <c r="BER41" s="1022"/>
      <c r="BES41" s="1022"/>
      <c r="BET41" s="1022"/>
      <c r="BEU41" s="1022"/>
      <c r="BEV41" s="1022"/>
      <c r="BEW41" s="1022"/>
      <c r="BEX41" s="1022"/>
      <c r="BEY41" s="1022"/>
      <c r="BEZ41" s="1022"/>
      <c r="BFA41" s="1022"/>
      <c r="BFB41" s="1022"/>
      <c r="BFC41" s="1022"/>
      <c r="BFD41" s="1022"/>
      <c r="BFE41" s="1022"/>
      <c r="BFF41" s="1022"/>
      <c r="BFG41" s="1022"/>
      <c r="BFH41" s="1022"/>
      <c r="BFI41" s="1022"/>
      <c r="BFJ41" s="1022"/>
      <c r="BFK41" s="1022"/>
      <c r="BFL41" s="1022"/>
      <c r="BFM41" s="1022"/>
      <c r="BFN41" s="1022"/>
      <c r="BFO41" s="1022"/>
      <c r="BFP41" s="1022"/>
      <c r="BFQ41" s="1022"/>
      <c r="BFR41" s="1022"/>
      <c r="BFS41" s="1022"/>
      <c r="BFT41" s="1022"/>
      <c r="BFU41" s="1022"/>
      <c r="BFV41" s="1022"/>
      <c r="BFW41" s="1022"/>
      <c r="BFX41" s="1022"/>
      <c r="BFY41" s="1022"/>
      <c r="BFZ41" s="1022"/>
      <c r="BGA41" s="1022"/>
      <c r="BGB41" s="1022"/>
      <c r="BGC41" s="1022"/>
      <c r="BGD41" s="1022"/>
      <c r="BGE41" s="1022"/>
      <c r="BGF41" s="1022"/>
      <c r="BGG41" s="1022"/>
      <c r="BGH41" s="1022"/>
      <c r="BGI41" s="1022"/>
      <c r="BGJ41" s="1022"/>
      <c r="BGK41" s="1022"/>
      <c r="BGL41" s="1022"/>
      <c r="BGM41" s="1022"/>
      <c r="BGN41" s="1022"/>
      <c r="BGO41" s="1022"/>
      <c r="BGP41" s="1022"/>
      <c r="BGQ41" s="1022"/>
      <c r="BGR41" s="1022"/>
      <c r="BGS41" s="1022"/>
      <c r="BGT41" s="1022"/>
      <c r="BGU41" s="1022"/>
      <c r="BGV41" s="1022"/>
      <c r="BGW41" s="1022"/>
      <c r="BGX41" s="1022"/>
      <c r="BGY41" s="1022"/>
      <c r="BGZ41" s="1022"/>
      <c r="BHA41" s="1022"/>
      <c r="BHB41" s="1022"/>
      <c r="BHC41" s="1022"/>
      <c r="BHD41" s="1022"/>
      <c r="BHE41" s="1022"/>
      <c r="BHF41" s="1022"/>
      <c r="BHG41" s="1022"/>
      <c r="BHH41" s="1022"/>
      <c r="BHI41" s="1022"/>
      <c r="BHJ41" s="1022"/>
      <c r="BHK41" s="1022"/>
      <c r="BHL41" s="1022"/>
      <c r="BHM41" s="1022"/>
      <c r="BHN41" s="1022"/>
      <c r="BHO41" s="1022"/>
      <c r="BHP41" s="1022"/>
      <c r="BHQ41" s="1022"/>
      <c r="BHR41" s="1022"/>
      <c r="BHS41" s="1022"/>
      <c r="BHT41" s="1022"/>
      <c r="BHU41" s="1022"/>
      <c r="BHV41" s="1022"/>
      <c r="BHW41" s="1022"/>
      <c r="BHX41" s="1022"/>
      <c r="BHY41" s="1022"/>
      <c r="BHZ41" s="1022"/>
      <c r="BIA41" s="1022"/>
      <c r="BIB41" s="1022"/>
      <c r="BIC41" s="1022"/>
      <c r="BID41" s="1022"/>
      <c r="BIE41" s="1022"/>
      <c r="BIF41" s="1022"/>
      <c r="BIG41" s="1022"/>
      <c r="BIH41" s="1022"/>
      <c r="BII41" s="1022"/>
      <c r="BIJ41" s="1022"/>
      <c r="BIK41" s="1022"/>
      <c r="BIL41" s="1022"/>
      <c r="BIM41" s="1022"/>
      <c r="BIN41" s="1022"/>
      <c r="BIO41" s="1022"/>
      <c r="BIP41" s="1022"/>
      <c r="BIQ41" s="1022"/>
      <c r="BIR41" s="1022"/>
      <c r="BIS41" s="1022"/>
      <c r="BIT41" s="1022"/>
      <c r="BIU41" s="1022"/>
      <c r="BIV41" s="1022"/>
      <c r="BIW41" s="1022"/>
      <c r="BIX41" s="1022"/>
      <c r="BIY41" s="1022"/>
      <c r="BIZ41" s="1022"/>
      <c r="BJA41" s="1022"/>
      <c r="BJB41" s="1022"/>
      <c r="BJC41" s="1022"/>
      <c r="BJD41" s="1022"/>
      <c r="BJE41" s="1022"/>
      <c r="BJF41" s="1022"/>
      <c r="BJG41" s="1022"/>
      <c r="BJH41" s="1022"/>
      <c r="BJI41" s="1022"/>
      <c r="BJJ41" s="1022"/>
      <c r="BJK41" s="1022"/>
      <c r="BJL41" s="1022"/>
      <c r="BJM41" s="1022"/>
      <c r="BJN41" s="1022"/>
      <c r="BJO41" s="1022"/>
      <c r="BJP41" s="1022"/>
      <c r="BJQ41" s="1022"/>
      <c r="BJR41" s="1022"/>
      <c r="BJS41" s="1022"/>
      <c r="BJT41" s="1022"/>
      <c r="BJU41" s="1022"/>
      <c r="BJV41" s="1022"/>
      <c r="BJW41" s="1022"/>
      <c r="BJX41" s="1022"/>
      <c r="BJY41" s="1022"/>
      <c r="BJZ41" s="1022"/>
      <c r="BKA41" s="1022"/>
      <c r="BKB41" s="1022"/>
      <c r="BKC41" s="1022"/>
      <c r="BKD41" s="1022"/>
      <c r="BKE41" s="1022"/>
      <c r="BKF41" s="1022"/>
      <c r="BKG41" s="1022"/>
      <c r="BKH41" s="1022"/>
      <c r="BKI41" s="1022"/>
      <c r="BKJ41" s="1022"/>
      <c r="BKK41" s="1022"/>
      <c r="BKL41" s="1022"/>
      <c r="BKM41" s="1022"/>
      <c r="BKN41" s="1022"/>
      <c r="BKO41" s="1022"/>
      <c r="BKP41" s="1022"/>
      <c r="BKQ41" s="1022"/>
      <c r="BKR41" s="1022"/>
      <c r="BKS41" s="1022"/>
      <c r="BKT41" s="1022"/>
      <c r="BKU41" s="1022"/>
      <c r="BKV41" s="1022"/>
      <c r="BKW41" s="1022"/>
      <c r="BKX41" s="1022"/>
      <c r="BKY41" s="1022"/>
      <c r="BKZ41" s="1022"/>
      <c r="BLA41" s="1022"/>
      <c r="BLB41" s="1022"/>
      <c r="BLC41" s="1022"/>
      <c r="BLD41" s="1022"/>
      <c r="BLE41" s="1022"/>
      <c r="BLF41" s="1022"/>
      <c r="BLG41" s="1022"/>
      <c r="BLH41" s="1022"/>
      <c r="BLI41" s="1022"/>
      <c r="BLJ41" s="1022"/>
      <c r="BLK41" s="1022"/>
      <c r="BLL41" s="1022"/>
      <c r="BLM41" s="1022"/>
      <c r="BLN41" s="1022"/>
      <c r="BLO41" s="1022"/>
      <c r="BLP41" s="1022"/>
      <c r="BLQ41" s="1022"/>
      <c r="BLR41" s="1022"/>
      <c r="BLS41" s="1022"/>
      <c r="BLT41" s="1022"/>
      <c r="BLU41" s="1022"/>
      <c r="BLV41" s="1022"/>
      <c r="BLW41" s="1022"/>
      <c r="BLX41" s="1022"/>
      <c r="BLY41" s="1022"/>
      <c r="BLZ41" s="1022"/>
      <c r="BMA41" s="1022"/>
      <c r="BMB41" s="1022"/>
      <c r="BMC41" s="1022"/>
      <c r="BMD41" s="1022"/>
      <c r="BME41" s="1022"/>
      <c r="BMF41" s="1022"/>
      <c r="BMG41" s="1022"/>
      <c r="BMH41" s="1022"/>
      <c r="BMI41" s="1022"/>
      <c r="BMJ41" s="1022"/>
      <c r="BMK41" s="1022"/>
      <c r="BML41" s="1022"/>
      <c r="BMM41" s="1022"/>
      <c r="BMN41" s="1022"/>
      <c r="BMO41" s="1022"/>
      <c r="BMP41" s="1022"/>
      <c r="BMQ41" s="1022"/>
      <c r="BMR41" s="1022"/>
      <c r="BMS41" s="1022"/>
      <c r="BMT41" s="1022"/>
      <c r="BMU41" s="1022"/>
      <c r="BMV41" s="1022"/>
      <c r="BMW41" s="1022"/>
      <c r="BMX41" s="1022"/>
      <c r="BMY41" s="1022"/>
      <c r="BMZ41" s="1022"/>
      <c r="BNA41" s="1022"/>
      <c r="BNB41" s="1022"/>
      <c r="BNC41" s="1022"/>
      <c r="BND41" s="1022"/>
      <c r="BNE41" s="1022"/>
      <c r="BNF41" s="1022"/>
      <c r="BNG41" s="1022"/>
      <c r="BNH41" s="1022"/>
      <c r="BNI41" s="1022"/>
      <c r="BNJ41" s="1022"/>
      <c r="BNK41" s="1022"/>
      <c r="BNL41" s="1022"/>
      <c r="BNM41" s="1022"/>
      <c r="BNN41" s="1022"/>
      <c r="BNO41" s="1022"/>
      <c r="BNP41" s="1022"/>
      <c r="BNQ41" s="1022"/>
      <c r="BNR41" s="1022"/>
      <c r="BNS41" s="1022"/>
      <c r="BNT41" s="1022"/>
      <c r="BNU41" s="1022"/>
      <c r="BNV41" s="1022"/>
      <c r="BNW41" s="1022"/>
      <c r="BNX41" s="1022"/>
      <c r="BNY41" s="1022"/>
      <c r="BNZ41" s="1022"/>
      <c r="BOA41" s="1022"/>
      <c r="BOB41" s="1022"/>
      <c r="BOC41" s="1022"/>
      <c r="BOD41" s="1022"/>
      <c r="BOE41" s="1022"/>
      <c r="BOF41" s="1022"/>
      <c r="BOG41" s="1022"/>
      <c r="BOH41" s="1022"/>
      <c r="BOI41" s="1022"/>
      <c r="BOJ41" s="1022"/>
      <c r="BOK41" s="1022"/>
      <c r="BOL41" s="1022"/>
      <c r="BOM41" s="1022"/>
      <c r="BON41" s="1022"/>
      <c r="BOO41" s="1022"/>
      <c r="BOP41" s="1022"/>
      <c r="BOQ41" s="1022"/>
      <c r="BOR41" s="1022"/>
      <c r="BOS41" s="1022"/>
      <c r="BOT41" s="1022"/>
      <c r="BOU41" s="1022"/>
      <c r="BOV41" s="1022"/>
      <c r="BOW41" s="1022"/>
      <c r="BOX41" s="1022"/>
      <c r="BOY41" s="1022"/>
      <c r="BOZ41" s="1022"/>
      <c r="BPA41" s="1022"/>
      <c r="BPB41" s="1022"/>
      <c r="BPC41" s="1022"/>
      <c r="BPD41" s="1022"/>
      <c r="BPE41" s="1022"/>
      <c r="BPF41" s="1022"/>
      <c r="BPG41" s="1022"/>
      <c r="BPH41" s="1022"/>
      <c r="BPI41" s="1022"/>
      <c r="BPJ41" s="1022"/>
      <c r="BPK41" s="1022"/>
      <c r="BPL41" s="1022"/>
      <c r="BPM41" s="1022"/>
      <c r="BPN41" s="1022"/>
      <c r="BPO41" s="1022"/>
      <c r="BPP41" s="1022"/>
      <c r="BPQ41" s="1022"/>
      <c r="BPR41" s="1022"/>
      <c r="BPS41" s="1022"/>
      <c r="BPT41" s="1022"/>
      <c r="BPU41" s="1022"/>
      <c r="BPV41" s="1022"/>
      <c r="BPW41" s="1022"/>
      <c r="BPX41" s="1022"/>
      <c r="BPY41" s="1022"/>
      <c r="BPZ41" s="1022"/>
      <c r="BQA41" s="1022"/>
      <c r="BQB41" s="1022"/>
      <c r="BQC41" s="1022"/>
      <c r="BQD41" s="1022"/>
      <c r="BQE41" s="1022"/>
      <c r="BQF41" s="1022"/>
      <c r="BQG41" s="1022"/>
      <c r="BQH41" s="1022"/>
      <c r="BQI41" s="1022"/>
      <c r="BQJ41" s="1022"/>
      <c r="BQK41" s="1022"/>
      <c r="BQL41" s="1022"/>
      <c r="BQM41" s="1022"/>
      <c r="BQN41" s="1022"/>
      <c r="BQO41" s="1022"/>
      <c r="BQP41" s="1022"/>
      <c r="BQQ41" s="1022"/>
      <c r="BQR41" s="1022"/>
      <c r="BQS41" s="1022"/>
      <c r="BQT41" s="1022"/>
      <c r="BQU41" s="1022"/>
      <c r="BQV41" s="1022"/>
      <c r="BQW41" s="1022"/>
      <c r="BQX41" s="1022"/>
      <c r="BQY41" s="1022"/>
      <c r="BQZ41" s="1022"/>
      <c r="BRA41" s="1022"/>
      <c r="BRB41" s="1022"/>
      <c r="BRC41" s="1022"/>
      <c r="BRD41" s="1022"/>
      <c r="BRE41" s="1022"/>
      <c r="BRF41" s="1022"/>
      <c r="BRG41" s="1022"/>
      <c r="BRH41" s="1022"/>
      <c r="BRI41" s="1022"/>
      <c r="BRJ41" s="1022"/>
      <c r="BRK41" s="1022"/>
      <c r="BRL41" s="1022"/>
      <c r="BRM41" s="1022"/>
      <c r="BRN41" s="1022"/>
      <c r="BRO41" s="1022"/>
      <c r="BRP41" s="1022"/>
      <c r="BRQ41" s="1022"/>
      <c r="BRR41" s="1022"/>
      <c r="BRS41" s="1022"/>
      <c r="BRT41" s="1022"/>
      <c r="BRU41" s="1022"/>
      <c r="BRV41" s="1022"/>
      <c r="BRW41" s="1022"/>
      <c r="BRX41" s="1022"/>
      <c r="BRY41" s="1022"/>
      <c r="BRZ41" s="1022"/>
      <c r="BSA41" s="1022"/>
      <c r="BSB41" s="1022"/>
      <c r="BSC41" s="1022"/>
      <c r="BSD41" s="1022"/>
      <c r="BSE41" s="1022"/>
      <c r="BSF41" s="1022"/>
      <c r="BSG41" s="1022"/>
      <c r="BSH41" s="1022"/>
      <c r="BSI41" s="1022"/>
      <c r="BSJ41" s="1022"/>
      <c r="BSK41" s="1022"/>
      <c r="BSL41" s="1022"/>
      <c r="BSM41" s="1022"/>
      <c r="BSN41" s="1022"/>
      <c r="BSO41" s="1022"/>
      <c r="BSP41" s="1022"/>
      <c r="BSQ41" s="1022"/>
      <c r="BSR41" s="1022"/>
      <c r="BSS41" s="1022"/>
      <c r="BST41" s="1022"/>
      <c r="BSU41" s="1022"/>
      <c r="BSV41" s="1022"/>
      <c r="BSW41" s="1022"/>
      <c r="BSX41" s="1022"/>
      <c r="BSY41" s="1022"/>
      <c r="BSZ41" s="1022"/>
      <c r="BTA41" s="1022"/>
      <c r="BTB41" s="1022"/>
      <c r="BTC41" s="1022"/>
      <c r="BTD41" s="1022"/>
      <c r="BTE41" s="1022"/>
      <c r="BTF41" s="1022"/>
      <c r="BTG41" s="1022"/>
      <c r="BTH41" s="1022"/>
      <c r="BTI41" s="1022"/>
      <c r="BTJ41" s="1022"/>
      <c r="BTK41" s="1022"/>
      <c r="BTL41" s="1022"/>
      <c r="BTM41" s="1022"/>
      <c r="BTN41" s="1022"/>
      <c r="BTO41" s="1022"/>
      <c r="BTP41" s="1022"/>
      <c r="BTQ41" s="1022"/>
      <c r="BTR41" s="1022"/>
      <c r="BTS41" s="1022"/>
      <c r="BTT41" s="1022"/>
      <c r="BTU41" s="1022"/>
      <c r="BTV41" s="1022"/>
      <c r="BTW41" s="1022"/>
      <c r="BTX41" s="1022"/>
      <c r="BTY41" s="1022"/>
      <c r="BTZ41" s="1022"/>
      <c r="BUA41" s="1022"/>
      <c r="BUB41" s="1022"/>
      <c r="BUC41" s="1022"/>
      <c r="BUD41" s="1022"/>
      <c r="BUE41" s="1022"/>
      <c r="BUF41" s="1022"/>
      <c r="BUG41" s="1022"/>
      <c r="BUH41" s="1022"/>
      <c r="BUI41" s="1022"/>
      <c r="BUJ41" s="1022"/>
      <c r="BUK41" s="1022"/>
      <c r="BUL41" s="1022"/>
      <c r="BUM41" s="1022"/>
      <c r="BUN41" s="1022"/>
      <c r="BUO41" s="1022"/>
      <c r="BUP41" s="1022"/>
      <c r="BUQ41" s="1022"/>
      <c r="BUR41" s="1022"/>
      <c r="BUS41" s="1022"/>
      <c r="BUT41" s="1022"/>
      <c r="BUU41" s="1022"/>
      <c r="BUV41" s="1022"/>
      <c r="BUW41" s="1022"/>
      <c r="BUX41" s="1022"/>
      <c r="BUY41" s="1022"/>
      <c r="BUZ41" s="1022"/>
      <c r="BVA41" s="1022"/>
      <c r="BVB41" s="1022"/>
      <c r="BVC41" s="1022"/>
      <c r="BVD41" s="1022"/>
      <c r="BVE41" s="1022"/>
      <c r="BVF41" s="1022"/>
      <c r="BVG41" s="1022"/>
      <c r="BVH41" s="1022"/>
      <c r="BVI41" s="1022"/>
      <c r="BVJ41" s="1022"/>
      <c r="BVK41" s="1022"/>
      <c r="BVL41" s="1022"/>
      <c r="BVM41" s="1022"/>
      <c r="BVN41" s="1022"/>
      <c r="BVO41" s="1022"/>
      <c r="BVP41" s="1022"/>
      <c r="BVQ41" s="1022"/>
      <c r="BVR41" s="1022"/>
      <c r="BVS41" s="1022"/>
      <c r="BVT41" s="1022"/>
      <c r="BVU41" s="1022"/>
      <c r="BVV41" s="1022"/>
      <c r="BVW41" s="1022"/>
      <c r="BVX41" s="1022"/>
      <c r="BVY41" s="1022"/>
      <c r="BVZ41" s="1022"/>
      <c r="BWA41" s="1022"/>
      <c r="BWB41" s="1022"/>
      <c r="BWC41" s="1022"/>
      <c r="BWD41" s="1022"/>
      <c r="BWE41" s="1022"/>
      <c r="BWF41" s="1022"/>
      <c r="BWG41" s="1022"/>
      <c r="BWH41" s="1022"/>
      <c r="BWI41" s="1022"/>
      <c r="BWJ41" s="1022"/>
      <c r="BWK41" s="1022"/>
      <c r="BWL41" s="1022"/>
      <c r="BWM41" s="1022"/>
      <c r="BWN41" s="1022"/>
      <c r="BWO41" s="1022"/>
      <c r="BWP41" s="1022"/>
      <c r="BWQ41" s="1022"/>
      <c r="BWR41" s="1022"/>
      <c r="BWS41" s="1022"/>
      <c r="BWT41" s="1022"/>
      <c r="BWU41" s="1022"/>
      <c r="BWV41" s="1022"/>
      <c r="BWW41" s="1022"/>
      <c r="BWX41" s="1022"/>
      <c r="BWY41" s="1022"/>
      <c r="BWZ41" s="1022"/>
      <c r="BXA41" s="1022"/>
      <c r="BXB41" s="1022"/>
      <c r="BXC41" s="1022"/>
      <c r="BXD41" s="1022"/>
      <c r="BXE41" s="1022"/>
      <c r="BXF41" s="1022"/>
      <c r="BXG41" s="1022"/>
      <c r="BXH41" s="1022"/>
      <c r="BXI41" s="1022"/>
      <c r="BXJ41" s="1022"/>
      <c r="BXK41" s="1022"/>
      <c r="BXL41" s="1022"/>
      <c r="BXM41" s="1022"/>
      <c r="BXN41" s="1022"/>
      <c r="BXO41" s="1022"/>
      <c r="BXP41" s="1022"/>
      <c r="BXQ41" s="1022"/>
      <c r="BXR41" s="1022"/>
      <c r="BXS41" s="1022"/>
      <c r="BXT41" s="1022"/>
      <c r="BXU41" s="1022"/>
      <c r="BXV41" s="1022"/>
      <c r="BXW41" s="1022"/>
      <c r="BXX41" s="1022"/>
      <c r="BXY41" s="1022"/>
      <c r="BXZ41" s="1022"/>
      <c r="BYA41" s="1022"/>
      <c r="BYB41" s="1022"/>
      <c r="BYC41" s="1022"/>
      <c r="BYD41" s="1022"/>
      <c r="BYE41" s="1022"/>
      <c r="BYF41" s="1022"/>
      <c r="BYG41" s="1022"/>
      <c r="BYH41" s="1022"/>
      <c r="BYI41" s="1022"/>
      <c r="BYJ41" s="1022"/>
      <c r="BYK41" s="1022"/>
      <c r="BYL41" s="1022"/>
      <c r="BYM41" s="1022"/>
      <c r="BYN41" s="1022"/>
      <c r="BYO41" s="1022"/>
      <c r="BYP41" s="1022"/>
      <c r="BYQ41" s="1022"/>
      <c r="BYR41" s="1022"/>
      <c r="BYS41" s="1022"/>
      <c r="BYT41" s="1022"/>
      <c r="BYU41" s="1022"/>
      <c r="BYV41" s="1022"/>
      <c r="BYW41" s="1022"/>
      <c r="BYX41" s="1022"/>
      <c r="BYY41" s="1022"/>
      <c r="BYZ41" s="1022"/>
      <c r="BZA41" s="1022"/>
      <c r="BZB41" s="1022"/>
      <c r="BZC41" s="1022"/>
      <c r="BZD41" s="1022"/>
      <c r="BZE41" s="1022"/>
      <c r="BZF41" s="1022"/>
      <c r="BZG41" s="1022"/>
      <c r="BZH41" s="1022"/>
      <c r="BZI41" s="1022"/>
      <c r="BZJ41" s="1022"/>
      <c r="BZK41" s="1022"/>
      <c r="BZL41" s="1022"/>
      <c r="BZM41" s="1022"/>
      <c r="BZN41" s="1022"/>
      <c r="BZO41" s="1022"/>
      <c r="BZP41" s="1022"/>
      <c r="BZQ41" s="1022"/>
      <c r="BZR41" s="1022"/>
      <c r="BZS41" s="1022"/>
      <c r="BZT41" s="1022"/>
      <c r="BZU41" s="1022"/>
      <c r="BZV41" s="1022"/>
      <c r="BZW41" s="1022"/>
      <c r="BZX41" s="1022"/>
      <c r="BZY41" s="1022"/>
      <c r="BZZ41" s="1022"/>
      <c r="CAA41" s="1022"/>
      <c r="CAB41" s="1022"/>
      <c r="CAC41" s="1022"/>
      <c r="CAD41" s="1022"/>
      <c r="CAE41" s="1022"/>
      <c r="CAF41" s="1022"/>
      <c r="CAG41" s="1022"/>
      <c r="CAH41" s="1022"/>
      <c r="CAI41" s="1022"/>
      <c r="CAJ41" s="1022"/>
      <c r="CAK41" s="1022"/>
      <c r="CAL41" s="1022"/>
      <c r="CAM41" s="1022"/>
      <c r="CAN41" s="1022"/>
      <c r="CAO41" s="1022"/>
      <c r="CAP41" s="1022"/>
      <c r="CAQ41" s="1022"/>
      <c r="CAR41" s="1022"/>
      <c r="CAS41" s="1022"/>
      <c r="CAT41" s="1022"/>
      <c r="CAU41" s="1022"/>
      <c r="CAV41" s="1022"/>
      <c r="CAW41" s="1022"/>
      <c r="CAX41" s="1022"/>
      <c r="CAY41" s="1022"/>
      <c r="CAZ41" s="1022"/>
      <c r="CBA41" s="1022"/>
      <c r="CBB41" s="1022"/>
      <c r="CBC41" s="1022"/>
      <c r="CBD41" s="1022"/>
      <c r="CBE41" s="1022"/>
      <c r="CBF41" s="1022"/>
      <c r="CBG41" s="1022"/>
      <c r="CBH41" s="1022"/>
      <c r="CBI41" s="1022"/>
      <c r="CBJ41" s="1022"/>
      <c r="CBK41" s="1022"/>
      <c r="CBL41" s="1022"/>
      <c r="CBM41" s="1022"/>
      <c r="CBN41" s="1022"/>
      <c r="CBO41" s="1022"/>
      <c r="CBP41" s="1022"/>
      <c r="CBQ41" s="1022"/>
      <c r="CBR41" s="1022"/>
      <c r="CBS41" s="1022"/>
      <c r="CBT41" s="1022"/>
      <c r="CBU41" s="1022"/>
      <c r="CBV41" s="1022"/>
      <c r="CBW41" s="1022"/>
      <c r="CBX41" s="1022"/>
      <c r="CBY41" s="1022"/>
      <c r="CBZ41" s="1022"/>
      <c r="CCA41" s="1022"/>
      <c r="CCB41" s="1022"/>
      <c r="CCC41" s="1022"/>
      <c r="CCD41" s="1022"/>
      <c r="CCE41" s="1022"/>
      <c r="CCF41" s="1022"/>
      <c r="CCG41" s="1022"/>
      <c r="CCH41" s="1022"/>
      <c r="CCI41" s="1022"/>
      <c r="CCJ41" s="1022"/>
      <c r="CCK41" s="1022"/>
      <c r="CCL41" s="1022"/>
      <c r="CCM41" s="1022"/>
      <c r="CCN41" s="1022"/>
      <c r="CCO41" s="1022"/>
      <c r="CCP41" s="1022"/>
      <c r="CCQ41" s="1022"/>
      <c r="CCR41" s="1022"/>
      <c r="CCS41" s="1022"/>
      <c r="CCT41" s="1022"/>
      <c r="CCU41" s="1022"/>
      <c r="CCV41" s="1022"/>
      <c r="CCW41" s="1022"/>
      <c r="CCX41" s="1022"/>
      <c r="CCY41" s="1022"/>
      <c r="CCZ41" s="1022"/>
      <c r="CDA41" s="1022"/>
      <c r="CDB41" s="1022"/>
      <c r="CDC41" s="1022"/>
      <c r="CDD41" s="1022"/>
      <c r="CDE41" s="1022"/>
      <c r="CDF41" s="1022"/>
      <c r="CDG41" s="1022"/>
      <c r="CDH41" s="1022"/>
      <c r="CDI41" s="1022"/>
      <c r="CDJ41" s="1022"/>
      <c r="CDK41" s="1022"/>
      <c r="CDL41" s="1022"/>
      <c r="CDM41" s="1022"/>
      <c r="CDN41" s="1022"/>
      <c r="CDO41" s="1022"/>
      <c r="CDP41" s="1022"/>
      <c r="CDQ41" s="1022"/>
      <c r="CDR41" s="1022"/>
      <c r="CDS41" s="1022"/>
      <c r="CDT41" s="1022"/>
      <c r="CDU41" s="1022"/>
      <c r="CDV41" s="1022"/>
      <c r="CDW41" s="1022"/>
      <c r="CDX41" s="1022"/>
      <c r="CDY41" s="1022"/>
      <c r="CDZ41" s="1022"/>
      <c r="CEA41" s="1022"/>
      <c r="CEB41" s="1022"/>
      <c r="CEC41" s="1022"/>
      <c r="CED41" s="1022"/>
      <c r="CEE41" s="1022"/>
      <c r="CEF41" s="1022"/>
      <c r="CEG41" s="1022"/>
      <c r="CEH41" s="1022"/>
      <c r="CEI41" s="1022"/>
      <c r="CEJ41" s="1022"/>
      <c r="CEK41" s="1022"/>
      <c r="CEL41" s="1022"/>
      <c r="CEM41" s="1022"/>
      <c r="CEN41" s="1022"/>
      <c r="CEO41" s="1022"/>
      <c r="CEP41" s="1022"/>
      <c r="CEQ41" s="1022"/>
      <c r="CER41" s="1022"/>
      <c r="CES41" s="1022"/>
      <c r="CET41" s="1022"/>
      <c r="CEU41" s="1022"/>
      <c r="CEV41" s="1022"/>
      <c r="CEW41" s="1022"/>
      <c r="CEX41" s="1022"/>
      <c r="CEY41" s="1022"/>
      <c r="CEZ41" s="1022"/>
      <c r="CFA41" s="1022"/>
      <c r="CFB41" s="1022"/>
      <c r="CFC41" s="1022"/>
      <c r="CFD41" s="1022"/>
      <c r="CFE41" s="1022"/>
      <c r="CFF41" s="1022"/>
      <c r="CFG41" s="1022"/>
      <c r="CFH41" s="1022"/>
      <c r="CFI41" s="1022"/>
      <c r="CFJ41" s="1022"/>
      <c r="CFK41" s="1022"/>
      <c r="CFL41" s="1022"/>
      <c r="CFM41" s="1022"/>
      <c r="CFN41" s="1022"/>
      <c r="CFO41" s="1022"/>
      <c r="CFP41" s="1022"/>
      <c r="CFQ41" s="1022"/>
      <c r="CFR41" s="1022"/>
      <c r="CFS41" s="1022"/>
      <c r="CFT41" s="1022"/>
      <c r="CFU41" s="1022"/>
      <c r="CFV41" s="1022"/>
      <c r="CFW41" s="1022"/>
      <c r="CFX41" s="1022"/>
      <c r="CFY41" s="1022"/>
      <c r="CFZ41" s="1022"/>
      <c r="CGA41" s="1022"/>
      <c r="CGB41" s="1022"/>
      <c r="CGC41" s="1022"/>
      <c r="CGD41" s="1022"/>
      <c r="CGE41" s="1022"/>
      <c r="CGF41" s="1022"/>
      <c r="CGG41" s="1022"/>
      <c r="CGH41" s="1022"/>
      <c r="CGI41" s="1022"/>
      <c r="CGJ41" s="1022"/>
      <c r="CGK41" s="1022"/>
      <c r="CGL41" s="1022"/>
      <c r="CGM41" s="1022"/>
      <c r="CGN41" s="1022"/>
      <c r="CGO41" s="1022"/>
      <c r="CGP41" s="1022"/>
      <c r="CGQ41" s="1022"/>
      <c r="CGR41" s="1022"/>
      <c r="CGS41" s="1022"/>
      <c r="CGT41" s="1022"/>
      <c r="CGU41" s="1022"/>
      <c r="CGV41" s="1022"/>
      <c r="CGW41" s="1022"/>
      <c r="CGX41" s="1022"/>
      <c r="CGY41" s="1022"/>
      <c r="CGZ41" s="1022"/>
      <c r="CHA41" s="1022"/>
      <c r="CHB41" s="1022"/>
      <c r="CHC41" s="1022"/>
      <c r="CHD41" s="1022"/>
      <c r="CHE41" s="1022"/>
      <c r="CHF41" s="1022"/>
      <c r="CHG41" s="1022"/>
      <c r="CHH41" s="1022"/>
      <c r="CHI41" s="1022"/>
      <c r="CHJ41" s="1022"/>
      <c r="CHK41" s="1022"/>
      <c r="CHL41" s="1022"/>
      <c r="CHM41" s="1022"/>
      <c r="CHN41" s="1022"/>
      <c r="CHO41" s="1022"/>
      <c r="CHP41" s="1022"/>
      <c r="CHQ41" s="1022"/>
      <c r="CHR41" s="1022"/>
      <c r="CHS41" s="1022"/>
      <c r="CHT41" s="1022"/>
      <c r="CHU41" s="1022"/>
      <c r="CHV41" s="1022"/>
      <c r="CHW41" s="1022"/>
      <c r="CHX41" s="1022"/>
      <c r="CHY41" s="1022"/>
      <c r="CHZ41" s="1022"/>
      <c r="CIA41" s="1022"/>
      <c r="CIB41" s="1022"/>
      <c r="CIC41" s="1022"/>
      <c r="CID41" s="1022"/>
      <c r="CIE41" s="1022"/>
      <c r="CIF41" s="1022"/>
      <c r="CIG41" s="1022"/>
      <c r="CIH41" s="1022"/>
      <c r="CII41" s="1022"/>
      <c r="CIJ41" s="1022"/>
      <c r="CIK41" s="1022"/>
      <c r="CIL41" s="1022"/>
      <c r="CIM41" s="1022"/>
      <c r="CIN41" s="1022"/>
      <c r="CIO41" s="1022"/>
      <c r="CIP41" s="1022"/>
      <c r="CIQ41" s="1022"/>
      <c r="CIR41" s="1022"/>
      <c r="CIS41" s="1022"/>
      <c r="CIT41" s="1022"/>
      <c r="CIU41" s="1022"/>
      <c r="CIV41" s="1022"/>
      <c r="CIW41" s="1022"/>
      <c r="CIX41" s="1022"/>
      <c r="CIY41" s="1022"/>
      <c r="CIZ41" s="1022"/>
      <c r="CJA41" s="1022"/>
      <c r="CJB41" s="1022"/>
      <c r="CJC41" s="1022"/>
      <c r="CJD41" s="1022"/>
      <c r="CJE41" s="1022"/>
      <c r="CJF41" s="1022"/>
      <c r="CJG41" s="1022"/>
      <c r="CJH41" s="1022"/>
      <c r="CJI41" s="1022"/>
      <c r="CJJ41" s="1022"/>
      <c r="CJK41" s="1022"/>
      <c r="CJL41" s="1022"/>
      <c r="CJM41" s="1022"/>
      <c r="CJN41" s="1022"/>
      <c r="CJO41" s="1022"/>
      <c r="CJP41" s="1022"/>
      <c r="CJQ41" s="1022"/>
      <c r="CJR41" s="1022"/>
      <c r="CJS41" s="1022"/>
      <c r="CJT41" s="1022"/>
      <c r="CJU41" s="1022"/>
      <c r="CJV41" s="1022"/>
      <c r="CJW41" s="1022"/>
      <c r="CJX41" s="1022"/>
      <c r="CJY41" s="1022"/>
      <c r="CJZ41" s="1022"/>
      <c r="CKA41" s="1022"/>
      <c r="CKB41" s="1022"/>
      <c r="CKC41" s="1022"/>
      <c r="CKD41" s="1022"/>
      <c r="CKE41" s="1022"/>
      <c r="CKF41" s="1022"/>
      <c r="CKG41" s="1022"/>
      <c r="CKH41" s="1022"/>
      <c r="CKI41" s="1022"/>
      <c r="CKJ41" s="1022"/>
      <c r="CKK41" s="1022"/>
      <c r="CKL41" s="1022"/>
      <c r="CKM41" s="1022"/>
      <c r="CKN41" s="1022"/>
      <c r="CKO41" s="1022"/>
      <c r="CKP41" s="1022"/>
      <c r="CKQ41" s="1022"/>
      <c r="CKR41" s="1022"/>
      <c r="CKS41" s="1022"/>
      <c r="CKT41" s="1022"/>
      <c r="CKU41" s="1022"/>
      <c r="CKV41" s="1022"/>
      <c r="CKW41" s="1022"/>
      <c r="CKX41" s="1022"/>
      <c r="CKY41" s="1022"/>
      <c r="CKZ41" s="1022"/>
      <c r="CLA41" s="1022"/>
      <c r="CLB41" s="1022"/>
      <c r="CLC41" s="1022"/>
      <c r="CLD41" s="1022"/>
      <c r="CLE41" s="1022"/>
      <c r="CLF41" s="1022"/>
      <c r="CLG41" s="1022"/>
      <c r="CLH41" s="1022"/>
      <c r="CLI41" s="1022"/>
      <c r="CLJ41" s="1022"/>
      <c r="CLK41" s="1022"/>
      <c r="CLL41" s="1022"/>
      <c r="CLM41" s="1022"/>
      <c r="CLN41" s="1022"/>
      <c r="CLO41" s="1022"/>
      <c r="CLP41" s="1022"/>
      <c r="CLQ41" s="1022"/>
      <c r="CLR41" s="1022"/>
      <c r="CLS41" s="1022"/>
      <c r="CLT41" s="1022"/>
      <c r="CLU41" s="1022"/>
      <c r="CLV41" s="1022"/>
      <c r="CLW41" s="1022"/>
      <c r="CLX41" s="1022"/>
      <c r="CLY41" s="1022"/>
      <c r="CLZ41" s="1022"/>
      <c r="CMA41" s="1022"/>
      <c r="CMB41" s="1022"/>
      <c r="CMC41" s="1022"/>
      <c r="CMD41" s="1022"/>
      <c r="CME41" s="1022"/>
      <c r="CMF41" s="1022"/>
      <c r="CMG41" s="1022"/>
      <c r="CMH41" s="1022"/>
      <c r="CMI41" s="1022"/>
      <c r="CMJ41" s="1022"/>
      <c r="CMK41" s="1022"/>
      <c r="CML41" s="1022"/>
      <c r="CMM41" s="1022"/>
      <c r="CMN41" s="1022"/>
      <c r="CMO41" s="1022"/>
      <c r="CMP41" s="1022"/>
      <c r="CMQ41" s="1022"/>
      <c r="CMR41" s="1022"/>
      <c r="CMS41" s="1022"/>
      <c r="CMT41" s="1022"/>
      <c r="CMU41" s="1022"/>
      <c r="CMV41" s="1022"/>
      <c r="CMW41" s="1022"/>
      <c r="CMX41" s="1022"/>
      <c r="CMY41" s="1022"/>
      <c r="CMZ41" s="1022"/>
      <c r="CNA41" s="1022"/>
      <c r="CNB41" s="1022"/>
      <c r="CNC41" s="1022"/>
      <c r="CND41" s="1022"/>
      <c r="CNE41" s="1022"/>
      <c r="CNF41" s="1022"/>
      <c r="CNG41" s="1022"/>
      <c r="CNH41" s="1022"/>
      <c r="CNI41" s="1022"/>
      <c r="CNJ41" s="1022"/>
      <c r="CNK41" s="1022"/>
      <c r="CNL41" s="1022"/>
      <c r="CNM41" s="1022"/>
      <c r="CNN41" s="1022"/>
      <c r="CNO41" s="1022"/>
      <c r="CNP41" s="1022"/>
      <c r="CNQ41" s="1022"/>
      <c r="CNR41" s="1022"/>
      <c r="CNS41" s="1022"/>
      <c r="CNT41" s="1022"/>
      <c r="CNU41" s="1022"/>
      <c r="CNV41" s="1022"/>
      <c r="CNW41" s="1022"/>
      <c r="CNX41" s="1022"/>
      <c r="CNY41" s="1022"/>
      <c r="CNZ41" s="1022"/>
      <c r="COA41" s="1022"/>
      <c r="COB41" s="1022"/>
      <c r="COC41" s="1022"/>
      <c r="COD41" s="1022"/>
      <c r="COE41" s="1022"/>
      <c r="COF41" s="1022"/>
      <c r="COG41" s="1022"/>
      <c r="COH41" s="1022"/>
      <c r="COI41" s="1022"/>
      <c r="COJ41" s="1022"/>
      <c r="COK41" s="1022"/>
      <c r="COL41" s="1022"/>
      <c r="COM41" s="1022"/>
      <c r="CON41" s="1022"/>
      <c r="COO41" s="1022"/>
      <c r="COP41" s="1022"/>
      <c r="COQ41" s="1022"/>
      <c r="COR41" s="1022"/>
      <c r="COS41" s="1022"/>
      <c r="COT41" s="1022"/>
      <c r="COU41" s="1022"/>
      <c r="COV41" s="1022"/>
      <c r="COW41" s="1022"/>
      <c r="COX41" s="1022"/>
      <c r="COY41" s="1022"/>
      <c r="COZ41" s="1022"/>
      <c r="CPA41" s="1022"/>
      <c r="CPB41" s="1022"/>
      <c r="CPC41" s="1022"/>
      <c r="CPD41" s="1022"/>
      <c r="CPE41" s="1022"/>
      <c r="CPF41" s="1022"/>
      <c r="CPG41" s="1022"/>
      <c r="CPH41" s="1022"/>
      <c r="CPI41" s="1022"/>
      <c r="CPJ41" s="1022"/>
      <c r="CPK41" s="1022"/>
      <c r="CPL41" s="1022"/>
      <c r="CPM41" s="1022"/>
      <c r="CPN41" s="1022"/>
      <c r="CPO41" s="1022"/>
      <c r="CPP41" s="1022"/>
      <c r="CPQ41" s="1022"/>
      <c r="CPR41" s="1022"/>
      <c r="CPS41" s="1022"/>
      <c r="CPT41" s="1022"/>
      <c r="CPU41" s="1022"/>
      <c r="CPV41" s="1022"/>
      <c r="CPW41" s="1022"/>
      <c r="CPX41" s="1022"/>
      <c r="CPY41" s="1022"/>
      <c r="CPZ41" s="1022"/>
      <c r="CQA41" s="1022"/>
      <c r="CQB41" s="1022"/>
      <c r="CQC41" s="1022"/>
      <c r="CQD41" s="1022"/>
      <c r="CQE41" s="1022"/>
      <c r="CQF41" s="1022"/>
      <c r="CQG41" s="1022"/>
      <c r="CQH41" s="1022"/>
      <c r="CQI41" s="1022"/>
      <c r="CQJ41" s="1022"/>
      <c r="CQK41" s="1022"/>
      <c r="CQL41" s="1022"/>
      <c r="CQM41" s="1022"/>
      <c r="CQN41" s="1022"/>
      <c r="CQO41" s="1022"/>
      <c r="CQP41" s="1022"/>
      <c r="CQQ41" s="1022"/>
      <c r="CQR41" s="1022"/>
      <c r="CQS41" s="1022"/>
      <c r="CQT41" s="1022"/>
      <c r="CQU41" s="1022"/>
      <c r="CQV41" s="1022"/>
      <c r="CQW41" s="1022"/>
      <c r="CQX41" s="1022"/>
      <c r="CQY41" s="1022"/>
      <c r="CQZ41" s="1022"/>
      <c r="CRA41" s="1022"/>
      <c r="CRB41" s="1022"/>
      <c r="CRC41" s="1022"/>
      <c r="CRD41" s="1022"/>
      <c r="CRE41" s="1022"/>
      <c r="CRF41" s="1022"/>
      <c r="CRG41" s="1022"/>
      <c r="CRH41" s="1022"/>
      <c r="CRI41" s="1022"/>
      <c r="CRJ41" s="1022"/>
      <c r="CRK41" s="1022"/>
      <c r="CRL41" s="1022"/>
      <c r="CRM41" s="1022"/>
      <c r="CRN41" s="1022"/>
      <c r="CRO41" s="1022"/>
      <c r="CRP41" s="1022"/>
      <c r="CRQ41" s="1022"/>
      <c r="CRR41" s="1022"/>
      <c r="CRS41" s="1022"/>
      <c r="CRT41" s="1022"/>
      <c r="CRU41" s="1022"/>
      <c r="CRV41" s="1022"/>
      <c r="CRW41" s="1022"/>
      <c r="CRX41" s="1022"/>
      <c r="CRY41" s="1022"/>
      <c r="CRZ41" s="1022"/>
      <c r="CSA41" s="1022"/>
      <c r="CSB41" s="1022"/>
      <c r="CSC41" s="1022"/>
      <c r="CSD41" s="1022"/>
      <c r="CSE41" s="1022"/>
      <c r="CSF41" s="1022"/>
      <c r="CSG41" s="1022"/>
      <c r="CSH41" s="1022"/>
      <c r="CSI41" s="1022"/>
      <c r="CSJ41" s="1022"/>
      <c r="CSK41" s="1022"/>
      <c r="CSL41" s="1022"/>
      <c r="CSM41" s="1022"/>
      <c r="CSN41" s="1022"/>
      <c r="CSO41" s="1022"/>
      <c r="CSP41" s="1022"/>
      <c r="CSQ41" s="1022"/>
      <c r="CSR41" s="1022"/>
      <c r="CSS41" s="1022"/>
      <c r="CST41" s="1022"/>
      <c r="CSU41" s="1022"/>
      <c r="CSV41" s="1022"/>
      <c r="CSW41" s="1022"/>
      <c r="CSX41" s="1022"/>
      <c r="CSY41" s="1022"/>
      <c r="CSZ41" s="1022"/>
      <c r="CTA41" s="1022"/>
      <c r="CTB41" s="1022"/>
      <c r="CTC41" s="1022"/>
      <c r="CTD41" s="1022"/>
      <c r="CTE41" s="1022"/>
      <c r="CTF41" s="1022"/>
      <c r="CTG41" s="1022"/>
      <c r="CTH41" s="1022"/>
      <c r="CTI41" s="1022"/>
      <c r="CTJ41" s="1022"/>
      <c r="CTK41" s="1022"/>
      <c r="CTL41" s="1022"/>
      <c r="CTM41" s="1022"/>
      <c r="CTN41" s="1022"/>
      <c r="CTO41" s="1022"/>
      <c r="CTP41" s="1022"/>
      <c r="CTQ41" s="1022"/>
      <c r="CTR41" s="1022"/>
      <c r="CTS41" s="1022"/>
      <c r="CTT41" s="1022"/>
      <c r="CTU41" s="1022"/>
      <c r="CTV41" s="1022"/>
      <c r="CTW41" s="1022"/>
      <c r="CTX41" s="1022"/>
      <c r="CTY41" s="1022"/>
      <c r="CTZ41" s="1022"/>
      <c r="CUA41" s="1022"/>
      <c r="CUB41" s="1022"/>
      <c r="CUC41" s="1022"/>
      <c r="CUD41" s="1022"/>
      <c r="CUE41" s="1022"/>
      <c r="CUF41" s="1022"/>
      <c r="CUG41" s="1022"/>
      <c r="CUH41" s="1022"/>
      <c r="CUI41" s="1022"/>
      <c r="CUJ41" s="1022"/>
      <c r="CUK41" s="1022"/>
      <c r="CUL41" s="1022"/>
      <c r="CUM41" s="1022"/>
      <c r="CUN41" s="1022"/>
      <c r="CUO41" s="1022"/>
      <c r="CUP41" s="1022"/>
      <c r="CUQ41" s="1022"/>
      <c r="CUR41" s="1022"/>
      <c r="CUS41" s="1022"/>
      <c r="CUT41" s="1022"/>
      <c r="CUU41" s="1022"/>
      <c r="CUV41" s="1022"/>
      <c r="CUW41" s="1022"/>
      <c r="CUX41" s="1022"/>
      <c r="CUY41" s="1022"/>
      <c r="CUZ41" s="1022"/>
      <c r="CVA41" s="1022"/>
      <c r="CVB41" s="1022"/>
      <c r="CVC41" s="1022"/>
      <c r="CVD41" s="1022"/>
      <c r="CVE41" s="1022"/>
      <c r="CVF41" s="1022"/>
      <c r="CVG41" s="1022"/>
      <c r="CVH41" s="1022"/>
      <c r="CVI41" s="1022"/>
      <c r="CVJ41" s="1022"/>
      <c r="CVK41" s="1022"/>
      <c r="CVL41" s="1022"/>
      <c r="CVM41" s="1022"/>
      <c r="CVN41" s="1022"/>
      <c r="CVO41" s="1022"/>
      <c r="CVP41" s="1022"/>
      <c r="CVQ41" s="1022"/>
      <c r="CVR41" s="1022"/>
      <c r="CVS41" s="1022"/>
      <c r="CVT41" s="1022"/>
      <c r="CVU41" s="1022"/>
      <c r="CVV41" s="1022"/>
      <c r="CVW41" s="1022"/>
      <c r="CVX41" s="1022"/>
      <c r="CVY41" s="1022"/>
      <c r="CVZ41" s="1022"/>
      <c r="CWA41" s="1022"/>
      <c r="CWB41" s="1022"/>
      <c r="CWC41" s="1022"/>
      <c r="CWD41" s="1022"/>
      <c r="CWE41" s="1022"/>
      <c r="CWF41" s="1022"/>
      <c r="CWG41" s="1022"/>
      <c r="CWH41" s="1022"/>
      <c r="CWI41" s="1022"/>
      <c r="CWJ41" s="1022"/>
      <c r="CWK41" s="1022"/>
      <c r="CWL41" s="1022"/>
      <c r="CWM41" s="1022"/>
      <c r="CWN41" s="1022"/>
      <c r="CWO41" s="1022"/>
      <c r="CWP41" s="1022"/>
      <c r="CWQ41" s="1022"/>
      <c r="CWR41" s="1022"/>
      <c r="CWS41" s="1022"/>
      <c r="CWT41" s="1022"/>
      <c r="CWU41" s="1022"/>
      <c r="CWV41" s="1022"/>
      <c r="CWW41" s="1022"/>
      <c r="CWX41" s="1022"/>
      <c r="CWY41" s="1022"/>
      <c r="CWZ41" s="1022"/>
      <c r="CXA41" s="1022"/>
      <c r="CXB41" s="1022"/>
      <c r="CXC41" s="1022"/>
      <c r="CXD41" s="1022"/>
      <c r="CXE41" s="1022"/>
      <c r="CXF41" s="1022"/>
      <c r="CXG41" s="1022"/>
      <c r="CXH41" s="1022"/>
      <c r="CXI41" s="1022"/>
      <c r="CXJ41" s="1022"/>
      <c r="CXK41" s="1022"/>
      <c r="CXL41" s="1022"/>
      <c r="CXM41" s="1022"/>
      <c r="CXN41" s="1022"/>
      <c r="CXO41" s="1022"/>
      <c r="CXP41" s="1022"/>
      <c r="CXQ41" s="1022"/>
      <c r="CXR41" s="1022"/>
      <c r="CXS41" s="1022"/>
      <c r="CXT41" s="1022"/>
      <c r="CXU41" s="1022"/>
      <c r="CXV41" s="1022"/>
      <c r="CXW41" s="1022"/>
      <c r="CXX41" s="1022"/>
      <c r="CXY41" s="1022"/>
      <c r="CXZ41" s="1022"/>
      <c r="CYA41" s="1022"/>
      <c r="CYB41" s="1022"/>
      <c r="CYC41" s="1022"/>
      <c r="CYD41" s="1022"/>
      <c r="CYE41" s="1022"/>
      <c r="CYF41" s="1022"/>
      <c r="CYG41" s="1022"/>
      <c r="CYH41" s="1022"/>
      <c r="CYI41" s="1022"/>
      <c r="CYJ41" s="1022"/>
      <c r="CYK41" s="1022"/>
      <c r="CYL41" s="1022"/>
      <c r="CYM41" s="1022"/>
      <c r="CYN41" s="1022"/>
      <c r="CYO41" s="1022"/>
      <c r="CYP41" s="1022"/>
      <c r="CYQ41" s="1022"/>
      <c r="CYR41" s="1022"/>
      <c r="CYS41" s="1022"/>
      <c r="CYT41" s="1022"/>
      <c r="CYU41" s="1022"/>
      <c r="CYV41" s="1022"/>
      <c r="CYW41" s="1022"/>
      <c r="CYX41" s="1022"/>
      <c r="CYY41" s="1022"/>
      <c r="CYZ41" s="1022"/>
      <c r="CZA41" s="1022"/>
      <c r="CZB41" s="1022"/>
      <c r="CZC41" s="1022"/>
      <c r="CZD41" s="1022"/>
      <c r="CZE41" s="1022"/>
      <c r="CZF41" s="1022"/>
      <c r="CZG41" s="1022"/>
      <c r="CZH41" s="1022"/>
      <c r="CZI41" s="1022"/>
      <c r="CZJ41" s="1022"/>
      <c r="CZK41" s="1022"/>
      <c r="CZL41" s="1022"/>
      <c r="CZM41" s="1022"/>
      <c r="CZN41" s="1022"/>
      <c r="CZO41" s="1022"/>
      <c r="CZP41" s="1022"/>
      <c r="CZQ41" s="1022"/>
      <c r="CZR41" s="1022"/>
      <c r="CZS41" s="1022"/>
      <c r="CZT41" s="1022"/>
      <c r="CZU41" s="1022"/>
      <c r="CZV41" s="1022"/>
      <c r="CZW41" s="1022"/>
      <c r="CZX41" s="1022"/>
      <c r="CZY41" s="1022"/>
      <c r="CZZ41" s="1022"/>
      <c r="DAA41" s="1022"/>
      <c r="DAB41" s="1022"/>
      <c r="DAC41" s="1022"/>
      <c r="DAD41" s="1022"/>
      <c r="DAE41" s="1022"/>
      <c r="DAF41" s="1022"/>
      <c r="DAG41" s="1022"/>
      <c r="DAH41" s="1022"/>
      <c r="DAI41" s="1022"/>
      <c r="DAJ41" s="1022"/>
      <c r="DAK41" s="1022"/>
      <c r="DAL41" s="1022"/>
      <c r="DAM41" s="1022"/>
      <c r="DAN41" s="1022"/>
      <c r="DAO41" s="1022"/>
      <c r="DAP41" s="1022"/>
      <c r="DAQ41" s="1022"/>
      <c r="DAR41" s="1022"/>
      <c r="DAS41" s="1022"/>
      <c r="DAT41" s="1022"/>
      <c r="DAU41" s="1022"/>
      <c r="DAV41" s="1022"/>
      <c r="DAW41" s="1022"/>
      <c r="DAX41" s="1022"/>
      <c r="DAY41" s="1022"/>
      <c r="DAZ41" s="1022"/>
      <c r="DBA41" s="1022"/>
      <c r="DBB41" s="1022"/>
      <c r="DBC41" s="1022"/>
      <c r="DBD41" s="1022"/>
      <c r="DBE41" s="1022"/>
      <c r="DBF41" s="1022"/>
      <c r="DBG41" s="1022"/>
      <c r="DBH41" s="1022"/>
      <c r="DBI41" s="1022"/>
      <c r="DBJ41" s="1022"/>
      <c r="DBK41" s="1022"/>
      <c r="DBL41" s="1022"/>
      <c r="DBM41" s="1022"/>
      <c r="DBN41" s="1022"/>
      <c r="DBO41" s="1022"/>
      <c r="DBP41" s="1022"/>
      <c r="DBQ41" s="1022"/>
      <c r="DBR41" s="1022"/>
      <c r="DBS41" s="1022"/>
      <c r="DBT41" s="1022"/>
      <c r="DBU41" s="1022"/>
      <c r="DBV41" s="1022"/>
      <c r="DBW41" s="1022"/>
      <c r="DBX41" s="1022"/>
      <c r="DBY41" s="1022"/>
      <c r="DBZ41" s="1022"/>
      <c r="DCA41" s="1022"/>
      <c r="DCB41" s="1022"/>
      <c r="DCC41" s="1022"/>
      <c r="DCD41" s="1022"/>
      <c r="DCE41" s="1022"/>
      <c r="DCF41" s="1022"/>
      <c r="DCG41" s="1022"/>
      <c r="DCH41" s="1022"/>
      <c r="DCI41" s="1022"/>
      <c r="DCJ41" s="1022"/>
      <c r="DCK41" s="1022"/>
      <c r="DCL41" s="1022"/>
      <c r="DCM41" s="1022"/>
      <c r="DCN41" s="1022"/>
      <c r="DCO41" s="1022"/>
      <c r="DCP41" s="1022"/>
      <c r="DCQ41" s="1022"/>
      <c r="DCR41" s="1022"/>
      <c r="DCS41" s="1022"/>
      <c r="DCT41" s="1022"/>
      <c r="DCU41" s="1022"/>
      <c r="DCV41" s="1022"/>
      <c r="DCW41" s="1022"/>
      <c r="DCX41" s="1022"/>
      <c r="DCY41" s="1022"/>
      <c r="DCZ41" s="1022"/>
      <c r="DDA41" s="1022"/>
      <c r="DDB41" s="1022"/>
      <c r="DDC41" s="1022"/>
      <c r="DDD41" s="1022"/>
      <c r="DDE41" s="1022"/>
      <c r="DDF41" s="1022"/>
      <c r="DDG41" s="1022"/>
      <c r="DDH41" s="1022"/>
      <c r="DDI41" s="1022"/>
      <c r="DDJ41" s="1022"/>
      <c r="DDK41" s="1022"/>
      <c r="DDL41" s="1022"/>
      <c r="DDM41" s="1022"/>
      <c r="DDN41" s="1022"/>
      <c r="DDO41" s="1022"/>
      <c r="DDP41" s="1022"/>
      <c r="DDQ41" s="1022"/>
      <c r="DDR41" s="1022"/>
      <c r="DDS41" s="1022"/>
      <c r="DDT41" s="1022"/>
      <c r="DDU41" s="1022"/>
      <c r="DDV41" s="1022"/>
      <c r="DDW41" s="1022"/>
      <c r="DDX41" s="1022"/>
      <c r="DDY41" s="1022"/>
      <c r="DDZ41" s="1022"/>
      <c r="DEA41" s="1022"/>
      <c r="DEB41" s="1022"/>
      <c r="DEC41" s="1022"/>
      <c r="DED41" s="1022"/>
      <c r="DEE41" s="1022"/>
      <c r="DEF41" s="1022"/>
      <c r="DEG41" s="1022"/>
      <c r="DEH41" s="1022"/>
      <c r="DEI41" s="1022"/>
      <c r="DEJ41" s="1022"/>
      <c r="DEK41" s="1022"/>
      <c r="DEL41" s="1022"/>
      <c r="DEM41" s="1022"/>
      <c r="DEN41" s="1022"/>
      <c r="DEO41" s="1022"/>
      <c r="DEP41" s="1022"/>
      <c r="DEQ41" s="1022"/>
      <c r="DER41" s="1022"/>
      <c r="DES41" s="1022"/>
      <c r="DET41" s="1022"/>
      <c r="DEU41" s="1022"/>
      <c r="DEV41" s="1022"/>
      <c r="DEW41" s="1022"/>
      <c r="DEX41" s="1022"/>
      <c r="DEY41" s="1022"/>
      <c r="DEZ41" s="1022"/>
      <c r="DFA41" s="1022"/>
      <c r="DFB41" s="1022"/>
      <c r="DFC41" s="1022"/>
      <c r="DFD41" s="1022"/>
      <c r="DFE41" s="1022"/>
      <c r="DFF41" s="1022"/>
      <c r="DFG41" s="1022"/>
      <c r="DFH41" s="1022"/>
      <c r="DFI41" s="1022"/>
      <c r="DFJ41" s="1022"/>
      <c r="DFK41" s="1022"/>
      <c r="DFL41" s="1022"/>
      <c r="DFM41" s="1022"/>
      <c r="DFN41" s="1022"/>
      <c r="DFO41" s="1022"/>
      <c r="DFP41" s="1022"/>
      <c r="DFQ41" s="1022"/>
      <c r="DFR41" s="1022"/>
      <c r="DFS41" s="1022"/>
      <c r="DFT41" s="1022"/>
      <c r="DFU41" s="1022"/>
      <c r="DFV41" s="1022"/>
      <c r="DFW41" s="1022"/>
      <c r="DFX41" s="1022"/>
      <c r="DFY41" s="1022"/>
      <c r="DFZ41" s="1022"/>
      <c r="DGA41" s="1022"/>
      <c r="DGB41" s="1022"/>
      <c r="DGC41" s="1022"/>
      <c r="DGD41" s="1022"/>
      <c r="DGE41" s="1022"/>
      <c r="DGF41" s="1022"/>
      <c r="DGG41" s="1022"/>
      <c r="DGH41" s="1022"/>
      <c r="DGI41" s="1022"/>
      <c r="DGJ41" s="1022"/>
      <c r="DGK41" s="1022"/>
      <c r="DGL41" s="1022"/>
      <c r="DGM41" s="1022"/>
      <c r="DGN41" s="1022"/>
      <c r="DGO41" s="1022"/>
      <c r="DGP41" s="1022"/>
      <c r="DGQ41" s="1022"/>
      <c r="DGR41" s="1022"/>
      <c r="DGS41" s="1022"/>
      <c r="DGT41" s="1022"/>
      <c r="DGU41" s="1022"/>
      <c r="DGV41" s="1022"/>
      <c r="DGW41" s="1022"/>
      <c r="DGX41" s="1022"/>
      <c r="DGY41" s="1022"/>
      <c r="DGZ41" s="1022"/>
      <c r="DHA41" s="1022"/>
      <c r="DHB41" s="1022"/>
      <c r="DHC41" s="1022"/>
      <c r="DHD41" s="1022"/>
      <c r="DHE41" s="1022"/>
      <c r="DHF41" s="1022"/>
      <c r="DHG41" s="1022"/>
      <c r="DHH41" s="1022"/>
      <c r="DHI41" s="1022"/>
      <c r="DHJ41" s="1022"/>
      <c r="DHK41" s="1022"/>
      <c r="DHL41" s="1022"/>
      <c r="DHM41" s="1022"/>
      <c r="DHN41" s="1022"/>
      <c r="DHO41" s="1022"/>
      <c r="DHP41" s="1022"/>
      <c r="DHQ41" s="1022"/>
      <c r="DHR41" s="1022"/>
      <c r="DHS41" s="1022"/>
      <c r="DHT41" s="1022"/>
      <c r="DHU41" s="1022"/>
      <c r="DHV41" s="1022"/>
      <c r="DHW41" s="1022"/>
      <c r="DHX41" s="1022"/>
      <c r="DHY41" s="1022"/>
      <c r="DHZ41" s="1022"/>
      <c r="DIA41" s="1022"/>
      <c r="DIB41" s="1022"/>
      <c r="DIC41" s="1022"/>
      <c r="DID41" s="1022"/>
      <c r="DIE41" s="1022"/>
      <c r="DIF41" s="1022"/>
      <c r="DIG41" s="1022"/>
      <c r="DIH41" s="1022"/>
      <c r="DII41" s="1022"/>
      <c r="DIJ41" s="1022"/>
      <c r="DIK41" s="1022"/>
      <c r="DIL41" s="1022"/>
      <c r="DIM41" s="1022"/>
      <c r="DIN41" s="1022"/>
      <c r="DIO41" s="1022"/>
      <c r="DIP41" s="1022"/>
      <c r="DIQ41" s="1022"/>
      <c r="DIR41" s="1022"/>
      <c r="DIS41" s="1022"/>
      <c r="DIT41" s="1022"/>
      <c r="DIU41" s="1022"/>
      <c r="DIV41" s="1022"/>
      <c r="DIW41" s="1022"/>
      <c r="DIX41" s="1022"/>
      <c r="DIY41" s="1022"/>
      <c r="DIZ41" s="1022"/>
      <c r="DJA41" s="1022"/>
      <c r="DJB41" s="1022"/>
      <c r="DJC41" s="1022"/>
      <c r="DJD41" s="1022"/>
      <c r="DJE41" s="1022"/>
      <c r="DJF41" s="1022"/>
      <c r="DJG41" s="1022"/>
      <c r="DJH41" s="1022"/>
      <c r="DJI41" s="1022"/>
      <c r="DJJ41" s="1022"/>
      <c r="DJK41" s="1022"/>
      <c r="DJL41" s="1022"/>
      <c r="DJM41" s="1022"/>
      <c r="DJN41" s="1022"/>
      <c r="DJO41" s="1022"/>
      <c r="DJP41" s="1022"/>
      <c r="DJQ41" s="1022"/>
      <c r="DJR41" s="1022"/>
      <c r="DJS41" s="1022"/>
      <c r="DJT41" s="1022"/>
      <c r="DJU41" s="1022"/>
      <c r="DJV41" s="1022"/>
      <c r="DJW41" s="1022"/>
      <c r="DJX41" s="1022"/>
      <c r="DJY41" s="1022"/>
      <c r="DJZ41" s="1022"/>
      <c r="DKA41" s="1022"/>
      <c r="DKB41" s="1022"/>
      <c r="DKC41" s="1022"/>
      <c r="DKD41" s="1022"/>
      <c r="DKE41" s="1022"/>
      <c r="DKF41" s="1022"/>
      <c r="DKG41" s="1022"/>
      <c r="DKH41" s="1022"/>
      <c r="DKI41" s="1022"/>
      <c r="DKJ41" s="1022"/>
      <c r="DKK41" s="1022"/>
      <c r="DKL41" s="1022"/>
      <c r="DKM41" s="1022"/>
      <c r="DKN41" s="1022"/>
      <c r="DKO41" s="1022"/>
      <c r="DKP41" s="1022"/>
      <c r="DKQ41" s="1022"/>
      <c r="DKR41" s="1022"/>
      <c r="DKS41" s="1022"/>
      <c r="DKT41" s="1022"/>
      <c r="DKU41" s="1022"/>
      <c r="DKV41" s="1022"/>
      <c r="DKW41" s="1022"/>
      <c r="DKX41" s="1022"/>
      <c r="DKY41" s="1022"/>
      <c r="DKZ41" s="1022"/>
      <c r="DLA41" s="1022"/>
      <c r="DLB41" s="1022"/>
      <c r="DLC41" s="1022"/>
      <c r="DLD41" s="1022"/>
      <c r="DLE41" s="1022"/>
      <c r="DLF41" s="1022"/>
      <c r="DLG41" s="1022"/>
      <c r="DLH41" s="1022"/>
      <c r="DLI41" s="1022"/>
      <c r="DLJ41" s="1022"/>
      <c r="DLK41" s="1022"/>
      <c r="DLL41" s="1022"/>
      <c r="DLM41" s="1022"/>
      <c r="DLN41" s="1022"/>
      <c r="DLO41" s="1022"/>
      <c r="DLP41" s="1022"/>
      <c r="DLQ41" s="1022"/>
      <c r="DLR41" s="1022"/>
      <c r="DLS41" s="1022"/>
      <c r="DLT41" s="1022"/>
      <c r="DLU41" s="1022"/>
      <c r="DLV41" s="1022"/>
      <c r="DLW41" s="1022"/>
      <c r="DLX41" s="1022"/>
      <c r="DLY41" s="1022"/>
      <c r="DLZ41" s="1022"/>
      <c r="DMA41" s="1022"/>
      <c r="DMB41" s="1022"/>
      <c r="DMC41" s="1022"/>
      <c r="DMD41" s="1022"/>
      <c r="DME41" s="1022"/>
      <c r="DMF41" s="1022"/>
      <c r="DMG41" s="1022"/>
      <c r="DMH41" s="1022"/>
      <c r="DMI41" s="1022"/>
      <c r="DMJ41" s="1022"/>
      <c r="DMK41" s="1022"/>
      <c r="DML41" s="1022"/>
      <c r="DMM41" s="1022"/>
      <c r="DMN41" s="1022"/>
      <c r="DMO41" s="1022"/>
      <c r="DMP41" s="1022"/>
      <c r="DMQ41" s="1022"/>
      <c r="DMR41" s="1022"/>
      <c r="DMS41" s="1022"/>
      <c r="DMT41" s="1022"/>
      <c r="DMU41" s="1022"/>
      <c r="DMV41" s="1022"/>
      <c r="DMW41" s="1022"/>
      <c r="DMX41" s="1022"/>
      <c r="DMY41" s="1022"/>
      <c r="DMZ41" s="1022"/>
      <c r="DNA41" s="1022"/>
      <c r="DNB41" s="1022"/>
      <c r="DNC41" s="1022"/>
      <c r="DND41" s="1022"/>
      <c r="DNE41" s="1022"/>
      <c r="DNF41" s="1022"/>
      <c r="DNG41" s="1022"/>
      <c r="DNH41" s="1022"/>
      <c r="DNI41" s="1022"/>
      <c r="DNJ41" s="1022"/>
      <c r="DNK41" s="1022"/>
      <c r="DNL41" s="1022"/>
      <c r="DNM41" s="1022"/>
      <c r="DNN41" s="1022"/>
      <c r="DNO41" s="1022"/>
      <c r="DNP41" s="1022"/>
      <c r="DNQ41" s="1022"/>
      <c r="DNR41" s="1022"/>
      <c r="DNS41" s="1022"/>
      <c r="DNT41" s="1022"/>
      <c r="DNU41" s="1022"/>
      <c r="DNV41" s="1022"/>
      <c r="DNW41" s="1022"/>
      <c r="DNX41" s="1022"/>
      <c r="DNY41" s="1022"/>
      <c r="DNZ41" s="1022"/>
      <c r="DOA41" s="1022"/>
      <c r="DOB41" s="1022"/>
      <c r="DOC41" s="1022"/>
      <c r="DOD41" s="1022"/>
      <c r="DOE41" s="1022"/>
      <c r="DOF41" s="1022"/>
      <c r="DOG41" s="1022"/>
      <c r="DOH41" s="1022"/>
      <c r="DOI41" s="1022"/>
      <c r="DOJ41" s="1022"/>
      <c r="DOK41" s="1022"/>
      <c r="DOL41" s="1022"/>
      <c r="DOM41" s="1022"/>
      <c r="DON41" s="1022"/>
      <c r="DOO41" s="1022"/>
      <c r="DOP41" s="1022"/>
      <c r="DOQ41" s="1022"/>
      <c r="DOR41" s="1022"/>
      <c r="DOS41" s="1022"/>
      <c r="DOT41" s="1022"/>
      <c r="DOU41" s="1022"/>
      <c r="DOV41" s="1022"/>
      <c r="DOW41" s="1022"/>
      <c r="DOX41" s="1022"/>
      <c r="DOY41" s="1022"/>
      <c r="DOZ41" s="1022"/>
      <c r="DPA41" s="1022"/>
      <c r="DPB41" s="1022"/>
      <c r="DPC41" s="1022"/>
      <c r="DPD41" s="1022"/>
      <c r="DPE41" s="1022"/>
      <c r="DPF41" s="1022"/>
      <c r="DPG41" s="1022"/>
      <c r="DPH41" s="1022"/>
      <c r="DPI41" s="1022"/>
      <c r="DPJ41" s="1022"/>
      <c r="DPK41" s="1022"/>
      <c r="DPL41" s="1022"/>
      <c r="DPM41" s="1022"/>
      <c r="DPN41" s="1022"/>
      <c r="DPO41" s="1022"/>
      <c r="DPP41" s="1022"/>
      <c r="DPQ41" s="1022"/>
      <c r="DPR41" s="1022"/>
      <c r="DPS41" s="1022"/>
      <c r="DPT41" s="1022"/>
      <c r="DPU41" s="1022"/>
      <c r="DPV41" s="1022"/>
      <c r="DPW41" s="1022"/>
      <c r="DPX41" s="1022"/>
      <c r="DPY41" s="1022"/>
      <c r="DPZ41" s="1022"/>
      <c r="DQA41" s="1022"/>
      <c r="DQB41" s="1022"/>
      <c r="DQC41" s="1022"/>
      <c r="DQD41" s="1022"/>
      <c r="DQE41" s="1022"/>
      <c r="DQF41" s="1022"/>
      <c r="DQG41" s="1022"/>
      <c r="DQH41" s="1022"/>
      <c r="DQI41" s="1022"/>
      <c r="DQJ41" s="1022"/>
      <c r="DQK41" s="1022"/>
      <c r="DQL41" s="1022"/>
      <c r="DQM41" s="1022"/>
      <c r="DQN41" s="1022"/>
      <c r="DQO41" s="1022"/>
      <c r="DQP41" s="1022"/>
      <c r="DQQ41" s="1022"/>
      <c r="DQR41" s="1022"/>
      <c r="DQS41" s="1022"/>
      <c r="DQT41" s="1022"/>
      <c r="DQU41" s="1022"/>
      <c r="DQV41" s="1022"/>
      <c r="DQW41" s="1022"/>
      <c r="DQX41" s="1022"/>
      <c r="DQY41" s="1022"/>
      <c r="DQZ41" s="1022"/>
      <c r="DRA41" s="1022"/>
      <c r="DRB41" s="1022"/>
      <c r="DRC41" s="1022"/>
      <c r="DRD41" s="1022"/>
      <c r="DRE41" s="1022"/>
      <c r="DRF41" s="1022"/>
      <c r="DRG41" s="1022"/>
      <c r="DRH41" s="1022"/>
      <c r="DRI41" s="1022"/>
      <c r="DRJ41" s="1022"/>
      <c r="DRK41" s="1022"/>
      <c r="DRL41" s="1022"/>
      <c r="DRM41" s="1022"/>
      <c r="DRN41" s="1022"/>
      <c r="DRO41" s="1022"/>
      <c r="DRP41" s="1022"/>
      <c r="DRQ41" s="1022"/>
      <c r="DRR41" s="1022"/>
      <c r="DRS41" s="1022"/>
      <c r="DRT41" s="1022"/>
      <c r="DRU41" s="1022"/>
      <c r="DRV41" s="1022"/>
      <c r="DRW41" s="1022"/>
      <c r="DRX41" s="1022"/>
      <c r="DRY41" s="1022"/>
      <c r="DRZ41" s="1022"/>
      <c r="DSA41" s="1022"/>
      <c r="DSB41" s="1022"/>
      <c r="DSC41" s="1022"/>
      <c r="DSD41" s="1022"/>
      <c r="DSE41" s="1022"/>
      <c r="DSF41" s="1022"/>
      <c r="DSG41" s="1022"/>
      <c r="DSH41" s="1022"/>
      <c r="DSI41" s="1022"/>
      <c r="DSJ41" s="1022"/>
      <c r="DSK41" s="1022"/>
      <c r="DSL41" s="1022"/>
      <c r="DSM41" s="1022"/>
      <c r="DSN41" s="1022"/>
      <c r="DSO41" s="1022"/>
      <c r="DSP41" s="1022"/>
      <c r="DSQ41" s="1022"/>
      <c r="DSR41" s="1022"/>
      <c r="DSS41" s="1022"/>
      <c r="DST41" s="1022"/>
      <c r="DSU41" s="1022"/>
      <c r="DSV41" s="1022"/>
      <c r="DSW41" s="1022"/>
      <c r="DSX41" s="1022"/>
      <c r="DSY41" s="1022"/>
      <c r="DSZ41" s="1022"/>
      <c r="DTA41" s="1022"/>
      <c r="DTB41" s="1022"/>
      <c r="DTC41" s="1022"/>
      <c r="DTD41" s="1022"/>
      <c r="DTE41" s="1022"/>
      <c r="DTF41" s="1022"/>
      <c r="DTG41" s="1022"/>
      <c r="DTH41" s="1022"/>
      <c r="DTI41" s="1022"/>
      <c r="DTJ41" s="1022"/>
      <c r="DTK41" s="1022"/>
      <c r="DTL41" s="1022"/>
      <c r="DTM41" s="1022"/>
      <c r="DTN41" s="1022"/>
      <c r="DTO41" s="1022"/>
      <c r="DTP41" s="1022"/>
      <c r="DTQ41" s="1022"/>
      <c r="DTR41" s="1022"/>
      <c r="DTS41" s="1022"/>
      <c r="DTT41" s="1022"/>
      <c r="DTU41" s="1022"/>
      <c r="DTV41" s="1022"/>
      <c r="DTW41" s="1022"/>
      <c r="DTX41" s="1022"/>
      <c r="DTY41" s="1022"/>
      <c r="DTZ41" s="1022"/>
      <c r="DUA41" s="1022"/>
      <c r="DUB41" s="1022"/>
      <c r="DUC41" s="1022"/>
      <c r="DUD41" s="1022"/>
      <c r="DUE41" s="1022"/>
      <c r="DUF41" s="1022"/>
      <c r="DUG41" s="1022"/>
      <c r="DUH41" s="1022"/>
      <c r="DUI41" s="1022"/>
      <c r="DUJ41" s="1022"/>
      <c r="DUK41" s="1022"/>
      <c r="DUL41" s="1022"/>
      <c r="DUM41" s="1022"/>
      <c r="DUN41" s="1022"/>
      <c r="DUO41" s="1022"/>
      <c r="DUP41" s="1022"/>
      <c r="DUQ41" s="1022"/>
      <c r="DUR41" s="1022"/>
      <c r="DUS41" s="1022"/>
      <c r="DUT41" s="1022"/>
      <c r="DUU41" s="1022"/>
      <c r="DUV41" s="1022"/>
      <c r="DUW41" s="1022"/>
      <c r="DUX41" s="1022"/>
      <c r="DUY41" s="1022"/>
      <c r="DUZ41" s="1022"/>
      <c r="DVA41" s="1022"/>
      <c r="DVB41" s="1022"/>
      <c r="DVC41" s="1022"/>
      <c r="DVD41" s="1022"/>
      <c r="DVE41" s="1022"/>
      <c r="DVF41" s="1022"/>
      <c r="DVG41" s="1022"/>
      <c r="DVH41" s="1022"/>
      <c r="DVI41" s="1022"/>
      <c r="DVJ41" s="1022"/>
      <c r="DVK41" s="1022"/>
      <c r="DVL41" s="1022"/>
      <c r="DVM41" s="1022"/>
      <c r="DVN41" s="1022"/>
      <c r="DVO41" s="1022"/>
      <c r="DVP41" s="1022"/>
      <c r="DVQ41" s="1022"/>
      <c r="DVR41" s="1022"/>
      <c r="DVS41" s="1022"/>
      <c r="DVT41" s="1022"/>
      <c r="DVU41" s="1022"/>
      <c r="DVV41" s="1022"/>
      <c r="DVW41" s="1022"/>
      <c r="DVX41" s="1022"/>
      <c r="DVY41" s="1022"/>
      <c r="DVZ41" s="1022"/>
      <c r="DWA41" s="1022"/>
      <c r="DWB41" s="1022"/>
      <c r="DWC41" s="1022"/>
      <c r="DWD41" s="1022"/>
      <c r="DWE41" s="1022"/>
      <c r="DWF41" s="1022"/>
      <c r="DWG41" s="1022"/>
      <c r="DWH41" s="1022"/>
      <c r="DWI41" s="1022"/>
      <c r="DWJ41" s="1022"/>
      <c r="DWK41" s="1022"/>
      <c r="DWL41" s="1022"/>
      <c r="DWM41" s="1022"/>
      <c r="DWN41" s="1022"/>
      <c r="DWO41" s="1022"/>
      <c r="DWP41" s="1022"/>
      <c r="DWQ41" s="1022"/>
      <c r="DWR41" s="1022"/>
      <c r="DWS41" s="1022"/>
      <c r="DWT41" s="1022"/>
      <c r="DWU41" s="1022"/>
      <c r="DWV41" s="1022"/>
      <c r="DWW41" s="1022"/>
      <c r="DWX41" s="1022"/>
      <c r="DWY41" s="1022"/>
      <c r="DWZ41" s="1022"/>
      <c r="DXA41" s="1022"/>
      <c r="DXB41" s="1022"/>
      <c r="DXC41" s="1022"/>
      <c r="DXD41" s="1022"/>
      <c r="DXE41" s="1022"/>
      <c r="DXF41" s="1022"/>
      <c r="DXG41" s="1022"/>
      <c r="DXH41" s="1022"/>
      <c r="DXI41" s="1022"/>
      <c r="DXJ41" s="1022"/>
      <c r="DXK41" s="1022"/>
      <c r="DXL41" s="1022"/>
      <c r="DXM41" s="1022"/>
      <c r="DXN41" s="1022"/>
      <c r="DXO41" s="1022"/>
      <c r="DXP41" s="1022"/>
      <c r="DXQ41" s="1022"/>
      <c r="DXR41" s="1022"/>
      <c r="DXS41" s="1022"/>
      <c r="DXT41" s="1022"/>
      <c r="DXU41" s="1022"/>
      <c r="DXV41" s="1022"/>
      <c r="DXW41" s="1022"/>
      <c r="DXX41" s="1022"/>
      <c r="DXY41" s="1022"/>
      <c r="DXZ41" s="1022"/>
      <c r="DYA41" s="1022"/>
      <c r="DYB41" s="1022"/>
      <c r="DYC41" s="1022"/>
      <c r="DYD41" s="1022"/>
      <c r="DYE41" s="1022"/>
      <c r="DYF41" s="1022"/>
      <c r="DYG41" s="1022"/>
      <c r="DYH41" s="1022"/>
      <c r="DYI41" s="1022"/>
      <c r="DYJ41" s="1022"/>
      <c r="DYK41" s="1022"/>
      <c r="DYL41" s="1022"/>
      <c r="DYM41" s="1022"/>
      <c r="DYN41" s="1022"/>
      <c r="DYO41" s="1022"/>
      <c r="DYP41" s="1022"/>
      <c r="DYQ41" s="1022"/>
      <c r="DYR41" s="1022"/>
      <c r="DYS41" s="1022"/>
      <c r="DYT41" s="1022"/>
      <c r="DYU41" s="1022"/>
      <c r="DYV41" s="1022"/>
      <c r="DYW41" s="1022"/>
      <c r="DYX41" s="1022"/>
      <c r="DYY41" s="1022"/>
      <c r="DYZ41" s="1022"/>
      <c r="DZA41" s="1022"/>
      <c r="DZB41" s="1022"/>
      <c r="DZC41" s="1022"/>
      <c r="DZD41" s="1022"/>
      <c r="DZE41" s="1022"/>
      <c r="DZF41" s="1022"/>
      <c r="DZG41" s="1022"/>
      <c r="DZH41" s="1022"/>
      <c r="DZI41" s="1022"/>
      <c r="DZJ41" s="1022"/>
      <c r="DZK41" s="1022"/>
      <c r="DZL41" s="1022"/>
      <c r="DZM41" s="1022"/>
      <c r="DZN41" s="1022"/>
      <c r="DZO41" s="1022"/>
      <c r="DZP41" s="1022"/>
      <c r="DZQ41" s="1022"/>
      <c r="DZR41" s="1022"/>
      <c r="DZS41" s="1022"/>
      <c r="DZT41" s="1022"/>
      <c r="DZU41" s="1022"/>
      <c r="DZV41" s="1022"/>
      <c r="DZW41" s="1022"/>
      <c r="DZX41" s="1022"/>
      <c r="DZY41" s="1022"/>
      <c r="DZZ41" s="1022"/>
      <c r="EAA41" s="1022"/>
      <c r="EAB41" s="1022"/>
      <c r="EAC41" s="1022"/>
      <c r="EAD41" s="1022"/>
      <c r="EAE41" s="1022"/>
      <c r="EAF41" s="1022"/>
      <c r="EAG41" s="1022"/>
      <c r="EAH41" s="1022"/>
      <c r="EAI41" s="1022"/>
      <c r="EAJ41" s="1022"/>
      <c r="EAK41" s="1022"/>
      <c r="EAL41" s="1022"/>
      <c r="EAM41" s="1022"/>
      <c r="EAN41" s="1022"/>
      <c r="EAO41" s="1022"/>
      <c r="EAP41" s="1022"/>
      <c r="EAQ41" s="1022"/>
      <c r="EAR41" s="1022"/>
      <c r="EAS41" s="1022"/>
      <c r="EAT41" s="1022"/>
      <c r="EAU41" s="1022"/>
      <c r="EAV41" s="1022"/>
      <c r="EAW41" s="1022"/>
      <c r="EAX41" s="1022"/>
      <c r="EAY41" s="1022"/>
      <c r="EAZ41" s="1022"/>
      <c r="EBA41" s="1022"/>
      <c r="EBB41" s="1022"/>
      <c r="EBC41" s="1022"/>
      <c r="EBD41" s="1022"/>
      <c r="EBE41" s="1022"/>
      <c r="EBF41" s="1022"/>
      <c r="EBG41" s="1022"/>
      <c r="EBH41" s="1022"/>
      <c r="EBI41" s="1022"/>
      <c r="EBJ41" s="1022"/>
      <c r="EBK41" s="1022"/>
      <c r="EBL41" s="1022"/>
      <c r="EBM41" s="1022"/>
      <c r="EBN41" s="1022"/>
      <c r="EBO41" s="1022"/>
      <c r="EBP41" s="1022"/>
      <c r="EBQ41" s="1022"/>
      <c r="EBR41" s="1022"/>
      <c r="EBS41" s="1022"/>
      <c r="EBT41" s="1022"/>
      <c r="EBU41" s="1022"/>
      <c r="EBV41" s="1022"/>
      <c r="EBW41" s="1022"/>
      <c r="EBX41" s="1022"/>
      <c r="EBY41" s="1022"/>
      <c r="EBZ41" s="1022"/>
      <c r="ECA41" s="1022"/>
      <c r="ECB41" s="1022"/>
      <c r="ECC41" s="1022"/>
      <c r="ECD41" s="1022"/>
      <c r="ECE41" s="1022"/>
      <c r="ECF41" s="1022"/>
      <c r="ECG41" s="1022"/>
      <c r="ECH41" s="1022"/>
      <c r="ECI41" s="1022"/>
      <c r="ECJ41" s="1022"/>
      <c r="ECK41" s="1022"/>
      <c r="ECL41" s="1022"/>
      <c r="ECM41" s="1022"/>
      <c r="ECN41" s="1022"/>
      <c r="ECO41" s="1022"/>
      <c r="ECP41" s="1022"/>
      <c r="ECQ41" s="1022"/>
      <c r="ECR41" s="1022"/>
      <c r="ECS41" s="1022"/>
      <c r="ECT41" s="1022"/>
      <c r="ECU41" s="1022"/>
      <c r="ECV41" s="1022"/>
      <c r="ECW41" s="1022"/>
      <c r="ECX41" s="1022"/>
      <c r="ECY41" s="1022"/>
      <c r="ECZ41" s="1022"/>
      <c r="EDA41" s="1022"/>
      <c r="EDB41" s="1022"/>
      <c r="EDC41" s="1022"/>
      <c r="EDD41" s="1022"/>
      <c r="EDE41" s="1022"/>
      <c r="EDF41" s="1022"/>
      <c r="EDG41" s="1022"/>
      <c r="EDH41" s="1022"/>
      <c r="EDI41" s="1022"/>
      <c r="EDJ41" s="1022"/>
      <c r="EDK41" s="1022"/>
      <c r="EDL41" s="1022"/>
      <c r="EDM41" s="1022"/>
      <c r="EDN41" s="1022"/>
      <c r="EDO41" s="1022"/>
      <c r="EDP41" s="1022"/>
      <c r="EDQ41" s="1022"/>
      <c r="EDR41" s="1022"/>
      <c r="EDS41" s="1022"/>
      <c r="EDT41" s="1022"/>
      <c r="EDU41" s="1022"/>
      <c r="EDV41" s="1022"/>
      <c r="EDW41" s="1022"/>
      <c r="EDX41" s="1022"/>
      <c r="EDY41" s="1022"/>
      <c r="EDZ41" s="1022"/>
      <c r="EEA41" s="1022"/>
      <c r="EEB41" s="1022"/>
      <c r="EEC41" s="1022"/>
      <c r="EED41" s="1022"/>
      <c r="EEE41" s="1022"/>
      <c r="EEF41" s="1022"/>
      <c r="EEG41" s="1022"/>
      <c r="EEH41" s="1022"/>
      <c r="EEI41" s="1022"/>
      <c r="EEJ41" s="1022"/>
      <c r="EEK41" s="1022"/>
      <c r="EEL41" s="1022"/>
      <c r="EEM41" s="1022"/>
      <c r="EEN41" s="1022"/>
      <c r="EEO41" s="1022"/>
      <c r="EEP41" s="1022"/>
      <c r="EEQ41" s="1022"/>
      <c r="EER41" s="1022"/>
      <c r="EES41" s="1022"/>
      <c r="EET41" s="1022"/>
      <c r="EEU41" s="1022"/>
      <c r="EEV41" s="1022"/>
      <c r="EEW41" s="1022"/>
      <c r="EEX41" s="1022"/>
      <c r="EEY41" s="1022"/>
      <c r="EEZ41" s="1022"/>
      <c r="EFA41" s="1022"/>
      <c r="EFB41" s="1022"/>
      <c r="EFC41" s="1022"/>
      <c r="EFD41" s="1022"/>
      <c r="EFE41" s="1022"/>
      <c r="EFF41" s="1022"/>
      <c r="EFG41" s="1022"/>
      <c r="EFH41" s="1022"/>
      <c r="EFI41" s="1022"/>
      <c r="EFJ41" s="1022"/>
      <c r="EFK41" s="1022"/>
      <c r="EFL41" s="1022"/>
      <c r="EFM41" s="1022"/>
      <c r="EFN41" s="1022"/>
      <c r="EFO41" s="1022"/>
      <c r="EFP41" s="1022"/>
      <c r="EFQ41" s="1022"/>
      <c r="EFR41" s="1022"/>
      <c r="EFS41" s="1022"/>
      <c r="EFT41" s="1022"/>
      <c r="EFU41" s="1022"/>
      <c r="EFV41" s="1022"/>
      <c r="EFW41" s="1022"/>
      <c r="EFX41" s="1022"/>
      <c r="EFY41" s="1022"/>
      <c r="EFZ41" s="1022"/>
      <c r="EGA41" s="1022"/>
      <c r="EGB41" s="1022"/>
      <c r="EGC41" s="1022"/>
      <c r="EGD41" s="1022"/>
      <c r="EGE41" s="1022"/>
      <c r="EGF41" s="1022"/>
      <c r="EGG41" s="1022"/>
      <c r="EGH41" s="1022"/>
      <c r="EGI41" s="1022"/>
      <c r="EGJ41" s="1022"/>
      <c r="EGK41" s="1022"/>
      <c r="EGL41" s="1022"/>
      <c r="EGM41" s="1022"/>
      <c r="EGN41" s="1022"/>
      <c r="EGO41" s="1022"/>
      <c r="EGP41" s="1022"/>
      <c r="EGQ41" s="1022"/>
      <c r="EGR41" s="1022"/>
      <c r="EGS41" s="1022"/>
      <c r="EGT41" s="1022"/>
      <c r="EGU41" s="1022"/>
      <c r="EGV41" s="1022"/>
      <c r="EGW41" s="1022"/>
      <c r="EGX41" s="1022"/>
      <c r="EGY41" s="1022"/>
      <c r="EGZ41" s="1022"/>
      <c r="EHA41" s="1022"/>
      <c r="EHB41" s="1022"/>
      <c r="EHC41" s="1022"/>
      <c r="EHD41" s="1022"/>
      <c r="EHE41" s="1022"/>
      <c r="EHF41" s="1022"/>
      <c r="EHG41" s="1022"/>
      <c r="EHH41" s="1022"/>
      <c r="EHI41" s="1022"/>
      <c r="EHJ41" s="1022"/>
      <c r="EHK41" s="1022"/>
      <c r="EHL41" s="1022"/>
      <c r="EHM41" s="1022"/>
      <c r="EHN41" s="1022"/>
      <c r="EHO41" s="1022"/>
      <c r="EHP41" s="1022"/>
      <c r="EHQ41" s="1022"/>
      <c r="EHR41" s="1022"/>
      <c r="EHS41" s="1022"/>
      <c r="EHT41" s="1022"/>
      <c r="EHU41" s="1022"/>
      <c r="EHV41" s="1022"/>
      <c r="EHW41" s="1022"/>
      <c r="EHX41" s="1022"/>
      <c r="EHY41" s="1022"/>
      <c r="EHZ41" s="1022"/>
      <c r="EIA41" s="1022"/>
      <c r="EIB41" s="1022"/>
      <c r="EIC41" s="1022"/>
      <c r="EID41" s="1022"/>
      <c r="EIE41" s="1022"/>
      <c r="EIF41" s="1022"/>
      <c r="EIG41" s="1022"/>
      <c r="EIH41" s="1022"/>
      <c r="EII41" s="1022"/>
      <c r="EIJ41" s="1022"/>
      <c r="EIK41" s="1022"/>
      <c r="EIL41" s="1022"/>
      <c r="EIM41" s="1022"/>
      <c r="EIN41" s="1022"/>
      <c r="EIO41" s="1022"/>
      <c r="EIP41" s="1022"/>
      <c r="EIQ41" s="1022"/>
      <c r="EIR41" s="1022"/>
      <c r="EIS41" s="1022"/>
      <c r="EIT41" s="1022"/>
      <c r="EIU41" s="1022"/>
      <c r="EIV41" s="1022"/>
      <c r="EIW41" s="1022"/>
      <c r="EIX41" s="1022"/>
      <c r="EIY41" s="1022"/>
      <c r="EIZ41" s="1022"/>
      <c r="EJA41" s="1022"/>
      <c r="EJB41" s="1022"/>
      <c r="EJC41" s="1022"/>
      <c r="EJD41" s="1022"/>
      <c r="EJE41" s="1022"/>
      <c r="EJF41" s="1022"/>
      <c r="EJG41" s="1022"/>
      <c r="EJH41" s="1022"/>
      <c r="EJI41" s="1022"/>
      <c r="EJJ41" s="1022"/>
      <c r="EJK41" s="1022"/>
      <c r="EJL41" s="1022"/>
      <c r="EJM41" s="1022"/>
      <c r="EJN41" s="1022"/>
      <c r="EJO41" s="1022"/>
      <c r="EJP41" s="1022"/>
      <c r="EJQ41" s="1022"/>
      <c r="EJR41" s="1022"/>
      <c r="EJS41" s="1022"/>
      <c r="EJT41" s="1022"/>
      <c r="EJU41" s="1022"/>
      <c r="EJV41" s="1022"/>
      <c r="EJW41" s="1022"/>
      <c r="EJX41" s="1022"/>
      <c r="EJY41" s="1022"/>
      <c r="EJZ41" s="1022"/>
      <c r="EKA41" s="1022"/>
      <c r="EKB41" s="1022"/>
      <c r="EKC41" s="1022"/>
      <c r="EKD41" s="1022"/>
      <c r="EKE41" s="1022"/>
      <c r="EKF41" s="1022"/>
      <c r="EKG41" s="1022"/>
      <c r="EKH41" s="1022"/>
      <c r="EKI41" s="1022"/>
      <c r="EKJ41" s="1022"/>
      <c r="EKK41" s="1022"/>
      <c r="EKL41" s="1022"/>
      <c r="EKM41" s="1022"/>
      <c r="EKN41" s="1022"/>
      <c r="EKO41" s="1022"/>
      <c r="EKP41" s="1022"/>
      <c r="EKQ41" s="1022"/>
      <c r="EKR41" s="1022"/>
      <c r="EKS41" s="1022"/>
      <c r="EKT41" s="1022"/>
      <c r="EKU41" s="1022"/>
      <c r="EKV41" s="1022"/>
      <c r="EKW41" s="1022"/>
      <c r="EKX41" s="1022"/>
      <c r="EKY41" s="1022"/>
      <c r="EKZ41" s="1022"/>
      <c r="ELA41" s="1022"/>
      <c r="ELB41" s="1022"/>
      <c r="ELC41" s="1022"/>
      <c r="ELD41" s="1022"/>
      <c r="ELE41" s="1022"/>
      <c r="ELF41" s="1022"/>
      <c r="ELG41" s="1022"/>
      <c r="ELH41" s="1022"/>
      <c r="ELI41" s="1022"/>
      <c r="ELJ41" s="1022"/>
      <c r="ELK41" s="1022"/>
      <c r="ELL41" s="1022"/>
      <c r="ELM41" s="1022"/>
      <c r="ELN41" s="1022"/>
      <c r="ELO41" s="1022"/>
      <c r="ELP41" s="1022"/>
      <c r="ELQ41" s="1022"/>
      <c r="ELR41" s="1022"/>
      <c r="ELS41" s="1022"/>
      <c r="ELT41" s="1022"/>
      <c r="ELU41" s="1022"/>
      <c r="ELV41" s="1022"/>
      <c r="ELW41" s="1022"/>
      <c r="ELX41" s="1022"/>
      <c r="ELY41" s="1022"/>
      <c r="ELZ41" s="1022"/>
      <c r="EMA41" s="1022"/>
      <c r="EMB41" s="1022"/>
      <c r="EMC41" s="1022"/>
      <c r="EMD41" s="1022"/>
      <c r="EME41" s="1022"/>
      <c r="EMF41" s="1022"/>
      <c r="EMG41" s="1022"/>
      <c r="EMH41" s="1022"/>
      <c r="EMI41" s="1022"/>
      <c r="EMJ41" s="1022"/>
      <c r="EMK41" s="1022"/>
      <c r="EML41" s="1022"/>
      <c r="EMM41" s="1022"/>
      <c r="EMN41" s="1022"/>
      <c r="EMO41" s="1022"/>
      <c r="EMP41" s="1022"/>
      <c r="EMQ41" s="1022"/>
      <c r="EMR41" s="1022"/>
      <c r="EMS41" s="1022"/>
      <c r="EMT41" s="1022"/>
      <c r="EMU41" s="1022"/>
      <c r="EMV41" s="1022"/>
      <c r="EMW41" s="1022"/>
      <c r="EMX41" s="1022"/>
      <c r="EMY41" s="1022"/>
      <c r="EMZ41" s="1022"/>
      <c r="ENA41" s="1022"/>
      <c r="ENB41" s="1022"/>
      <c r="ENC41" s="1022"/>
      <c r="END41" s="1022"/>
      <c r="ENE41" s="1022"/>
      <c r="ENF41" s="1022"/>
      <c r="ENG41" s="1022"/>
      <c r="ENH41" s="1022"/>
      <c r="ENI41" s="1022"/>
      <c r="ENJ41" s="1022"/>
      <c r="ENK41" s="1022"/>
      <c r="ENL41" s="1022"/>
      <c r="ENM41" s="1022"/>
      <c r="ENN41" s="1022"/>
      <c r="ENO41" s="1022"/>
      <c r="ENP41" s="1022"/>
      <c r="ENQ41" s="1022"/>
      <c r="ENR41" s="1022"/>
      <c r="ENS41" s="1022"/>
      <c r="ENT41" s="1022"/>
      <c r="ENU41" s="1022"/>
      <c r="ENV41" s="1022"/>
      <c r="ENW41" s="1022"/>
      <c r="ENX41" s="1022"/>
      <c r="ENY41" s="1022"/>
      <c r="ENZ41" s="1022"/>
      <c r="EOA41" s="1022"/>
      <c r="EOB41" s="1022"/>
      <c r="EOC41" s="1022"/>
      <c r="EOD41" s="1022"/>
      <c r="EOE41" s="1022"/>
      <c r="EOF41" s="1022"/>
      <c r="EOG41" s="1022"/>
      <c r="EOH41" s="1022"/>
      <c r="EOI41" s="1022"/>
      <c r="EOJ41" s="1022"/>
      <c r="EOK41" s="1022"/>
      <c r="EOL41" s="1022"/>
      <c r="EOM41" s="1022"/>
      <c r="EON41" s="1022"/>
      <c r="EOO41" s="1022"/>
      <c r="EOP41" s="1022"/>
      <c r="EOQ41" s="1022"/>
      <c r="EOR41" s="1022"/>
      <c r="EOS41" s="1022"/>
      <c r="EOT41" s="1022"/>
      <c r="EOU41" s="1022"/>
      <c r="EOV41" s="1022"/>
      <c r="EOW41" s="1022"/>
      <c r="EOX41" s="1022"/>
      <c r="EOY41" s="1022"/>
      <c r="EOZ41" s="1022"/>
      <c r="EPA41" s="1022"/>
      <c r="EPB41" s="1022"/>
      <c r="EPC41" s="1022"/>
      <c r="EPD41" s="1022"/>
      <c r="EPE41" s="1022"/>
      <c r="EPF41" s="1022"/>
      <c r="EPG41" s="1022"/>
      <c r="EPH41" s="1022"/>
      <c r="EPI41" s="1022"/>
      <c r="EPJ41" s="1022"/>
      <c r="EPK41" s="1022"/>
      <c r="EPL41" s="1022"/>
      <c r="EPM41" s="1022"/>
      <c r="EPN41" s="1022"/>
      <c r="EPO41" s="1022"/>
      <c r="EPP41" s="1022"/>
      <c r="EPQ41" s="1022"/>
      <c r="EPR41" s="1022"/>
      <c r="EPS41" s="1022"/>
      <c r="EPT41" s="1022"/>
      <c r="EPU41" s="1022"/>
      <c r="EPV41" s="1022"/>
      <c r="EPW41" s="1022"/>
      <c r="EPX41" s="1022"/>
      <c r="EPY41" s="1022"/>
      <c r="EPZ41" s="1022"/>
      <c r="EQA41" s="1022"/>
      <c r="EQB41" s="1022"/>
      <c r="EQC41" s="1022"/>
      <c r="EQD41" s="1022"/>
      <c r="EQE41" s="1022"/>
      <c r="EQF41" s="1022"/>
      <c r="EQG41" s="1022"/>
      <c r="EQH41" s="1022"/>
      <c r="EQI41" s="1022"/>
      <c r="EQJ41" s="1022"/>
      <c r="EQK41" s="1022"/>
      <c r="EQL41" s="1022"/>
      <c r="EQM41" s="1022"/>
      <c r="EQN41" s="1022"/>
      <c r="EQO41" s="1022"/>
      <c r="EQP41" s="1022"/>
      <c r="EQQ41" s="1022"/>
      <c r="EQR41" s="1022"/>
      <c r="EQS41" s="1022"/>
      <c r="EQT41" s="1022"/>
      <c r="EQU41" s="1022"/>
      <c r="EQV41" s="1022"/>
      <c r="EQW41" s="1022"/>
      <c r="EQX41" s="1022"/>
      <c r="EQY41" s="1022"/>
      <c r="EQZ41" s="1022"/>
      <c r="ERA41" s="1022"/>
      <c r="ERB41" s="1022"/>
      <c r="ERC41" s="1022"/>
      <c r="ERD41" s="1022"/>
      <c r="ERE41" s="1022"/>
      <c r="ERF41" s="1022"/>
      <c r="ERG41" s="1022"/>
      <c r="ERH41" s="1022"/>
      <c r="ERI41" s="1022"/>
      <c r="ERJ41" s="1022"/>
      <c r="ERK41" s="1022"/>
      <c r="ERL41" s="1022"/>
      <c r="ERM41" s="1022"/>
      <c r="ERN41" s="1022"/>
      <c r="ERO41" s="1022"/>
      <c r="ERP41" s="1022"/>
      <c r="ERQ41" s="1022"/>
      <c r="ERR41" s="1022"/>
      <c r="ERS41" s="1022"/>
      <c r="ERT41" s="1022"/>
      <c r="ERU41" s="1022"/>
      <c r="ERV41" s="1022"/>
      <c r="ERW41" s="1022"/>
      <c r="ERX41" s="1022"/>
      <c r="ERY41" s="1022"/>
      <c r="ERZ41" s="1022"/>
      <c r="ESA41" s="1022"/>
      <c r="ESB41" s="1022"/>
      <c r="ESC41" s="1022"/>
      <c r="ESD41" s="1022"/>
      <c r="ESE41" s="1022"/>
      <c r="ESF41" s="1022"/>
      <c r="ESG41" s="1022"/>
      <c r="ESH41" s="1022"/>
      <c r="ESI41" s="1022"/>
      <c r="ESJ41" s="1022"/>
      <c r="ESK41" s="1022"/>
      <c r="ESL41" s="1022"/>
      <c r="ESM41" s="1022"/>
      <c r="ESN41" s="1022"/>
      <c r="ESO41" s="1022"/>
      <c r="ESP41" s="1022"/>
      <c r="ESQ41" s="1022"/>
      <c r="ESR41" s="1022"/>
      <c r="ESS41" s="1022"/>
      <c r="EST41" s="1022"/>
      <c r="ESU41" s="1022"/>
      <c r="ESV41" s="1022"/>
      <c r="ESW41" s="1022"/>
      <c r="ESX41" s="1022"/>
      <c r="ESY41" s="1022"/>
      <c r="ESZ41" s="1022"/>
      <c r="ETA41" s="1022"/>
      <c r="ETB41" s="1022"/>
      <c r="ETC41" s="1022"/>
      <c r="ETD41" s="1022"/>
      <c r="ETE41" s="1022"/>
      <c r="ETF41" s="1022"/>
      <c r="ETG41" s="1022"/>
      <c r="ETH41" s="1022"/>
      <c r="ETI41" s="1022"/>
      <c r="ETJ41" s="1022"/>
      <c r="ETK41" s="1022"/>
      <c r="ETL41" s="1022"/>
      <c r="ETM41" s="1022"/>
      <c r="ETN41" s="1022"/>
      <c r="ETO41" s="1022"/>
      <c r="ETP41" s="1022"/>
      <c r="ETQ41" s="1022"/>
      <c r="ETR41" s="1022"/>
      <c r="ETS41" s="1022"/>
      <c r="ETT41" s="1022"/>
      <c r="ETU41" s="1022"/>
      <c r="ETV41" s="1022"/>
      <c r="ETW41" s="1022"/>
      <c r="ETX41" s="1022"/>
      <c r="ETY41" s="1022"/>
      <c r="ETZ41" s="1022"/>
      <c r="EUA41" s="1022"/>
      <c r="EUB41" s="1022"/>
      <c r="EUC41" s="1022"/>
      <c r="EUD41" s="1022"/>
      <c r="EUE41" s="1022"/>
      <c r="EUF41" s="1022"/>
      <c r="EUG41" s="1022"/>
      <c r="EUH41" s="1022"/>
      <c r="EUI41" s="1022"/>
      <c r="EUJ41" s="1022"/>
      <c r="EUK41" s="1022"/>
      <c r="EUL41" s="1022"/>
      <c r="EUM41" s="1022"/>
      <c r="EUN41" s="1022"/>
      <c r="EUO41" s="1022"/>
      <c r="EUP41" s="1022"/>
      <c r="EUQ41" s="1022"/>
      <c r="EUR41" s="1022"/>
      <c r="EUS41" s="1022"/>
      <c r="EUT41" s="1022"/>
      <c r="EUU41" s="1022"/>
      <c r="EUV41" s="1022"/>
      <c r="EUW41" s="1022"/>
      <c r="EUX41" s="1022"/>
      <c r="EUY41" s="1022"/>
      <c r="EUZ41" s="1022"/>
      <c r="EVA41" s="1022"/>
      <c r="EVB41" s="1022"/>
      <c r="EVC41" s="1022"/>
      <c r="EVD41" s="1022"/>
      <c r="EVE41" s="1022"/>
      <c r="EVF41" s="1022"/>
      <c r="EVG41" s="1022"/>
      <c r="EVH41" s="1022"/>
      <c r="EVI41" s="1022"/>
      <c r="EVJ41" s="1022"/>
      <c r="EVK41" s="1022"/>
      <c r="EVL41" s="1022"/>
      <c r="EVM41" s="1022"/>
      <c r="EVN41" s="1022"/>
      <c r="EVO41" s="1022"/>
      <c r="EVP41" s="1022"/>
      <c r="EVQ41" s="1022"/>
      <c r="EVR41" s="1022"/>
      <c r="EVS41" s="1022"/>
      <c r="EVT41" s="1022"/>
      <c r="EVU41" s="1022"/>
      <c r="EVV41" s="1022"/>
      <c r="EVW41" s="1022"/>
      <c r="EVX41" s="1022"/>
      <c r="EVY41" s="1022"/>
      <c r="EVZ41" s="1022"/>
      <c r="EWA41" s="1022"/>
      <c r="EWB41" s="1022"/>
      <c r="EWC41" s="1022"/>
      <c r="EWD41" s="1022"/>
      <c r="EWE41" s="1022"/>
      <c r="EWF41" s="1022"/>
      <c r="EWG41" s="1022"/>
      <c r="EWH41" s="1022"/>
      <c r="EWI41" s="1022"/>
      <c r="EWJ41" s="1022"/>
      <c r="EWK41" s="1022"/>
      <c r="EWL41" s="1022"/>
      <c r="EWM41" s="1022"/>
      <c r="EWN41" s="1022"/>
      <c r="EWO41" s="1022"/>
      <c r="EWP41" s="1022"/>
      <c r="EWQ41" s="1022"/>
      <c r="EWR41" s="1022"/>
      <c r="EWS41" s="1022"/>
      <c r="EWT41" s="1022"/>
      <c r="EWU41" s="1022"/>
      <c r="EWV41" s="1022"/>
      <c r="EWW41" s="1022"/>
      <c r="EWX41" s="1022"/>
      <c r="EWY41" s="1022"/>
      <c r="EWZ41" s="1022"/>
      <c r="EXA41" s="1022"/>
      <c r="EXB41" s="1022"/>
      <c r="EXC41" s="1022"/>
      <c r="EXD41" s="1022"/>
      <c r="EXE41" s="1022"/>
      <c r="EXF41" s="1022"/>
      <c r="EXG41" s="1022"/>
      <c r="EXH41" s="1022"/>
      <c r="EXI41" s="1022"/>
      <c r="EXJ41" s="1022"/>
      <c r="EXK41" s="1022"/>
      <c r="EXL41" s="1022"/>
      <c r="EXM41" s="1022"/>
      <c r="EXN41" s="1022"/>
      <c r="EXO41" s="1022"/>
      <c r="EXP41" s="1022"/>
      <c r="EXQ41" s="1022"/>
      <c r="EXR41" s="1022"/>
      <c r="EXS41" s="1022"/>
      <c r="EXT41" s="1022"/>
      <c r="EXU41" s="1022"/>
      <c r="EXV41" s="1022"/>
      <c r="EXW41" s="1022"/>
      <c r="EXX41" s="1022"/>
      <c r="EXY41" s="1022"/>
      <c r="EXZ41" s="1022"/>
      <c r="EYA41" s="1022"/>
      <c r="EYB41" s="1022"/>
      <c r="EYC41" s="1022"/>
      <c r="EYD41" s="1022"/>
      <c r="EYE41" s="1022"/>
      <c r="EYF41" s="1022"/>
      <c r="EYG41" s="1022"/>
      <c r="EYH41" s="1022"/>
      <c r="EYI41" s="1022"/>
      <c r="EYJ41" s="1022"/>
      <c r="EYK41" s="1022"/>
      <c r="EYL41" s="1022"/>
      <c r="EYM41" s="1022"/>
      <c r="EYN41" s="1022"/>
      <c r="EYO41" s="1022"/>
      <c r="EYP41" s="1022"/>
      <c r="EYQ41" s="1022"/>
      <c r="EYR41" s="1022"/>
      <c r="EYS41" s="1022"/>
      <c r="EYT41" s="1022"/>
      <c r="EYU41" s="1022"/>
      <c r="EYV41" s="1022"/>
      <c r="EYW41" s="1022"/>
      <c r="EYX41" s="1022"/>
      <c r="EYY41" s="1022"/>
      <c r="EYZ41" s="1022"/>
      <c r="EZA41" s="1022"/>
      <c r="EZB41" s="1022"/>
      <c r="EZC41" s="1022"/>
      <c r="EZD41" s="1022"/>
      <c r="EZE41" s="1022"/>
      <c r="EZF41" s="1022"/>
      <c r="EZG41" s="1022"/>
      <c r="EZH41" s="1022"/>
      <c r="EZI41" s="1022"/>
      <c r="EZJ41" s="1022"/>
      <c r="EZK41" s="1022"/>
      <c r="EZL41" s="1022"/>
      <c r="EZM41" s="1022"/>
      <c r="EZN41" s="1022"/>
      <c r="EZO41" s="1022"/>
      <c r="EZP41" s="1022"/>
      <c r="EZQ41" s="1022"/>
      <c r="EZR41" s="1022"/>
      <c r="EZS41" s="1022"/>
      <c r="EZT41" s="1022"/>
      <c r="EZU41" s="1022"/>
      <c r="EZV41" s="1022"/>
      <c r="EZW41" s="1022"/>
      <c r="EZX41" s="1022"/>
      <c r="EZY41" s="1022"/>
      <c r="EZZ41" s="1022"/>
      <c r="FAA41" s="1022"/>
      <c r="FAB41" s="1022"/>
      <c r="FAC41" s="1022"/>
      <c r="FAD41" s="1022"/>
      <c r="FAE41" s="1022"/>
      <c r="FAF41" s="1022"/>
      <c r="FAG41" s="1022"/>
      <c r="FAH41" s="1022"/>
      <c r="FAI41" s="1022"/>
      <c r="FAJ41" s="1022"/>
      <c r="FAK41" s="1022"/>
      <c r="FAL41" s="1022"/>
      <c r="FAM41" s="1022"/>
      <c r="FAN41" s="1022"/>
      <c r="FAO41" s="1022"/>
      <c r="FAP41" s="1022"/>
      <c r="FAQ41" s="1022"/>
      <c r="FAR41" s="1022"/>
      <c r="FAS41" s="1022"/>
      <c r="FAT41" s="1022"/>
      <c r="FAU41" s="1022"/>
      <c r="FAV41" s="1022"/>
      <c r="FAW41" s="1022"/>
      <c r="FAX41" s="1022"/>
      <c r="FAY41" s="1022"/>
      <c r="FAZ41" s="1022"/>
      <c r="FBA41" s="1022"/>
      <c r="FBB41" s="1022"/>
      <c r="FBC41" s="1022"/>
      <c r="FBD41" s="1022"/>
      <c r="FBE41" s="1022"/>
      <c r="FBF41" s="1022"/>
      <c r="FBG41" s="1022"/>
      <c r="FBH41" s="1022"/>
      <c r="FBI41" s="1022"/>
      <c r="FBJ41" s="1022"/>
      <c r="FBK41" s="1022"/>
      <c r="FBL41" s="1022"/>
      <c r="FBM41" s="1022"/>
      <c r="FBN41" s="1022"/>
      <c r="FBO41" s="1022"/>
      <c r="FBP41" s="1022"/>
      <c r="FBQ41" s="1022"/>
      <c r="FBR41" s="1022"/>
      <c r="FBS41" s="1022"/>
      <c r="FBT41" s="1022"/>
      <c r="FBU41" s="1022"/>
      <c r="FBV41" s="1022"/>
      <c r="FBW41" s="1022"/>
      <c r="FBX41" s="1022"/>
      <c r="FBY41" s="1022"/>
      <c r="FBZ41" s="1022"/>
      <c r="FCA41" s="1022"/>
      <c r="FCB41" s="1022"/>
      <c r="FCC41" s="1022"/>
      <c r="FCD41" s="1022"/>
      <c r="FCE41" s="1022"/>
      <c r="FCF41" s="1022"/>
      <c r="FCG41" s="1022"/>
      <c r="FCH41" s="1022"/>
      <c r="FCI41" s="1022"/>
      <c r="FCJ41" s="1022"/>
      <c r="FCK41" s="1022"/>
      <c r="FCL41" s="1022"/>
      <c r="FCM41" s="1022"/>
      <c r="FCN41" s="1022"/>
      <c r="FCO41" s="1022"/>
      <c r="FCP41" s="1022"/>
      <c r="FCQ41" s="1022"/>
      <c r="FCR41" s="1022"/>
      <c r="FCS41" s="1022"/>
      <c r="FCT41" s="1022"/>
      <c r="FCU41" s="1022"/>
      <c r="FCV41" s="1022"/>
      <c r="FCW41" s="1022"/>
      <c r="FCX41" s="1022"/>
      <c r="FCY41" s="1022"/>
      <c r="FCZ41" s="1022"/>
      <c r="FDA41" s="1022"/>
      <c r="FDB41" s="1022"/>
      <c r="FDC41" s="1022"/>
      <c r="FDD41" s="1022"/>
      <c r="FDE41" s="1022"/>
      <c r="FDF41" s="1022"/>
      <c r="FDG41" s="1022"/>
      <c r="FDH41" s="1022"/>
      <c r="FDI41" s="1022"/>
      <c r="FDJ41" s="1022"/>
      <c r="FDK41" s="1022"/>
      <c r="FDL41" s="1022"/>
      <c r="FDM41" s="1022"/>
      <c r="FDN41" s="1022"/>
      <c r="FDO41" s="1022"/>
      <c r="FDP41" s="1022"/>
      <c r="FDQ41" s="1022"/>
      <c r="FDR41" s="1022"/>
      <c r="FDS41" s="1022"/>
      <c r="FDT41" s="1022"/>
      <c r="FDU41" s="1022"/>
      <c r="FDV41" s="1022"/>
      <c r="FDW41" s="1022"/>
      <c r="FDX41" s="1022"/>
      <c r="FDY41" s="1022"/>
      <c r="FDZ41" s="1022"/>
      <c r="FEA41" s="1022"/>
      <c r="FEB41" s="1022"/>
      <c r="FEC41" s="1022"/>
      <c r="FED41" s="1022"/>
      <c r="FEE41" s="1022"/>
      <c r="FEF41" s="1022"/>
      <c r="FEG41" s="1022"/>
      <c r="FEH41" s="1022"/>
      <c r="FEI41" s="1022"/>
      <c r="FEJ41" s="1022"/>
      <c r="FEK41" s="1022"/>
      <c r="FEL41" s="1022"/>
      <c r="FEM41" s="1022"/>
      <c r="FEN41" s="1022"/>
      <c r="FEO41" s="1022"/>
      <c r="FEP41" s="1022"/>
      <c r="FEQ41" s="1022"/>
      <c r="FER41" s="1022"/>
      <c r="FES41" s="1022"/>
      <c r="FET41" s="1022"/>
      <c r="FEU41" s="1022"/>
      <c r="FEV41" s="1022"/>
      <c r="FEW41" s="1022"/>
      <c r="FEX41" s="1022"/>
      <c r="FEY41" s="1022"/>
      <c r="FEZ41" s="1022"/>
      <c r="FFA41" s="1022"/>
      <c r="FFB41" s="1022"/>
      <c r="FFC41" s="1022"/>
      <c r="FFD41" s="1022"/>
      <c r="FFE41" s="1022"/>
      <c r="FFF41" s="1022"/>
      <c r="FFG41" s="1022"/>
      <c r="FFH41" s="1022"/>
      <c r="FFI41" s="1022"/>
      <c r="FFJ41" s="1022"/>
      <c r="FFK41" s="1022"/>
      <c r="FFL41" s="1022"/>
      <c r="FFM41" s="1022"/>
      <c r="FFN41" s="1022"/>
      <c r="FFO41" s="1022"/>
      <c r="FFP41" s="1022"/>
      <c r="FFQ41" s="1022"/>
      <c r="FFR41" s="1022"/>
      <c r="FFS41" s="1022"/>
      <c r="FFT41" s="1022"/>
      <c r="FFU41" s="1022"/>
      <c r="FFV41" s="1022"/>
      <c r="FFW41" s="1022"/>
      <c r="FFX41" s="1022"/>
      <c r="FFY41" s="1022"/>
      <c r="FFZ41" s="1022"/>
      <c r="FGA41" s="1022"/>
      <c r="FGB41" s="1022"/>
      <c r="FGC41" s="1022"/>
      <c r="FGD41" s="1022"/>
      <c r="FGE41" s="1022"/>
      <c r="FGF41" s="1022"/>
      <c r="FGG41" s="1022"/>
      <c r="FGH41" s="1022"/>
      <c r="FGI41" s="1022"/>
      <c r="FGJ41" s="1022"/>
      <c r="FGK41" s="1022"/>
      <c r="FGL41" s="1022"/>
      <c r="FGM41" s="1022"/>
      <c r="FGN41" s="1022"/>
      <c r="FGO41" s="1022"/>
      <c r="FGP41" s="1022"/>
      <c r="FGQ41" s="1022"/>
      <c r="FGR41" s="1022"/>
      <c r="FGS41" s="1022"/>
      <c r="FGT41" s="1022"/>
      <c r="FGU41" s="1022"/>
      <c r="FGV41" s="1022"/>
      <c r="FGW41" s="1022"/>
      <c r="FGX41" s="1022"/>
      <c r="FGY41" s="1022"/>
      <c r="FGZ41" s="1022"/>
      <c r="FHA41" s="1022"/>
      <c r="FHB41" s="1022"/>
      <c r="FHC41" s="1022"/>
      <c r="FHD41" s="1022"/>
      <c r="FHE41" s="1022"/>
      <c r="FHF41" s="1022"/>
      <c r="FHG41" s="1022"/>
      <c r="FHH41" s="1022"/>
      <c r="FHI41" s="1022"/>
      <c r="FHJ41" s="1022"/>
      <c r="FHK41" s="1022"/>
      <c r="FHL41" s="1022"/>
      <c r="FHM41" s="1022"/>
      <c r="FHN41" s="1022"/>
      <c r="FHO41" s="1022"/>
      <c r="FHP41" s="1022"/>
      <c r="FHQ41" s="1022"/>
      <c r="FHR41" s="1022"/>
      <c r="FHS41" s="1022"/>
      <c r="FHT41" s="1022"/>
      <c r="FHU41" s="1022"/>
      <c r="FHV41" s="1022"/>
      <c r="FHW41" s="1022"/>
      <c r="FHX41" s="1022"/>
      <c r="FHY41" s="1022"/>
      <c r="FHZ41" s="1022"/>
      <c r="FIA41" s="1022"/>
      <c r="FIB41" s="1022"/>
      <c r="FIC41" s="1022"/>
      <c r="FID41" s="1022"/>
      <c r="FIE41" s="1022"/>
      <c r="FIF41" s="1022"/>
      <c r="FIG41" s="1022"/>
      <c r="FIH41" s="1022"/>
      <c r="FII41" s="1022"/>
      <c r="FIJ41" s="1022"/>
      <c r="FIK41" s="1022"/>
      <c r="FIL41" s="1022"/>
      <c r="FIM41" s="1022"/>
      <c r="FIN41" s="1022"/>
      <c r="FIO41" s="1022"/>
      <c r="FIP41" s="1022"/>
      <c r="FIQ41" s="1022"/>
      <c r="FIR41" s="1022"/>
      <c r="FIS41" s="1022"/>
      <c r="FIT41" s="1022"/>
      <c r="FIU41" s="1022"/>
      <c r="FIV41" s="1022"/>
      <c r="FIW41" s="1022"/>
      <c r="FIX41" s="1022"/>
      <c r="FIY41" s="1022"/>
      <c r="FIZ41" s="1022"/>
      <c r="FJA41" s="1022"/>
      <c r="FJB41" s="1022"/>
      <c r="FJC41" s="1022"/>
      <c r="FJD41" s="1022"/>
      <c r="FJE41" s="1022"/>
      <c r="FJF41" s="1022"/>
      <c r="FJG41" s="1022"/>
      <c r="FJH41" s="1022"/>
      <c r="FJI41" s="1022"/>
      <c r="FJJ41" s="1022"/>
      <c r="FJK41" s="1022"/>
      <c r="FJL41" s="1022"/>
      <c r="FJM41" s="1022"/>
      <c r="FJN41" s="1022"/>
      <c r="FJO41" s="1022"/>
      <c r="FJP41" s="1022"/>
      <c r="FJQ41" s="1022"/>
      <c r="FJR41" s="1022"/>
      <c r="FJS41" s="1022"/>
      <c r="FJT41" s="1022"/>
      <c r="FJU41" s="1022"/>
      <c r="FJV41" s="1022"/>
      <c r="FJW41" s="1022"/>
      <c r="FJX41" s="1022"/>
      <c r="FJY41" s="1022"/>
      <c r="FJZ41" s="1022"/>
      <c r="FKA41" s="1022"/>
      <c r="FKB41" s="1022"/>
      <c r="FKC41" s="1022"/>
      <c r="FKD41" s="1022"/>
      <c r="FKE41" s="1022"/>
      <c r="FKF41" s="1022"/>
      <c r="FKG41" s="1022"/>
      <c r="FKH41" s="1022"/>
      <c r="FKI41" s="1022"/>
      <c r="FKJ41" s="1022"/>
      <c r="FKK41" s="1022"/>
      <c r="FKL41" s="1022"/>
      <c r="FKM41" s="1022"/>
      <c r="FKN41" s="1022"/>
      <c r="FKO41" s="1022"/>
      <c r="FKP41" s="1022"/>
      <c r="FKQ41" s="1022"/>
      <c r="FKR41" s="1022"/>
      <c r="FKS41" s="1022"/>
      <c r="FKT41" s="1022"/>
      <c r="FKU41" s="1022"/>
      <c r="FKV41" s="1022"/>
      <c r="FKW41" s="1022"/>
      <c r="FKX41" s="1022"/>
      <c r="FKY41" s="1022"/>
      <c r="FKZ41" s="1022"/>
      <c r="FLA41" s="1022"/>
      <c r="FLB41" s="1022"/>
      <c r="FLC41" s="1022"/>
      <c r="FLD41" s="1022"/>
      <c r="FLE41" s="1022"/>
      <c r="FLF41" s="1022"/>
      <c r="FLG41" s="1022"/>
      <c r="FLH41" s="1022"/>
      <c r="FLI41" s="1022"/>
      <c r="FLJ41" s="1022"/>
      <c r="FLK41" s="1022"/>
      <c r="FLL41" s="1022"/>
      <c r="FLM41" s="1022"/>
      <c r="FLN41" s="1022"/>
      <c r="FLO41" s="1022"/>
      <c r="FLP41" s="1022"/>
      <c r="FLQ41" s="1022"/>
      <c r="FLR41" s="1022"/>
      <c r="FLS41" s="1022"/>
      <c r="FLT41" s="1022"/>
      <c r="FLU41" s="1022"/>
      <c r="FLV41" s="1022"/>
      <c r="FLW41" s="1022"/>
      <c r="FLX41" s="1022"/>
      <c r="FLY41" s="1022"/>
      <c r="FLZ41" s="1022"/>
      <c r="FMA41" s="1022"/>
      <c r="FMB41" s="1022"/>
      <c r="FMC41" s="1022"/>
      <c r="FMD41" s="1022"/>
      <c r="FME41" s="1022"/>
      <c r="FMF41" s="1022"/>
      <c r="FMG41" s="1022"/>
      <c r="FMH41" s="1022"/>
      <c r="FMI41" s="1022"/>
      <c r="FMJ41" s="1022"/>
      <c r="FMK41" s="1022"/>
      <c r="FML41" s="1022"/>
      <c r="FMM41" s="1022"/>
      <c r="FMN41" s="1022"/>
      <c r="FMO41" s="1022"/>
      <c r="FMP41" s="1022"/>
      <c r="FMQ41" s="1022"/>
      <c r="FMR41" s="1022"/>
      <c r="FMS41" s="1022"/>
      <c r="FMT41" s="1022"/>
      <c r="FMU41" s="1022"/>
      <c r="FMV41" s="1022"/>
      <c r="FMW41" s="1022"/>
      <c r="FMX41" s="1022"/>
      <c r="FMY41" s="1022"/>
      <c r="FMZ41" s="1022"/>
      <c r="FNA41" s="1022"/>
      <c r="FNB41" s="1022"/>
      <c r="FNC41" s="1022"/>
      <c r="FND41" s="1022"/>
      <c r="FNE41" s="1022"/>
      <c r="FNF41" s="1022"/>
      <c r="FNG41" s="1022"/>
      <c r="FNH41" s="1022"/>
      <c r="FNI41" s="1022"/>
      <c r="FNJ41" s="1022"/>
      <c r="FNK41" s="1022"/>
      <c r="FNL41" s="1022"/>
      <c r="FNM41" s="1022"/>
      <c r="FNN41" s="1022"/>
      <c r="FNO41" s="1022"/>
      <c r="FNP41" s="1022"/>
      <c r="FNQ41" s="1022"/>
      <c r="FNR41" s="1022"/>
      <c r="FNS41" s="1022"/>
      <c r="FNT41" s="1022"/>
      <c r="FNU41" s="1022"/>
      <c r="FNV41" s="1022"/>
      <c r="FNW41" s="1022"/>
      <c r="FNX41" s="1022"/>
      <c r="FNY41" s="1022"/>
      <c r="FNZ41" s="1022"/>
      <c r="FOA41" s="1022"/>
      <c r="FOB41" s="1022"/>
      <c r="FOC41" s="1022"/>
      <c r="FOD41" s="1022"/>
      <c r="FOE41" s="1022"/>
      <c r="FOF41" s="1022"/>
      <c r="FOG41" s="1022"/>
      <c r="FOH41" s="1022"/>
      <c r="FOI41" s="1022"/>
      <c r="FOJ41" s="1022"/>
      <c r="FOK41" s="1022"/>
      <c r="FOL41" s="1022"/>
      <c r="FOM41" s="1022"/>
      <c r="FON41" s="1022"/>
      <c r="FOO41" s="1022"/>
      <c r="FOP41" s="1022"/>
      <c r="FOQ41" s="1022"/>
      <c r="FOR41" s="1022"/>
      <c r="FOS41" s="1022"/>
      <c r="FOT41" s="1022"/>
      <c r="FOU41" s="1022"/>
      <c r="FOV41" s="1022"/>
      <c r="FOW41" s="1022"/>
      <c r="FOX41" s="1022"/>
      <c r="FOY41" s="1022"/>
      <c r="FOZ41" s="1022"/>
      <c r="FPA41" s="1022"/>
      <c r="FPB41" s="1022"/>
      <c r="FPC41" s="1022"/>
      <c r="FPD41" s="1022"/>
      <c r="FPE41" s="1022"/>
      <c r="FPF41" s="1022"/>
      <c r="FPG41" s="1022"/>
      <c r="FPH41" s="1022"/>
      <c r="FPI41" s="1022"/>
      <c r="FPJ41" s="1022"/>
      <c r="FPK41" s="1022"/>
      <c r="FPL41" s="1022"/>
      <c r="FPM41" s="1022"/>
      <c r="FPN41" s="1022"/>
      <c r="FPO41" s="1022"/>
      <c r="FPP41" s="1022"/>
      <c r="FPQ41" s="1022"/>
      <c r="FPR41" s="1022"/>
      <c r="FPS41" s="1022"/>
      <c r="FPT41" s="1022"/>
      <c r="FPU41" s="1022"/>
      <c r="FPV41" s="1022"/>
      <c r="FPW41" s="1022"/>
      <c r="FPX41" s="1022"/>
      <c r="FPY41" s="1022"/>
      <c r="FPZ41" s="1022"/>
      <c r="FQA41" s="1022"/>
      <c r="FQB41" s="1022"/>
      <c r="FQC41" s="1022"/>
      <c r="FQD41" s="1022"/>
      <c r="FQE41" s="1022"/>
      <c r="FQF41" s="1022"/>
      <c r="FQG41" s="1022"/>
      <c r="FQH41" s="1022"/>
      <c r="FQI41" s="1022"/>
      <c r="FQJ41" s="1022"/>
      <c r="FQK41" s="1022"/>
      <c r="FQL41" s="1022"/>
      <c r="FQM41" s="1022"/>
      <c r="FQN41" s="1022"/>
      <c r="FQO41" s="1022"/>
      <c r="FQP41" s="1022"/>
      <c r="FQQ41" s="1022"/>
      <c r="FQR41" s="1022"/>
      <c r="FQS41" s="1022"/>
      <c r="FQT41" s="1022"/>
      <c r="FQU41" s="1022"/>
      <c r="FQV41" s="1022"/>
      <c r="FQW41" s="1022"/>
      <c r="FQX41" s="1022"/>
      <c r="FQY41" s="1022"/>
      <c r="FQZ41" s="1022"/>
      <c r="FRA41" s="1022"/>
      <c r="FRB41" s="1022"/>
      <c r="FRC41" s="1022"/>
      <c r="FRD41" s="1022"/>
      <c r="FRE41" s="1022"/>
      <c r="FRF41" s="1022"/>
      <c r="FRG41" s="1022"/>
      <c r="FRH41" s="1022"/>
      <c r="FRI41" s="1022"/>
      <c r="FRJ41" s="1022"/>
      <c r="FRK41" s="1022"/>
      <c r="FRL41" s="1022"/>
      <c r="FRM41" s="1022"/>
      <c r="FRN41" s="1022"/>
      <c r="FRO41" s="1022"/>
      <c r="FRP41" s="1022"/>
      <c r="FRQ41" s="1022"/>
      <c r="FRR41" s="1022"/>
      <c r="FRS41" s="1022"/>
      <c r="FRT41" s="1022"/>
      <c r="FRU41" s="1022"/>
      <c r="FRV41" s="1022"/>
      <c r="FRW41" s="1022"/>
      <c r="FRX41" s="1022"/>
      <c r="FRY41" s="1022"/>
      <c r="FRZ41" s="1022"/>
      <c r="FSA41" s="1022"/>
      <c r="FSB41" s="1022"/>
      <c r="FSC41" s="1022"/>
      <c r="FSD41" s="1022"/>
      <c r="FSE41" s="1022"/>
      <c r="FSF41" s="1022"/>
      <c r="FSG41" s="1022"/>
      <c r="FSH41" s="1022"/>
      <c r="FSI41" s="1022"/>
      <c r="FSJ41" s="1022"/>
      <c r="FSK41" s="1022"/>
      <c r="FSL41" s="1022"/>
      <c r="FSM41" s="1022"/>
      <c r="FSN41" s="1022"/>
      <c r="FSO41" s="1022"/>
      <c r="FSP41" s="1022"/>
      <c r="FSQ41" s="1022"/>
      <c r="FSR41" s="1022"/>
      <c r="FSS41" s="1022"/>
      <c r="FST41" s="1022"/>
      <c r="FSU41" s="1022"/>
      <c r="FSV41" s="1022"/>
      <c r="FSW41" s="1022"/>
      <c r="FSX41" s="1022"/>
      <c r="FSY41" s="1022"/>
      <c r="FSZ41" s="1022"/>
      <c r="FTA41" s="1022"/>
      <c r="FTB41" s="1022"/>
      <c r="FTC41" s="1022"/>
      <c r="FTD41" s="1022"/>
      <c r="FTE41" s="1022"/>
      <c r="FTF41" s="1022"/>
      <c r="FTG41" s="1022"/>
      <c r="FTH41" s="1022"/>
      <c r="FTI41" s="1022"/>
      <c r="FTJ41" s="1022"/>
      <c r="FTK41" s="1022"/>
      <c r="FTL41" s="1022"/>
      <c r="FTM41" s="1022"/>
      <c r="FTN41" s="1022"/>
      <c r="FTO41" s="1022"/>
      <c r="FTP41" s="1022"/>
      <c r="FTQ41" s="1022"/>
      <c r="FTR41" s="1022"/>
      <c r="FTS41" s="1022"/>
      <c r="FTT41" s="1022"/>
      <c r="FTU41" s="1022"/>
      <c r="FTV41" s="1022"/>
      <c r="FTW41" s="1022"/>
      <c r="FTX41" s="1022"/>
      <c r="FTY41" s="1022"/>
      <c r="FTZ41" s="1022"/>
      <c r="FUA41" s="1022"/>
      <c r="FUB41" s="1022"/>
      <c r="FUC41" s="1022"/>
      <c r="FUD41" s="1022"/>
      <c r="FUE41" s="1022"/>
      <c r="FUF41" s="1022"/>
      <c r="FUG41" s="1022"/>
      <c r="FUH41" s="1022"/>
      <c r="FUI41" s="1022"/>
      <c r="FUJ41" s="1022"/>
      <c r="FUK41" s="1022"/>
      <c r="FUL41" s="1022"/>
      <c r="FUM41" s="1022"/>
      <c r="FUN41" s="1022"/>
      <c r="FUO41" s="1022"/>
      <c r="FUP41" s="1022"/>
      <c r="FUQ41" s="1022"/>
      <c r="FUR41" s="1022"/>
      <c r="FUS41" s="1022"/>
      <c r="FUT41" s="1022"/>
      <c r="FUU41" s="1022"/>
      <c r="FUV41" s="1022"/>
      <c r="FUW41" s="1022"/>
      <c r="FUX41" s="1022"/>
      <c r="FUY41" s="1022"/>
      <c r="FUZ41" s="1022"/>
      <c r="FVA41" s="1022"/>
      <c r="FVB41" s="1022"/>
      <c r="FVC41" s="1022"/>
      <c r="FVD41" s="1022"/>
      <c r="FVE41" s="1022"/>
      <c r="FVF41" s="1022"/>
      <c r="FVG41" s="1022"/>
      <c r="FVH41" s="1022"/>
      <c r="FVI41" s="1022"/>
      <c r="FVJ41" s="1022"/>
      <c r="FVK41" s="1022"/>
      <c r="FVL41" s="1022"/>
      <c r="FVM41" s="1022"/>
      <c r="FVN41" s="1022"/>
      <c r="FVO41" s="1022"/>
      <c r="FVP41" s="1022"/>
      <c r="FVQ41" s="1022"/>
      <c r="FVR41" s="1022"/>
      <c r="FVS41" s="1022"/>
      <c r="FVT41" s="1022"/>
      <c r="FVU41" s="1022"/>
      <c r="FVV41" s="1022"/>
      <c r="FVW41" s="1022"/>
      <c r="FVX41" s="1022"/>
      <c r="FVY41" s="1022"/>
      <c r="FVZ41" s="1022"/>
      <c r="FWA41" s="1022"/>
      <c r="FWB41" s="1022"/>
      <c r="FWC41" s="1022"/>
      <c r="FWD41" s="1022"/>
      <c r="FWE41" s="1022"/>
      <c r="FWF41" s="1022"/>
      <c r="FWG41" s="1022"/>
      <c r="FWH41" s="1022"/>
      <c r="FWI41" s="1022"/>
      <c r="FWJ41" s="1022"/>
      <c r="FWK41" s="1022"/>
      <c r="FWL41" s="1022"/>
      <c r="FWM41" s="1022"/>
      <c r="FWN41" s="1022"/>
      <c r="FWO41" s="1022"/>
      <c r="FWP41" s="1022"/>
      <c r="FWQ41" s="1022"/>
      <c r="FWR41" s="1022"/>
      <c r="FWS41" s="1022"/>
      <c r="FWT41" s="1022"/>
      <c r="FWU41" s="1022"/>
      <c r="FWV41" s="1022"/>
      <c r="FWW41" s="1022"/>
      <c r="FWX41" s="1022"/>
      <c r="FWY41" s="1022"/>
      <c r="FWZ41" s="1022"/>
      <c r="FXA41" s="1022"/>
      <c r="FXB41" s="1022"/>
      <c r="FXC41" s="1022"/>
      <c r="FXD41" s="1022"/>
      <c r="FXE41" s="1022"/>
      <c r="FXF41" s="1022"/>
      <c r="FXG41" s="1022"/>
      <c r="FXH41" s="1022"/>
      <c r="FXI41" s="1022"/>
      <c r="FXJ41" s="1022"/>
      <c r="FXK41" s="1022"/>
      <c r="FXL41" s="1022"/>
      <c r="FXM41" s="1022"/>
      <c r="FXN41" s="1022"/>
      <c r="FXO41" s="1022"/>
      <c r="FXP41" s="1022"/>
      <c r="FXQ41" s="1022"/>
      <c r="FXR41" s="1022"/>
      <c r="FXS41" s="1022"/>
      <c r="FXT41" s="1022"/>
      <c r="FXU41" s="1022"/>
      <c r="FXV41" s="1022"/>
      <c r="FXW41" s="1022"/>
      <c r="FXX41" s="1022"/>
      <c r="FXY41" s="1022"/>
      <c r="FXZ41" s="1022"/>
      <c r="FYA41" s="1022"/>
      <c r="FYB41" s="1022"/>
      <c r="FYC41" s="1022"/>
      <c r="FYD41" s="1022"/>
      <c r="FYE41" s="1022"/>
      <c r="FYF41" s="1022"/>
      <c r="FYG41" s="1022"/>
      <c r="FYH41" s="1022"/>
      <c r="FYI41" s="1022"/>
      <c r="FYJ41" s="1022"/>
      <c r="FYK41" s="1022"/>
      <c r="FYL41" s="1022"/>
      <c r="FYM41" s="1022"/>
      <c r="FYN41" s="1022"/>
      <c r="FYO41" s="1022"/>
      <c r="FYP41" s="1022"/>
      <c r="FYQ41" s="1022"/>
      <c r="FYR41" s="1022"/>
      <c r="FYS41" s="1022"/>
      <c r="FYT41" s="1022"/>
      <c r="FYU41" s="1022"/>
      <c r="FYV41" s="1022"/>
      <c r="FYW41" s="1022"/>
      <c r="FYX41" s="1022"/>
      <c r="FYY41" s="1022"/>
      <c r="FYZ41" s="1022"/>
      <c r="FZA41" s="1022"/>
      <c r="FZB41" s="1022"/>
      <c r="FZC41" s="1022"/>
      <c r="FZD41" s="1022"/>
      <c r="FZE41" s="1022"/>
      <c r="FZF41" s="1022"/>
      <c r="FZG41" s="1022"/>
      <c r="FZH41" s="1022"/>
      <c r="FZI41" s="1022"/>
      <c r="FZJ41" s="1022"/>
      <c r="FZK41" s="1022"/>
      <c r="FZL41" s="1022"/>
      <c r="FZM41" s="1022"/>
      <c r="FZN41" s="1022"/>
      <c r="FZO41" s="1022"/>
      <c r="FZP41" s="1022"/>
      <c r="FZQ41" s="1022"/>
      <c r="FZR41" s="1022"/>
      <c r="FZS41" s="1022"/>
      <c r="FZT41" s="1022"/>
      <c r="FZU41" s="1022"/>
      <c r="FZV41" s="1022"/>
      <c r="FZW41" s="1022"/>
      <c r="FZX41" s="1022"/>
      <c r="FZY41" s="1022"/>
      <c r="FZZ41" s="1022"/>
      <c r="GAA41" s="1022"/>
      <c r="GAB41" s="1022"/>
      <c r="GAC41" s="1022"/>
      <c r="GAD41" s="1022"/>
      <c r="GAE41" s="1022"/>
      <c r="GAF41" s="1022"/>
      <c r="GAG41" s="1022"/>
      <c r="GAH41" s="1022"/>
      <c r="GAI41" s="1022"/>
      <c r="GAJ41" s="1022"/>
      <c r="GAK41" s="1022"/>
      <c r="GAL41" s="1022"/>
      <c r="GAM41" s="1022"/>
      <c r="GAN41" s="1022"/>
      <c r="GAO41" s="1022"/>
      <c r="GAP41" s="1022"/>
      <c r="GAQ41" s="1022"/>
      <c r="GAR41" s="1022"/>
      <c r="GAS41" s="1022"/>
      <c r="GAT41" s="1022"/>
      <c r="GAU41" s="1022"/>
      <c r="GAV41" s="1022"/>
      <c r="GAW41" s="1022"/>
      <c r="GAX41" s="1022"/>
      <c r="GAY41" s="1022"/>
      <c r="GAZ41" s="1022"/>
      <c r="GBA41" s="1022"/>
      <c r="GBB41" s="1022"/>
      <c r="GBC41" s="1022"/>
      <c r="GBD41" s="1022"/>
      <c r="GBE41" s="1022"/>
      <c r="GBF41" s="1022"/>
      <c r="GBG41" s="1022"/>
      <c r="GBH41" s="1022"/>
      <c r="GBI41" s="1022"/>
      <c r="GBJ41" s="1022"/>
      <c r="GBK41" s="1022"/>
      <c r="GBL41" s="1022"/>
      <c r="GBM41" s="1022"/>
      <c r="GBN41" s="1022"/>
      <c r="GBO41" s="1022"/>
      <c r="GBP41" s="1022"/>
      <c r="GBQ41" s="1022"/>
      <c r="GBR41" s="1022"/>
      <c r="GBS41" s="1022"/>
      <c r="GBT41" s="1022"/>
      <c r="GBU41" s="1022"/>
      <c r="GBV41" s="1022"/>
      <c r="GBW41" s="1022"/>
      <c r="GBX41" s="1022"/>
      <c r="GBY41" s="1022"/>
      <c r="GBZ41" s="1022"/>
      <c r="GCA41" s="1022"/>
      <c r="GCB41" s="1022"/>
      <c r="GCC41" s="1022"/>
      <c r="GCD41" s="1022"/>
      <c r="GCE41" s="1022"/>
      <c r="GCF41" s="1022"/>
      <c r="GCG41" s="1022"/>
      <c r="GCH41" s="1022"/>
      <c r="GCI41" s="1022"/>
      <c r="GCJ41" s="1022"/>
      <c r="GCK41" s="1022"/>
      <c r="GCL41" s="1022"/>
      <c r="GCM41" s="1022"/>
      <c r="GCN41" s="1022"/>
      <c r="GCO41" s="1022"/>
      <c r="GCP41" s="1022"/>
      <c r="GCQ41" s="1022"/>
      <c r="GCR41" s="1022"/>
      <c r="GCS41" s="1022"/>
      <c r="GCT41" s="1022"/>
      <c r="GCU41" s="1022"/>
      <c r="GCV41" s="1022"/>
      <c r="GCW41" s="1022"/>
      <c r="GCX41" s="1022"/>
      <c r="GCY41" s="1022"/>
      <c r="GCZ41" s="1022"/>
      <c r="GDA41" s="1022"/>
      <c r="GDB41" s="1022"/>
      <c r="GDC41" s="1022"/>
      <c r="GDD41" s="1022"/>
      <c r="GDE41" s="1022"/>
      <c r="GDF41" s="1022"/>
      <c r="GDG41" s="1022"/>
      <c r="GDH41" s="1022"/>
      <c r="GDI41" s="1022"/>
      <c r="GDJ41" s="1022"/>
      <c r="GDK41" s="1022"/>
      <c r="GDL41" s="1022"/>
      <c r="GDM41" s="1022"/>
      <c r="GDN41" s="1022"/>
      <c r="GDO41" s="1022"/>
      <c r="GDP41" s="1022"/>
      <c r="GDQ41" s="1022"/>
      <c r="GDR41" s="1022"/>
      <c r="GDS41" s="1022"/>
      <c r="GDT41" s="1022"/>
      <c r="GDU41" s="1022"/>
      <c r="GDV41" s="1022"/>
      <c r="GDW41" s="1022"/>
      <c r="GDX41" s="1022"/>
      <c r="GDY41" s="1022"/>
      <c r="GDZ41" s="1022"/>
      <c r="GEA41" s="1022"/>
      <c r="GEB41" s="1022"/>
      <c r="GEC41" s="1022"/>
      <c r="GED41" s="1022"/>
      <c r="GEE41" s="1022"/>
      <c r="GEF41" s="1022"/>
      <c r="GEG41" s="1022"/>
      <c r="GEH41" s="1022"/>
      <c r="GEI41" s="1022"/>
      <c r="GEJ41" s="1022"/>
      <c r="GEK41" s="1022"/>
      <c r="GEL41" s="1022"/>
      <c r="GEM41" s="1022"/>
      <c r="GEN41" s="1022"/>
      <c r="GEO41" s="1022"/>
      <c r="GEP41" s="1022"/>
      <c r="GEQ41" s="1022"/>
      <c r="GER41" s="1022"/>
      <c r="GES41" s="1022"/>
      <c r="GET41" s="1022"/>
      <c r="GEU41" s="1022"/>
      <c r="GEV41" s="1022"/>
      <c r="GEW41" s="1022"/>
      <c r="GEX41" s="1022"/>
      <c r="GEY41" s="1022"/>
      <c r="GEZ41" s="1022"/>
      <c r="GFA41" s="1022"/>
      <c r="GFB41" s="1022"/>
      <c r="GFC41" s="1022"/>
      <c r="GFD41" s="1022"/>
      <c r="GFE41" s="1022"/>
      <c r="GFF41" s="1022"/>
      <c r="GFG41" s="1022"/>
      <c r="GFH41" s="1022"/>
      <c r="GFI41" s="1022"/>
      <c r="GFJ41" s="1022"/>
      <c r="GFK41" s="1022"/>
      <c r="GFL41" s="1022"/>
      <c r="GFM41" s="1022"/>
      <c r="GFN41" s="1022"/>
      <c r="GFO41" s="1022"/>
      <c r="GFP41" s="1022"/>
      <c r="GFQ41" s="1022"/>
      <c r="GFR41" s="1022"/>
      <c r="GFS41" s="1022"/>
      <c r="GFT41" s="1022"/>
      <c r="GFU41" s="1022"/>
      <c r="GFV41" s="1022"/>
      <c r="GFW41" s="1022"/>
      <c r="GFX41" s="1022"/>
      <c r="GFY41" s="1022"/>
      <c r="GFZ41" s="1022"/>
      <c r="GGA41" s="1022"/>
      <c r="GGB41" s="1022"/>
      <c r="GGC41" s="1022"/>
      <c r="GGD41" s="1022"/>
      <c r="GGE41" s="1022"/>
      <c r="GGF41" s="1022"/>
      <c r="GGG41" s="1022"/>
      <c r="GGH41" s="1022"/>
      <c r="GGI41" s="1022"/>
      <c r="GGJ41" s="1022"/>
      <c r="GGK41" s="1022"/>
      <c r="GGL41" s="1022"/>
      <c r="GGM41" s="1022"/>
      <c r="GGN41" s="1022"/>
      <c r="GGO41" s="1022"/>
      <c r="GGP41" s="1022"/>
      <c r="GGQ41" s="1022"/>
      <c r="GGR41" s="1022"/>
      <c r="GGS41" s="1022"/>
      <c r="GGT41" s="1022"/>
      <c r="GGU41" s="1022"/>
      <c r="GGV41" s="1022"/>
      <c r="GGW41" s="1022"/>
      <c r="GGX41" s="1022"/>
      <c r="GGY41" s="1022"/>
      <c r="GGZ41" s="1022"/>
      <c r="GHA41" s="1022"/>
      <c r="GHB41" s="1022"/>
      <c r="GHC41" s="1022"/>
      <c r="GHD41" s="1022"/>
      <c r="GHE41" s="1022"/>
      <c r="GHF41" s="1022"/>
      <c r="GHG41" s="1022"/>
      <c r="GHH41" s="1022"/>
      <c r="GHI41" s="1022"/>
      <c r="GHJ41" s="1022"/>
      <c r="GHK41" s="1022"/>
      <c r="GHL41" s="1022"/>
      <c r="GHM41" s="1022"/>
      <c r="GHN41" s="1022"/>
      <c r="GHO41" s="1022"/>
      <c r="GHP41" s="1022"/>
      <c r="GHQ41" s="1022"/>
      <c r="GHR41" s="1022"/>
      <c r="GHS41" s="1022"/>
      <c r="GHT41" s="1022"/>
      <c r="GHU41" s="1022"/>
      <c r="GHV41" s="1022"/>
      <c r="GHW41" s="1022"/>
      <c r="GHX41" s="1022"/>
      <c r="GHY41" s="1022"/>
      <c r="GHZ41" s="1022"/>
      <c r="GIA41" s="1022"/>
      <c r="GIB41" s="1022"/>
      <c r="GIC41" s="1022"/>
      <c r="GID41" s="1022"/>
      <c r="GIE41" s="1022"/>
      <c r="GIF41" s="1022"/>
      <c r="GIG41" s="1022"/>
      <c r="GIH41" s="1022"/>
      <c r="GII41" s="1022"/>
      <c r="GIJ41" s="1022"/>
      <c r="GIK41" s="1022"/>
      <c r="GIL41" s="1022"/>
      <c r="GIM41" s="1022"/>
      <c r="GIN41" s="1022"/>
      <c r="GIO41" s="1022"/>
      <c r="GIP41" s="1022"/>
      <c r="GIQ41" s="1022"/>
      <c r="GIR41" s="1022"/>
      <c r="GIS41" s="1022"/>
      <c r="GIT41" s="1022"/>
      <c r="GIU41" s="1022"/>
      <c r="GIV41" s="1022"/>
      <c r="GIW41" s="1022"/>
      <c r="GIX41" s="1022"/>
      <c r="GIY41" s="1022"/>
      <c r="GIZ41" s="1022"/>
      <c r="GJA41" s="1022"/>
      <c r="GJB41" s="1022"/>
      <c r="GJC41" s="1022"/>
      <c r="GJD41" s="1022"/>
      <c r="GJE41" s="1022"/>
      <c r="GJF41" s="1022"/>
      <c r="GJG41" s="1022"/>
      <c r="GJH41" s="1022"/>
      <c r="GJI41" s="1022"/>
      <c r="GJJ41" s="1022"/>
      <c r="GJK41" s="1022"/>
      <c r="GJL41" s="1022"/>
      <c r="GJM41" s="1022"/>
      <c r="GJN41" s="1022"/>
      <c r="GJO41" s="1022"/>
      <c r="GJP41" s="1022"/>
      <c r="GJQ41" s="1022"/>
      <c r="GJR41" s="1022"/>
      <c r="GJS41" s="1022"/>
      <c r="GJT41" s="1022"/>
      <c r="GJU41" s="1022"/>
      <c r="GJV41" s="1022"/>
      <c r="GJW41" s="1022"/>
      <c r="GJX41" s="1022"/>
      <c r="GJY41" s="1022"/>
      <c r="GJZ41" s="1022"/>
      <c r="GKA41" s="1022"/>
      <c r="GKB41" s="1022"/>
      <c r="GKC41" s="1022"/>
      <c r="GKD41" s="1022"/>
      <c r="GKE41" s="1022"/>
      <c r="GKF41" s="1022"/>
      <c r="GKG41" s="1022"/>
      <c r="GKH41" s="1022"/>
      <c r="GKI41" s="1022"/>
      <c r="GKJ41" s="1022"/>
      <c r="GKK41" s="1022"/>
      <c r="GKL41" s="1022"/>
      <c r="GKM41" s="1022"/>
      <c r="GKN41" s="1022"/>
      <c r="GKO41" s="1022"/>
      <c r="GKP41" s="1022"/>
      <c r="GKQ41" s="1022"/>
      <c r="GKR41" s="1022"/>
      <c r="GKS41" s="1022"/>
      <c r="GKT41" s="1022"/>
      <c r="GKU41" s="1022"/>
      <c r="GKV41" s="1022"/>
      <c r="GKW41" s="1022"/>
      <c r="GKX41" s="1022"/>
      <c r="GKY41" s="1022"/>
      <c r="GKZ41" s="1022"/>
      <c r="GLA41" s="1022"/>
      <c r="GLB41" s="1022"/>
      <c r="GLC41" s="1022"/>
      <c r="GLD41" s="1022"/>
      <c r="GLE41" s="1022"/>
      <c r="GLF41" s="1022"/>
      <c r="GLG41" s="1022"/>
      <c r="GLH41" s="1022"/>
      <c r="GLI41" s="1022"/>
      <c r="GLJ41" s="1022"/>
      <c r="GLK41" s="1022"/>
      <c r="GLL41" s="1022"/>
      <c r="GLM41" s="1022"/>
      <c r="GLN41" s="1022"/>
      <c r="GLO41" s="1022"/>
      <c r="GLP41" s="1022"/>
      <c r="GLQ41" s="1022"/>
      <c r="GLR41" s="1022"/>
      <c r="GLS41" s="1022"/>
      <c r="GLT41" s="1022"/>
      <c r="GLU41" s="1022"/>
      <c r="GLV41" s="1022"/>
      <c r="GLW41" s="1022"/>
      <c r="GLX41" s="1022"/>
      <c r="GLY41" s="1022"/>
      <c r="GLZ41" s="1022"/>
      <c r="GMA41" s="1022"/>
      <c r="GMB41" s="1022"/>
      <c r="GMC41" s="1022"/>
      <c r="GMD41" s="1022"/>
      <c r="GME41" s="1022"/>
      <c r="GMF41" s="1022"/>
      <c r="GMG41" s="1022"/>
      <c r="GMH41" s="1022"/>
      <c r="GMI41" s="1022"/>
      <c r="GMJ41" s="1022"/>
      <c r="GMK41" s="1022"/>
      <c r="GML41" s="1022"/>
      <c r="GMM41" s="1022"/>
      <c r="GMN41" s="1022"/>
      <c r="GMO41" s="1022"/>
      <c r="GMP41" s="1022"/>
      <c r="GMQ41" s="1022"/>
      <c r="GMR41" s="1022"/>
      <c r="GMS41" s="1022"/>
      <c r="GMT41" s="1022"/>
      <c r="GMU41" s="1022"/>
      <c r="GMV41" s="1022"/>
      <c r="GMW41" s="1022"/>
      <c r="GMX41" s="1022"/>
      <c r="GMY41" s="1022"/>
      <c r="GMZ41" s="1022"/>
      <c r="GNA41" s="1022"/>
      <c r="GNB41" s="1022"/>
      <c r="GNC41" s="1022"/>
      <c r="GND41" s="1022"/>
      <c r="GNE41" s="1022"/>
      <c r="GNF41" s="1022"/>
      <c r="GNG41" s="1022"/>
      <c r="GNH41" s="1022"/>
      <c r="GNI41" s="1022"/>
      <c r="GNJ41" s="1022"/>
      <c r="GNK41" s="1022"/>
      <c r="GNL41" s="1022"/>
      <c r="GNM41" s="1022"/>
      <c r="GNN41" s="1022"/>
      <c r="GNO41" s="1022"/>
      <c r="GNP41" s="1022"/>
      <c r="GNQ41" s="1022"/>
      <c r="GNR41" s="1022"/>
      <c r="GNS41" s="1022"/>
      <c r="GNT41" s="1022"/>
      <c r="GNU41" s="1022"/>
      <c r="GNV41" s="1022"/>
      <c r="GNW41" s="1022"/>
      <c r="GNX41" s="1022"/>
      <c r="GNY41" s="1022"/>
      <c r="GNZ41" s="1022"/>
      <c r="GOA41" s="1022"/>
      <c r="GOB41" s="1022"/>
      <c r="GOC41" s="1022"/>
      <c r="GOD41" s="1022"/>
      <c r="GOE41" s="1022"/>
      <c r="GOF41" s="1022"/>
      <c r="GOG41" s="1022"/>
      <c r="GOH41" s="1022"/>
      <c r="GOI41" s="1022"/>
      <c r="GOJ41" s="1022"/>
      <c r="GOK41" s="1022"/>
      <c r="GOL41" s="1022"/>
      <c r="GOM41" s="1022"/>
      <c r="GON41" s="1022"/>
      <c r="GOO41" s="1022"/>
      <c r="GOP41" s="1022"/>
      <c r="GOQ41" s="1022"/>
      <c r="GOR41" s="1022"/>
      <c r="GOS41" s="1022"/>
      <c r="GOT41" s="1022"/>
      <c r="GOU41" s="1022"/>
      <c r="GOV41" s="1022"/>
      <c r="GOW41" s="1022"/>
      <c r="GOX41" s="1022"/>
      <c r="GOY41" s="1022"/>
      <c r="GOZ41" s="1022"/>
      <c r="GPA41" s="1022"/>
      <c r="GPB41" s="1022"/>
      <c r="GPC41" s="1022"/>
      <c r="GPD41" s="1022"/>
      <c r="GPE41" s="1022"/>
      <c r="GPF41" s="1022"/>
      <c r="GPG41" s="1022"/>
      <c r="GPH41" s="1022"/>
      <c r="GPI41" s="1022"/>
      <c r="GPJ41" s="1022"/>
      <c r="GPK41" s="1022"/>
      <c r="GPL41" s="1022"/>
      <c r="GPM41" s="1022"/>
      <c r="GPN41" s="1022"/>
      <c r="GPO41" s="1022"/>
      <c r="GPP41" s="1022"/>
      <c r="GPQ41" s="1022"/>
      <c r="GPR41" s="1022"/>
      <c r="GPS41" s="1022"/>
      <c r="GPT41" s="1022"/>
      <c r="GPU41" s="1022"/>
      <c r="GPV41" s="1022"/>
      <c r="GPW41" s="1022"/>
      <c r="GPX41" s="1022"/>
      <c r="GPY41" s="1022"/>
      <c r="GPZ41" s="1022"/>
      <c r="GQA41" s="1022"/>
      <c r="GQB41" s="1022"/>
      <c r="GQC41" s="1022"/>
      <c r="GQD41" s="1022"/>
      <c r="GQE41" s="1022"/>
      <c r="GQF41" s="1022"/>
      <c r="GQG41" s="1022"/>
      <c r="GQH41" s="1022"/>
      <c r="GQI41" s="1022"/>
      <c r="GQJ41" s="1022"/>
      <c r="GQK41" s="1022"/>
      <c r="GQL41" s="1022"/>
      <c r="GQM41" s="1022"/>
      <c r="GQN41" s="1022"/>
      <c r="GQO41" s="1022"/>
      <c r="GQP41" s="1022"/>
      <c r="GQQ41" s="1022"/>
      <c r="GQR41" s="1022"/>
      <c r="GQS41" s="1022"/>
      <c r="GQT41" s="1022"/>
      <c r="GQU41" s="1022"/>
      <c r="GQV41" s="1022"/>
      <c r="GQW41" s="1022"/>
      <c r="GQX41" s="1022"/>
      <c r="GQY41" s="1022"/>
      <c r="GQZ41" s="1022"/>
      <c r="GRA41" s="1022"/>
      <c r="GRB41" s="1022"/>
      <c r="GRC41" s="1022"/>
      <c r="GRD41" s="1022"/>
      <c r="GRE41" s="1022"/>
      <c r="GRF41" s="1022"/>
      <c r="GRG41" s="1022"/>
      <c r="GRH41" s="1022"/>
      <c r="GRI41" s="1022"/>
      <c r="GRJ41" s="1022"/>
      <c r="GRK41" s="1022"/>
      <c r="GRL41" s="1022"/>
      <c r="GRM41" s="1022"/>
      <c r="GRN41" s="1022"/>
      <c r="GRO41" s="1022"/>
      <c r="GRP41" s="1022"/>
      <c r="GRQ41" s="1022"/>
      <c r="GRR41" s="1022"/>
      <c r="GRS41" s="1022"/>
      <c r="GRT41" s="1022"/>
      <c r="GRU41" s="1022"/>
      <c r="GRV41" s="1022"/>
      <c r="GRW41" s="1022"/>
      <c r="GRX41" s="1022"/>
      <c r="GRY41" s="1022"/>
      <c r="GRZ41" s="1022"/>
      <c r="GSA41" s="1022"/>
      <c r="GSB41" s="1022"/>
      <c r="GSC41" s="1022"/>
      <c r="GSD41" s="1022"/>
      <c r="GSE41" s="1022"/>
      <c r="GSF41" s="1022"/>
      <c r="GSG41" s="1022"/>
      <c r="GSH41" s="1022"/>
      <c r="GSI41" s="1022"/>
      <c r="GSJ41" s="1022"/>
      <c r="GSK41" s="1022"/>
      <c r="GSL41" s="1022"/>
      <c r="GSM41" s="1022"/>
      <c r="GSN41" s="1022"/>
      <c r="GSO41" s="1022"/>
      <c r="GSP41" s="1022"/>
      <c r="GSQ41" s="1022"/>
      <c r="GSR41" s="1022"/>
      <c r="GSS41" s="1022"/>
      <c r="GST41" s="1022"/>
      <c r="GSU41" s="1022"/>
      <c r="GSV41" s="1022"/>
      <c r="GSW41" s="1022"/>
      <c r="GSX41" s="1022"/>
      <c r="GSY41" s="1022"/>
      <c r="GSZ41" s="1022"/>
      <c r="GTA41" s="1022"/>
      <c r="GTB41" s="1022"/>
      <c r="GTC41" s="1022"/>
      <c r="GTD41" s="1022"/>
      <c r="GTE41" s="1022"/>
      <c r="GTF41" s="1022"/>
      <c r="GTG41" s="1022"/>
      <c r="GTH41" s="1022"/>
      <c r="GTI41" s="1022"/>
      <c r="GTJ41" s="1022"/>
      <c r="GTK41" s="1022"/>
      <c r="GTL41" s="1022"/>
      <c r="GTM41" s="1022"/>
      <c r="GTN41" s="1022"/>
      <c r="GTO41" s="1022"/>
      <c r="GTP41" s="1022"/>
      <c r="GTQ41" s="1022"/>
      <c r="GTR41" s="1022"/>
      <c r="GTS41" s="1022"/>
      <c r="GTT41" s="1022"/>
      <c r="GTU41" s="1022"/>
      <c r="GTV41" s="1022"/>
      <c r="GTW41" s="1022"/>
      <c r="GTX41" s="1022"/>
      <c r="GTY41" s="1022"/>
      <c r="GTZ41" s="1022"/>
      <c r="GUA41" s="1022"/>
      <c r="GUB41" s="1022"/>
      <c r="GUC41" s="1022"/>
      <c r="GUD41" s="1022"/>
      <c r="GUE41" s="1022"/>
      <c r="GUF41" s="1022"/>
      <c r="GUG41" s="1022"/>
      <c r="GUH41" s="1022"/>
      <c r="GUI41" s="1022"/>
      <c r="GUJ41" s="1022"/>
      <c r="GUK41" s="1022"/>
      <c r="GUL41" s="1022"/>
      <c r="GUM41" s="1022"/>
      <c r="GUN41" s="1022"/>
      <c r="GUO41" s="1022"/>
      <c r="GUP41" s="1022"/>
      <c r="GUQ41" s="1022"/>
      <c r="GUR41" s="1022"/>
      <c r="GUS41" s="1022"/>
      <c r="GUT41" s="1022"/>
      <c r="GUU41" s="1022"/>
      <c r="GUV41" s="1022"/>
      <c r="GUW41" s="1022"/>
      <c r="GUX41" s="1022"/>
      <c r="GUY41" s="1022"/>
      <c r="GUZ41" s="1022"/>
      <c r="GVA41" s="1022"/>
      <c r="GVB41" s="1022"/>
      <c r="GVC41" s="1022"/>
      <c r="GVD41" s="1022"/>
      <c r="GVE41" s="1022"/>
      <c r="GVF41" s="1022"/>
      <c r="GVG41" s="1022"/>
      <c r="GVH41" s="1022"/>
      <c r="GVI41" s="1022"/>
      <c r="GVJ41" s="1022"/>
      <c r="GVK41" s="1022"/>
      <c r="GVL41" s="1022"/>
      <c r="GVM41" s="1022"/>
      <c r="GVN41" s="1022"/>
      <c r="GVO41" s="1022"/>
      <c r="GVP41" s="1022"/>
      <c r="GVQ41" s="1022"/>
      <c r="GVR41" s="1022"/>
      <c r="GVS41" s="1022"/>
      <c r="GVT41" s="1022"/>
      <c r="GVU41" s="1022"/>
      <c r="GVV41" s="1022"/>
      <c r="GVW41" s="1022"/>
      <c r="GVX41" s="1022"/>
      <c r="GVY41" s="1022"/>
      <c r="GVZ41" s="1022"/>
      <c r="GWA41" s="1022"/>
      <c r="GWB41" s="1022"/>
      <c r="GWC41" s="1022"/>
      <c r="GWD41" s="1022"/>
      <c r="GWE41" s="1022"/>
      <c r="GWF41" s="1022"/>
      <c r="GWG41" s="1022"/>
      <c r="GWH41" s="1022"/>
      <c r="GWI41" s="1022"/>
      <c r="GWJ41" s="1022"/>
      <c r="GWK41" s="1022"/>
      <c r="GWL41" s="1022"/>
      <c r="GWM41" s="1022"/>
      <c r="GWN41" s="1022"/>
      <c r="GWO41" s="1022"/>
      <c r="GWP41" s="1022"/>
      <c r="GWQ41" s="1022"/>
      <c r="GWR41" s="1022"/>
      <c r="GWS41" s="1022"/>
      <c r="GWT41" s="1022"/>
      <c r="GWU41" s="1022"/>
      <c r="GWV41" s="1022"/>
      <c r="GWW41" s="1022"/>
      <c r="GWX41" s="1022"/>
      <c r="GWY41" s="1022"/>
      <c r="GWZ41" s="1022"/>
      <c r="GXA41" s="1022"/>
      <c r="GXB41" s="1022"/>
      <c r="GXC41" s="1022"/>
      <c r="GXD41" s="1022"/>
      <c r="GXE41" s="1022"/>
      <c r="GXF41" s="1022"/>
      <c r="GXG41" s="1022"/>
      <c r="GXH41" s="1022"/>
      <c r="GXI41" s="1022"/>
      <c r="GXJ41" s="1022"/>
      <c r="GXK41" s="1022"/>
      <c r="GXL41" s="1022"/>
      <c r="GXM41" s="1022"/>
      <c r="GXN41" s="1022"/>
      <c r="GXO41" s="1022"/>
      <c r="GXP41" s="1022"/>
      <c r="GXQ41" s="1022"/>
      <c r="GXR41" s="1022"/>
      <c r="GXS41" s="1022"/>
      <c r="GXT41" s="1022"/>
      <c r="GXU41" s="1022"/>
      <c r="GXV41" s="1022"/>
      <c r="GXW41" s="1022"/>
      <c r="GXX41" s="1022"/>
      <c r="GXY41" s="1022"/>
      <c r="GXZ41" s="1022"/>
      <c r="GYA41" s="1022"/>
      <c r="GYB41" s="1022"/>
      <c r="GYC41" s="1022"/>
      <c r="GYD41" s="1022"/>
      <c r="GYE41" s="1022"/>
      <c r="GYF41" s="1022"/>
      <c r="GYG41" s="1022"/>
      <c r="GYH41" s="1022"/>
      <c r="GYI41" s="1022"/>
      <c r="GYJ41" s="1022"/>
      <c r="GYK41" s="1022"/>
      <c r="GYL41" s="1022"/>
      <c r="GYM41" s="1022"/>
      <c r="GYN41" s="1022"/>
      <c r="GYO41" s="1022"/>
      <c r="GYP41" s="1022"/>
      <c r="GYQ41" s="1022"/>
      <c r="GYR41" s="1022"/>
      <c r="GYS41" s="1022"/>
      <c r="GYT41" s="1022"/>
      <c r="GYU41" s="1022"/>
      <c r="GYV41" s="1022"/>
      <c r="GYW41" s="1022"/>
      <c r="GYX41" s="1022"/>
      <c r="GYY41" s="1022"/>
      <c r="GYZ41" s="1022"/>
      <c r="GZA41" s="1022"/>
      <c r="GZB41" s="1022"/>
      <c r="GZC41" s="1022"/>
      <c r="GZD41" s="1022"/>
      <c r="GZE41" s="1022"/>
      <c r="GZF41" s="1022"/>
      <c r="GZG41" s="1022"/>
      <c r="GZH41" s="1022"/>
      <c r="GZI41" s="1022"/>
      <c r="GZJ41" s="1022"/>
      <c r="GZK41" s="1022"/>
      <c r="GZL41" s="1022"/>
      <c r="GZM41" s="1022"/>
      <c r="GZN41" s="1022"/>
      <c r="GZO41" s="1022"/>
      <c r="GZP41" s="1022"/>
      <c r="GZQ41" s="1022"/>
      <c r="GZR41" s="1022"/>
      <c r="GZS41" s="1022"/>
      <c r="GZT41" s="1022"/>
      <c r="GZU41" s="1022"/>
      <c r="GZV41" s="1022"/>
      <c r="GZW41" s="1022"/>
      <c r="GZX41" s="1022"/>
      <c r="GZY41" s="1022"/>
      <c r="GZZ41" s="1022"/>
      <c r="HAA41" s="1022"/>
      <c r="HAB41" s="1022"/>
      <c r="HAC41" s="1022"/>
      <c r="HAD41" s="1022"/>
      <c r="HAE41" s="1022"/>
      <c r="HAF41" s="1022"/>
      <c r="HAG41" s="1022"/>
      <c r="HAH41" s="1022"/>
      <c r="HAI41" s="1022"/>
      <c r="HAJ41" s="1022"/>
      <c r="HAK41" s="1022"/>
      <c r="HAL41" s="1022"/>
      <c r="HAM41" s="1022"/>
      <c r="HAN41" s="1022"/>
      <c r="HAO41" s="1022"/>
      <c r="HAP41" s="1022"/>
      <c r="HAQ41" s="1022"/>
      <c r="HAR41" s="1022"/>
      <c r="HAS41" s="1022"/>
      <c r="HAT41" s="1022"/>
      <c r="HAU41" s="1022"/>
      <c r="HAV41" s="1022"/>
      <c r="HAW41" s="1022"/>
      <c r="HAX41" s="1022"/>
      <c r="HAY41" s="1022"/>
      <c r="HAZ41" s="1022"/>
      <c r="HBA41" s="1022"/>
      <c r="HBB41" s="1022"/>
      <c r="HBC41" s="1022"/>
      <c r="HBD41" s="1022"/>
      <c r="HBE41" s="1022"/>
      <c r="HBF41" s="1022"/>
      <c r="HBG41" s="1022"/>
      <c r="HBH41" s="1022"/>
      <c r="HBI41" s="1022"/>
      <c r="HBJ41" s="1022"/>
      <c r="HBK41" s="1022"/>
      <c r="HBL41" s="1022"/>
      <c r="HBM41" s="1022"/>
      <c r="HBN41" s="1022"/>
      <c r="HBO41" s="1022"/>
      <c r="HBP41" s="1022"/>
      <c r="HBQ41" s="1022"/>
      <c r="HBR41" s="1022"/>
      <c r="HBS41" s="1022"/>
      <c r="HBT41" s="1022"/>
      <c r="HBU41" s="1022"/>
      <c r="HBV41" s="1022"/>
      <c r="HBW41" s="1022"/>
      <c r="HBX41" s="1022"/>
      <c r="HBY41" s="1022"/>
      <c r="HBZ41" s="1022"/>
      <c r="HCA41" s="1022"/>
      <c r="HCB41" s="1022"/>
      <c r="HCC41" s="1022"/>
      <c r="HCD41" s="1022"/>
      <c r="HCE41" s="1022"/>
      <c r="HCF41" s="1022"/>
      <c r="HCG41" s="1022"/>
      <c r="HCH41" s="1022"/>
      <c r="HCI41" s="1022"/>
      <c r="HCJ41" s="1022"/>
      <c r="HCK41" s="1022"/>
      <c r="HCL41" s="1022"/>
      <c r="HCM41" s="1022"/>
      <c r="HCN41" s="1022"/>
      <c r="HCO41" s="1022"/>
      <c r="HCP41" s="1022"/>
      <c r="HCQ41" s="1022"/>
      <c r="HCR41" s="1022"/>
      <c r="HCS41" s="1022"/>
      <c r="HCT41" s="1022"/>
      <c r="HCU41" s="1022"/>
      <c r="HCV41" s="1022"/>
      <c r="HCW41" s="1022"/>
      <c r="HCX41" s="1022"/>
      <c r="HCY41" s="1022"/>
      <c r="HCZ41" s="1022"/>
      <c r="HDA41" s="1022"/>
      <c r="HDB41" s="1022"/>
      <c r="HDC41" s="1022"/>
      <c r="HDD41" s="1022"/>
      <c r="HDE41" s="1022"/>
      <c r="HDF41" s="1022"/>
      <c r="HDG41" s="1022"/>
      <c r="HDH41" s="1022"/>
      <c r="HDI41" s="1022"/>
      <c r="HDJ41" s="1022"/>
      <c r="HDK41" s="1022"/>
      <c r="HDL41" s="1022"/>
      <c r="HDM41" s="1022"/>
      <c r="HDN41" s="1022"/>
      <c r="HDO41" s="1022"/>
      <c r="HDP41" s="1022"/>
      <c r="HDQ41" s="1022"/>
      <c r="HDR41" s="1022"/>
      <c r="HDS41" s="1022"/>
      <c r="HDT41" s="1022"/>
      <c r="HDU41" s="1022"/>
      <c r="HDV41" s="1022"/>
      <c r="HDW41" s="1022"/>
      <c r="HDX41" s="1022"/>
      <c r="HDY41" s="1022"/>
      <c r="HDZ41" s="1022"/>
      <c r="HEA41" s="1022"/>
      <c r="HEB41" s="1022"/>
      <c r="HEC41" s="1022"/>
      <c r="HED41" s="1022"/>
      <c r="HEE41" s="1022"/>
      <c r="HEF41" s="1022"/>
      <c r="HEG41" s="1022"/>
      <c r="HEH41" s="1022"/>
      <c r="HEI41" s="1022"/>
      <c r="HEJ41" s="1022"/>
      <c r="HEK41" s="1022"/>
      <c r="HEL41" s="1022"/>
      <c r="HEM41" s="1022"/>
      <c r="HEN41" s="1022"/>
      <c r="HEO41" s="1022"/>
      <c r="HEP41" s="1022"/>
      <c r="HEQ41" s="1022"/>
      <c r="HER41" s="1022"/>
      <c r="HES41" s="1022"/>
      <c r="HET41" s="1022"/>
      <c r="HEU41" s="1022"/>
      <c r="HEV41" s="1022"/>
      <c r="HEW41" s="1022"/>
      <c r="HEX41" s="1022"/>
      <c r="HEY41" s="1022"/>
      <c r="HEZ41" s="1022"/>
      <c r="HFA41" s="1022"/>
      <c r="HFB41" s="1022"/>
      <c r="HFC41" s="1022"/>
      <c r="HFD41" s="1022"/>
      <c r="HFE41" s="1022"/>
      <c r="HFF41" s="1022"/>
      <c r="HFG41" s="1022"/>
      <c r="HFH41" s="1022"/>
      <c r="HFI41" s="1022"/>
      <c r="HFJ41" s="1022"/>
      <c r="HFK41" s="1022"/>
      <c r="HFL41" s="1022"/>
      <c r="HFM41" s="1022"/>
      <c r="HFN41" s="1022"/>
      <c r="HFO41" s="1022"/>
      <c r="HFP41" s="1022"/>
      <c r="HFQ41" s="1022"/>
      <c r="HFR41" s="1022"/>
      <c r="HFS41" s="1022"/>
      <c r="HFT41" s="1022"/>
      <c r="HFU41" s="1022"/>
      <c r="HFV41" s="1022"/>
      <c r="HFW41" s="1022"/>
      <c r="HFX41" s="1022"/>
      <c r="HFY41" s="1022"/>
      <c r="HFZ41" s="1022"/>
      <c r="HGA41" s="1022"/>
      <c r="HGB41" s="1022"/>
      <c r="HGC41" s="1022"/>
      <c r="HGD41" s="1022"/>
      <c r="HGE41" s="1022"/>
      <c r="HGF41" s="1022"/>
      <c r="HGG41" s="1022"/>
      <c r="HGH41" s="1022"/>
      <c r="HGI41" s="1022"/>
      <c r="HGJ41" s="1022"/>
      <c r="HGK41" s="1022"/>
      <c r="HGL41" s="1022"/>
      <c r="HGM41" s="1022"/>
      <c r="HGN41" s="1022"/>
      <c r="HGO41" s="1022"/>
      <c r="HGP41" s="1022"/>
      <c r="HGQ41" s="1022"/>
      <c r="HGR41" s="1022"/>
      <c r="HGS41" s="1022"/>
      <c r="HGT41" s="1022"/>
      <c r="HGU41" s="1022"/>
      <c r="HGV41" s="1022"/>
      <c r="HGW41" s="1022"/>
      <c r="HGX41" s="1022"/>
      <c r="HGY41" s="1022"/>
      <c r="HGZ41" s="1022"/>
      <c r="HHA41" s="1022"/>
      <c r="HHB41" s="1022"/>
      <c r="HHC41" s="1022"/>
      <c r="HHD41" s="1022"/>
      <c r="HHE41" s="1022"/>
      <c r="HHF41" s="1022"/>
      <c r="HHG41" s="1022"/>
      <c r="HHH41" s="1022"/>
      <c r="HHI41" s="1022"/>
      <c r="HHJ41" s="1022"/>
      <c r="HHK41" s="1022"/>
      <c r="HHL41" s="1022"/>
      <c r="HHM41" s="1022"/>
      <c r="HHN41" s="1022"/>
      <c r="HHO41" s="1022"/>
      <c r="HHP41" s="1022"/>
      <c r="HHQ41" s="1022"/>
      <c r="HHR41" s="1022"/>
      <c r="HHS41" s="1022"/>
      <c r="HHT41" s="1022"/>
      <c r="HHU41" s="1022"/>
      <c r="HHV41" s="1022"/>
      <c r="HHW41" s="1022"/>
      <c r="HHX41" s="1022"/>
      <c r="HHY41" s="1022"/>
      <c r="HHZ41" s="1022"/>
      <c r="HIA41" s="1022"/>
      <c r="HIB41" s="1022"/>
      <c r="HIC41" s="1022"/>
      <c r="HID41" s="1022"/>
      <c r="HIE41" s="1022"/>
      <c r="HIF41" s="1022"/>
      <c r="HIG41" s="1022"/>
      <c r="HIH41" s="1022"/>
      <c r="HII41" s="1022"/>
      <c r="HIJ41" s="1022"/>
      <c r="HIK41" s="1022"/>
      <c r="HIL41" s="1022"/>
      <c r="HIM41" s="1022"/>
      <c r="HIN41" s="1022"/>
      <c r="HIO41" s="1022"/>
      <c r="HIP41" s="1022"/>
      <c r="HIQ41" s="1022"/>
      <c r="HIR41" s="1022"/>
      <c r="HIS41" s="1022"/>
      <c r="HIT41" s="1022"/>
      <c r="HIU41" s="1022"/>
      <c r="HIV41" s="1022"/>
      <c r="HIW41" s="1022"/>
      <c r="HIX41" s="1022"/>
      <c r="HIY41" s="1022"/>
      <c r="HIZ41" s="1022"/>
      <c r="HJA41" s="1022"/>
      <c r="HJB41" s="1022"/>
      <c r="HJC41" s="1022"/>
      <c r="HJD41" s="1022"/>
      <c r="HJE41" s="1022"/>
      <c r="HJF41" s="1022"/>
      <c r="HJG41" s="1022"/>
      <c r="HJH41" s="1022"/>
      <c r="HJI41" s="1022"/>
      <c r="HJJ41" s="1022"/>
      <c r="HJK41" s="1022"/>
      <c r="HJL41" s="1022"/>
      <c r="HJM41" s="1022"/>
      <c r="HJN41" s="1022"/>
      <c r="HJO41" s="1022"/>
      <c r="HJP41" s="1022"/>
      <c r="HJQ41" s="1022"/>
      <c r="HJR41" s="1022"/>
      <c r="HJS41" s="1022"/>
      <c r="HJT41" s="1022"/>
      <c r="HJU41" s="1022"/>
      <c r="HJV41" s="1022"/>
      <c r="HJW41" s="1022"/>
      <c r="HJX41" s="1022"/>
      <c r="HJY41" s="1022"/>
      <c r="HJZ41" s="1022"/>
      <c r="HKA41" s="1022"/>
      <c r="HKB41" s="1022"/>
      <c r="HKC41" s="1022"/>
      <c r="HKD41" s="1022"/>
      <c r="HKE41" s="1022"/>
      <c r="HKF41" s="1022"/>
      <c r="HKG41" s="1022"/>
      <c r="HKH41" s="1022"/>
      <c r="HKI41" s="1022"/>
      <c r="HKJ41" s="1022"/>
      <c r="HKK41" s="1022"/>
      <c r="HKL41" s="1022"/>
      <c r="HKM41" s="1022"/>
      <c r="HKN41" s="1022"/>
      <c r="HKO41" s="1022"/>
      <c r="HKP41" s="1022"/>
      <c r="HKQ41" s="1022"/>
      <c r="HKR41" s="1022"/>
      <c r="HKS41" s="1022"/>
      <c r="HKT41" s="1022"/>
      <c r="HKU41" s="1022"/>
      <c r="HKV41" s="1022"/>
      <c r="HKW41" s="1022"/>
      <c r="HKX41" s="1022"/>
      <c r="HKY41" s="1022"/>
      <c r="HKZ41" s="1022"/>
      <c r="HLA41" s="1022"/>
      <c r="HLB41" s="1022"/>
      <c r="HLC41" s="1022"/>
      <c r="HLD41" s="1022"/>
      <c r="HLE41" s="1022"/>
      <c r="HLF41" s="1022"/>
      <c r="HLG41" s="1022"/>
      <c r="HLH41" s="1022"/>
      <c r="HLI41" s="1022"/>
      <c r="HLJ41" s="1022"/>
      <c r="HLK41" s="1022"/>
      <c r="HLL41" s="1022"/>
      <c r="HLM41" s="1022"/>
      <c r="HLN41" s="1022"/>
      <c r="HLO41" s="1022"/>
      <c r="HLP41" s="1022"/>
      <c r="HLQ41" s="1022"/>
      <c r="HLR41" s="1022"/>
      <c r="HLS41" s="1022"/>
      <c r="HLT41" s="1022"/>
      <c r="HLU41" s="1022"/>
      <c r="HLV41" s="1022"/>
      <c r="HLW41" s="1022"/>
      <c r="HLX41" s="1022"/>
      <c r="HLY41" s="1022"/>
      <c r="HLZ41" s="1022"/>
      <c r="HMA41" s="1022"/>
      <c r="HMB41" s="1022"/>
      <c r="HMC41" s="1022"/>
      <c r="HMD41" s="1022"/>
      <c r="HME41" s="1022"/>
      <c r="HMF41" s="1022"/>
      <c r="HMG41" s="1022"/>
      <c r="HMH41" s="1022"/>
      <c r="HMI41" s="1022"/>
      <c r="HMJ41" s="1022"/>
      <c r="HMK41" s="1022"/>
      <c r="HML41" s="1022"/>
      <c r="HMM41" s="1022"/>
      <c r="HMN41" s="1022"/>
      <c r="HMO41" s="1022"/>
      <c r="HMP41" s="1022"/>
      <c r="HMQ41" s="1022"/>
      <c r="HMR41" s="1022"/>
      <c r="HMS41" s="1022"/>
      <c r="HMT41" s="1022"/>
      <c r="HMU41" s="1022"/>
      <c r="HMV41" s="1022"/>
      <c r="HMW41" s="1022"/>
      <c r="HMX41" s="1022"/>
      <c r="HMY41" s="1022"/>
      <c r="HMZ41" s="1022"/>
      <c r="HNA41" s="1022"/>
      <c r="HNB41" s="1022"/>
      <c r="HNC41" s="1022"/>
      <c r="HND41" s="1022"/>
      <c r="HNE41" s="1022"/>
      <c r="HNF41" s="1022"/>
      <c r="HNG41" s="1022"/>
      <c r="HNH41" s="1022"/>
      <c r="HNI41" s="1022"/>
      <c r="HNJ41" s="1022"/>
      <c r="HNK41" s="1022"/>
      <c r="HNL41" s="1022"/>
      <c r="HNM41" s="1022"/>
      <c r="HNN41" s="1022"/>
      <c r="HNO41" s="1022"/>
      <c r="HNP41" s="1022"/>
      <c r="HNQ41" s="1022"/>
      <c r="HNR41" s="1022"/>
      <c r="HNS41" s="1022"/>
      <c r="HNT41" s="1022"/>
      <c r="HNU41" s="1022"/>
      <c r="HNV41" s="1022"/>
      <c r="HNW41" s="1022"/>
      <c r="HNX41" s="1022"/>
      <c r="HNY41" s="1022"/>
      <c r="HNZ41" s="1022"/>
      <c r="HOA41" s="1022"/>
      <c r="HOB41" s="1022"/>
      <c r="HOC41" s="1022"/>
      <c r="HOD41" s="1022"/>
      <c r="HOE41" s="1022"/>
      <c r="HOF41" s="1022"/>
      <c r="HOG41" s="1022"/>
      <c r="HOH41" s="1022"/>
      <c r="HOI41" s="1022"/>
      <c r="HOJ41" s="1022"/>
      <c r="HOK41" s="1022"/>
      <c r="HOL41" s="1022"/>
      <c r="HOM41" s="1022"/>
      <c r="HON41" s="1022"/>
      <c r="HOO41" s="1022"/>
      <c r="HOP41" s="1022"/>
      <c r="HOQ41" s="1022"/>
      <c r="HOR41" s="1022"/>
      <c r="HOS41" s="1022"/>
      <c r="HOT41" s="1022"/>
      <c r="HOU41" s="1022"/>
      <c r="HOV41" s="1022"/>
      <c r="HOW41" s="1022"/>
      <c r="HOX41" s="1022"/>
      <c r="HOY41" s="1022"/>
      <c r="HOZ41" s="1022"/>
      <c r="HPA41" s="1022"/>
      <c r="HPB41" s="1022"/>
      <c r="HPC41" s="1022"/>
      <c r="HPD41" s="1022"/>
      <c r="HPE41" s="1022"/>
      <c r="HPF41" s="1022"/>
      <c r="HPG41" s="1022"/>
      <c r="HPH41" s="1022"/>
      <c r="HPI41" s="1022"/>
      <c r="HPJ41" s="1022"/>
      <c r="HPK41" s="1022"/>
      <c r="HPL41" s="1022"/>
      <c r="HPM41" s="1022"/>
      <c r="HPN41" s="1022"/>
      <c r="HPO41" s="1022"/>
      <c r="HPP41" s="1022"/>
      <c r="HPQ41" s="1022"/>
      <c r="HPR41" s="1022"/>
      <c r="HPS41" s="1022"/>
      <c r="HPT41" s="1022"/>
      <c r="HPU41" s="1022"/>
      <c r="HPV41" s="1022"/>
      <c r="HPW41" s="1022"/>
      <c r="HPX41" s="1022"/>
      <c r="HPY41" s="1022"/>
      <c r="HPZ41" s="1022"/>
      <c r="HQA41" s="1022"/>
      <c r="HQB41" s="1022"/>
      <c r="HQC41" s="1022"/>
      <c r="HQD41" s="1022"/>
      <c r="HQE41" s="1022"/>
      <c r="HQF41" s="1022"/>
      <c r="HQG41" s="1022"/>
      <c r="HQH41" s="1022"/>
      <c r="HQI41" s="1022"/>
      <c r="HQJ41" s="1022"/>
      <c r="HQK41" s="1022"/>
      <c r="HQL41" s="1022"/>
      <c r="HQM41" s="1022"/>
      <c r="HQN41" s="1022"/>
      <c r="HQO41" s="1022"/>
      <c r="HQP41" s="1022"/>
      <c r="HQQ41" s="1022"/>
      <c r="HQR41" s="1022"/>
      <c r="HQS41" s="1022"/>
      <c r="HQT41" s="1022"/>
      <c r="HQU41" s="1022"/>
      <c r="HQV41" s="1022"/>
      <c r="HQW41" s="1022"/>
      <c r="HQX41" s="1022"/>
      <c r="HQY41" s="1022"/>
      <c r="HQZ41" s="1022"/>
      <c r="HRA41" s="1022"/>
      <c r="HRB41" s="1022"/>
      <c r="HRC41" s="1022"/>
      <c r="HRD41" s="1022"/>
      <c r="HRE41" s="1022"/>
      <c r="HRF41" s="1022"/>
      <c r="HRG41" s="1022"/>
      <c r="HRH41" s="1022"/>
      <c r="HRI41" s="1022"/>
      <c r="HRJ41" s="1022"/>
      <c r="HRK41" s="1022"/>
      <c r="HRL41" s="1022"/>
      <c r="HRM41" s="1022"/>
      <c r="HRN41" s="1022"/>
      <c r="HRO41" s="1022"/>
      <c r="HRP41" s="1022"/>
      <c r="HRQ41" s="1022"/>
      <c r="HRR41" s="1022"/>
      <c r="HRS41" s="1022"/>
      <c r="HRT41" s="1022"/>
      <c r="HRU41" s="1022"/>
      <c r="HRV41" s="1022"/>
      <c r="HRW41" s="1022"/>
      <c r="HRX41" s="1022"/>
      <c r="HRY41" s="1022"/>
      <c r="HRZ41" s="1022"/>
      <c r="HSA41" s="1022"/>
      <c r="HSB41" s="1022"/>
      <c r="HSC41" s="1022"/>
      <c r="HSD41" s="1022"/>
      <c r="HSE41" s="1022"/>
      <c r="HSF41" s="1022"/>
      <c r="HSG41" s="1022"/>
      <c r="HSH41" s="1022"/>
      <c r="HSI41" s="1022"/>
      <c r="HSJ41" s="1022"/>
      <c r="HSK41" s="1022"/>
      <c r="HSL41" s="1022"/>
      <c r="HSM41" s="1022"/>
      <c r="HSN41" s="1022"/>
      <c r="HSO41" s="1022"/>
      <c r="HSP41" s="1022"/>
      <c r="HSQ41" s="1022"/>
      <c r="HSR41" s="1022"/>
      <c r="HSS41" s="1022"/>
      <c r="HST41" s="1022"/>
      <c r="HSU41" s="1022"/>
      <c r="HSV41" s="1022"/>
      <c r="HSW41" s="1022"/>
      <c r="HSX41" s="1022"/>
      <c r="HSY41" s="1022"/>
      <c r="HSZ41" s="1022"/>
      <c r="HTA41" s="1022"/>
      <c r="HTB41" s="1022"/>
      <c r="HTC41" s="1022"/>
      <c r="HTD41" s="1022"/>
      <c r="HTE41" s="1022"/>
      <c r="HTF41" s="1022"/>
      <c r="HTG41" s="1022"/>
      <c r="HTH41" s="1022"/>
      <c r="HTI41" s="1022"/>
      <c r="HTJ41" s="1022"/>
      <c r="HTK41" s="1022"/>
      <c r="HTL41" s="1022"/>
      <c r="HTM41" s="1022"/>
      <c r="HTN41" s="1022"/>
      <c r="HTO41" s="1022"/>
      <c r="HTP41" s="1022"/>
      <c r="HTQ41" s="1022"/>
      <c r="HTR41" s="1022"/>
      <c r="HTS41" s="1022"/>
      <c r="HTT41" s="1022"/>
      <c r="HTU41" s="1022"/>
      <c r="HTV41" s="1022"/>
      <c r="HTW41" s="1022"/>
      <c r="HTX41" s="1022"/>
      <c r="HTY41" s="1022"/>
      <c r="HTZ41" s="1022"/>
      <c r="HUA41" s="1022"/>
      <c r="HUB41" s="1022"/>
      <c r="HUC41" s="1022"/>
      <c r="HUD41" s="1022"/>
      <c r="HUE41" s="1022"/>
      <c r="HUF41" s="1022"/>
      <c r="HUG41" s="1022"/>
      <c r="HUH41" s="1022"/>
      <c r="HUI41" s="1022"/>
      <c r="HUJ41" s="1022"/>
      <c r="HUK41" s="1022"/>
      <c r="HUL41" s="1022"/>
      <c r="HUM41" s="1022"/>
      <c r="HUN41" s="1022"/>
      <c r="HUO41" s="1022"/>
      <c r="HUP41" s="1022"/>
      <c r="HUQ41" s="1022"/>
      <c r="HUR41" s="1022"/>
      <c r="HUS41" s="1022"/>
      <c r="HUT41" s="1022"/>
      <c r="HUU41" s="1022"/>
      <c r="HUV41" s="1022"/>
      <c r="HUW41" s="1022"/>
      <c r="HUX41" s="1022"/>
      <c r="HUY41" s="1022"/>
      <c r="HUZ41" s="1022"/>
      <c r="HVA41" s="1022"/>
      <c r="HVB41" s="1022"/>
      <c r="HVC41" s="1022"/>
      <c r="HVD41" s="1022"/>
      <c r="HVE41" s="1022"/>
      <c r="HVF41" s="1022"/>
      <c r="HVG41" s="1022"/>
      <c r="HVH41" s="1022"/>
      <c r="HVI41" s="1022"/>
      <c r="HVJ41" s="1022"/>
      <c r="HVK41" s="1022"/>
      <c r="HVL41" s="1022"/>
      <c r="HVM41" s="1022"/>
      <c r="HVN41" s="1022"/>
      <c r="HVO41" s="1022"/>
      <c r="HVP41" s="1022"/>
      <c r="HVQ41" s="1022"/>
      <c r="HVR41" s="1022"/>
      <c r="HVS41" s="1022"/>
      <c r="HVT41" s="1022"/>
      <c r="HVU41" s="1022"/>
      <c r="HVV41" s="1022"/>
      <c r="HVW41" s="1022"/>
      <c r="HVX41" s="1022"/>
      <c r="HVY41" s="1022"/>
      <c r="HVZ41" s="1022"/>
      <c r="HWA41" s="1022"/>
      <c r="HWB41" s="1022"/>
      <c r="HWC41" s="1022"/>
      <c r="HWD41" s="1022"/>
      <c r="HWE41" s="1022"/>
      <c r="HWF41" s="1022"/>
      <c r="HWG41" s="1022"/>
      <c r="HWH41" s="1022"/>
      <c r="HWI41" s="1022"/>
      <c r="HWJ41" s="1022"/>
      <c r="HWK41" s="1022"/>
      <c r="HWL41" s="1022"/>
      <c r="HWM41" s="1022"/>
      <c r="HWN41" s="1022"/>
      <c r="HWO41" s="1022"/>
      <c r="HWP41" s="1022"/>
      <c r="HWQ41" s="1022"/>
      <c r="HWR41" s="1022"/>
      <c r="HWS41" s="1022"/>
      <c r="HWT41" s="1022"/>
      <c r="HWU41" s="1022"/>
      <c r="HWV41" s="1022"/>
      <c r="HWW41" s="1022"/>
      <c r="HWX41" s="1022"/>
      <c r="HWY41" s="1022"/>
      <c r="HWZ41" s="1022"/>
      <c r="HXA41" s="1022"/>
      <c r="HXB41" s="1022"/>
      <c r="HXC41" s="1022"/>
      <c r="HXD41" s="1022"/>
      <c r="HXE41" s="1022"/>
      <c r="HXF41" s="1022"/>
      <c r="HXG41" s="1022"/>
      <c r="HXH41" s="1022"/>
      <c r="HXI41" s="1022"/>
      <c r="HXJ41" s="1022"/>
      <c r="HXK41" s="1022"/>
      <c r="HXL41" s="1022"/>
      <c r="HXM41" s="1022"/>
      <c r="HXN41" s="1022"/>
      <c r="HXO41" s="1022"/>
      <c r="HXP41" s="1022"/>
      <c r="HXQ41" s="1022"/>
      <c r="HXR41" s="1022"/>
      <c r="HXS41" s="1022"/>
      <c r="HXT41" s="1022"/>
      <c r="HXU41" s="1022"/>
      <c r="HXV41" s="1022"/>
      <c r="HXW41" s="1022"/>
      <c r="HXX41" s="1022"/>
      <c r="HXY41" s="1022"/>
      <c r="HXZ41" s="1022"/>
      <c r="HYA41" s="1022"/>
      <c r="HYB41" s="1022"/>
      <c r="HYC41" s="1022"/>
      <c r="HYD41" s="1022"/>
      <c r="HYE41" s="1022"/>
      <c r="HYF41" s="1022"/>
      <c r="HYG41" s="1022"/>
      <c r="HYH41" s="1022"/>
      <c r="HYI41" s="1022"/>
      <c r="HYJ41" s="1022"/>
      <c r="HYK41" s="1022"/>
      <c r="HYL41" s="1022"/>
      <c r="HYM41" s="1022"/>
      <c r="HYN41" s="1022"/>
      <c r="HYO41" s="1022"/>
      <c r="HYP41" s="1022"/>
      <c r="HYQ41" s="1022"/>
      <c r="HYR41" s="1022"/>
      <c r="HYS41" s="1022"/>
      <c r="HYT41" s="1022"/>
      <c r="HYU41" s="1022"/>
      <c r="HYV41" s="1022"/>
      <c r="HYW41" s="1022"/>
      <c r="HYX41" s="1022"/>
      <c r="HYY41" s="1022"/>
      <c r="HYZ41" s="1022"/>
      <c r="HZA41" s="1022"/>
      <c r="HZB41" s="1022"/>
      <c r="HZC41" s="1022"/>
      <c r="HZD41" s="1022"/>
      <c r="HZE41" s="1022"/>
      <c r="HZF41" s="1022"/>
      <c r="HZG41" s="1022"/>
      <c r="HZH41" s="1022"/>
      <c r="HZI41" s="1022"/>
      <c r="HZJ41" s="1022"/>
      <c r="HZK41" s="1022"/>
      <c r="HZL41" s="1022"/>
      <c r="HZM41" s="1022"/>
      <c r="HZN41" s="1022"/>
      <c r="HZO41" s="1022"/>
      <c r="HZP41" s="1022"/>
      <c r="HZQ41" s="1022"/>
      <c r="HZR41" s="1022"/>
      <c r="HZS41" s="1022"/>
      <c r="HZT41" s="1022"/>
      <c r="HZU41" s="1022"/>
      <c r="HZV41" s="1022"/>
      <c r="HZW41" s="1022"/>
      <c r="HZX41" s="1022"/>
      <c r="HZY41" s="1022"/>
      <c r="HZZ41" s="1022"/>
      <c r="IAA41" s="1022"/>
      <c r="IAB41" s="1022"/>
      <c r="IAC41" s="1022"/>
      <c r="IAD41" s="1022"/>
      <c r="IAE41" s="1022"/>
      <c r="IAF41" s="1022"/>
      <c r="IAG41" s="1022"/>
      <c r="IAH41" s="1022"/>
      <c r="IAI41" s="1022"/>
      <c r="IAJ41" s="1022"/>
      <c r="IAK41" s="1022"/>
      <c r="IAL41" s="1022"/>
      <c r="IAM41" s="1022"/>
      <c r="IAN41" s="1022"/>
      <c r="IAO41" s="1022"/>
      <c r="IAP41" s="1022"/>
      <c r="IAQ41" s="1022"/>
      <c r="IAR41" s="1022"/>
      <c r="IAS41" s="1022"/>
      <c r="IAT41" s="1022"/>
      <c r="IAU41" s="1022"/>
      <c r="IAV41" s="1022"/>
      <c r="IAW41" s="1022"/>
      <c r="IAX41" s="1022"/>
      <c r="IAY41" s="1022"/>
      <c r="IAZ41" s="1022"/>
      <c r="IBA41" s="1022"/>
      <c r="IBB41" s="1022"/>
      <c r="IBC41" s="1022"/>
      <c r="IBD41" s="1022"/>
      <c r="IBE41" s="1022"/>
      <c r="IBF41" s="1022"/>
      <c r="IBG41" s="1022"/>
      <c r="IBH41" s="1022"/>
      <c r="IBI41" s="1022"/>
      <c r="IBJ41" s="1022"/>
      <c r="IBK41" s="1022"/>
      <c r="IBL41" s="1022"/>
      <c r="IBM41" s="1022"/>
      <c r="IBN41" s="1022"/>
      <c r="IBO41" s="1022"/>
      <c r="IBP41" s="1022"/>
      <c r="IBQ41" s="1022"/>
      <c r="IBR41" s="1022"/>
      <c r="IBS41" s="1022"/>
      <c r="IBT41" s="1022"/>
      <c r="IBU41" s="1022"/>
      <c r="IBV41" s="1022"/>
      <c r="IBW41" s="1022"/>
      <c r="IBX41" s="1022"/>
      <c r="IBY41" s="1022"/>
      <c r="IBZ41" s="1022"/>
      <c r="ICA41" s="1022"/>
      <c r="ICB41" s="1022"/>
      <c r="ICC41" s="1022"/>
      <c r="ICD41" s="1022"/>
      <c r="ICE41" s="1022"/>
      <c r="ICF41" s="1022"/>
      <c r="ICG41" s="1022"/>
      <c r="ICH41" s="1022"/>
      <c r="ICI41" s="1022"/>
      <c r="ICJ41" s="1022"/>
      <c r="ICK41" s="1022"/>
      <c r="ICL41" s="1022"/>
      <c r="ICM41" s="1022"/>
      <c r="ICN41" s="1022"/>
      <c r="ICO41" s="1022"/>
      <c r="ICP41" s="1022"/>
      <c r="ICQ41" s="1022"/>
      <c r="ICR41" s="1022"/>
      <c r="ICS41" s="1022"/>
      <c r="ICT41" s="1022"/>
      <c r="ICU41" s="1022"/>
      <c r="ICV41" s="1022"/>
      <c r="ICW41" s="1022"/>
      <c r="ICX41" s="1022"/>
      <c r="ICY41" s="1022"/>
      <c r="ICZ41" s="1022"/>
      <c r="IDA41" s="1022"/>
      <c r="IDB41" s="1022"/>
      <c r="IDC41" s="1022"/>
      <c r="IDD41" s="1022"/>
      <c r="IDE41" s="1022"/>
      <c r="IDF41" s="1022"/>
      <c r="IDG41" s="1022"/>
      <c r="IDH41" s="1022"/>
      <c r="IDI41" s="1022"/>
      <c r="IDJ41" s="1022"/>
      <c r="IDK41" s="1022"/>
      <c r="IDL41" s="1022"/>
      <c r="IDM41" s="1022"/>
      <c r="IDN41" s="1022"/>
      <c r="IDO41" s="1022"/>
      <c r="IDP41" s="1022"/>
      <c r="IDQ41" s="1022"/>
      <c r="IDR41" s="1022"/>
      <c r="IDS41" s="1022"/>
      <c r="IDT41" s="1022"/>
      <c r="IDU41" s="1022"/>
      <c r="IDV41" s="1022"/>
      <c r="IDW41" s="1022"/>
      <c r="IDX41" s="1022"/>
      <c r="IDY41" s="1022"/>
      <c r="IDZ41" s="1022"/>
      <c r="IEA41" s="1022"/>
      <c r="IEB41" s="1022"/>
      <c r="IEC41" s="1022"/>
      <c r="IED41" s="1022"/>
      <c r="IEE41" s="1022"/>
      <c r="IEF41" s="1022"/>
      <c r="IEG41" s="1022"/>
      <c r="IEH41" s="1022"/>
      <c r="IEI41" s="1022"/>
      <c r="IEJ41" s="1022"/>
      <c r="IEK41" s="1022"/>
      <c r="IEL41" s="1022"/>
      <c r="IEM41" s="1022"/>
      <c r="IEN41" s="1022"/>
      <c r="IEO41" s="1022"/>
      <c r="IEP41" s="1022"/>
      <c r="IEQ41" s="1022"/>
      <c r="IER41" s="1022"/>
      <c r="IES41" s="1022"/>
      <c r="IET41" s="1022"/>
      <c r="IEU41" s="1022"/>
      <c r="IEV41" s="1022"/>
      <c r="IEW41" s="1022"/>
      <c r="IEX41" s="1022"/>
      <c r="IEY41" s="1022"/>
      <c r="IEZ41" s="1022"/>
      <c r="IFA41" s="1022"/>
      <c r="IFB41" s="1022"/>
      <c r="IFC41" s="1022"/>
      <c r="IFD41" s="1022"/>
      <c r="IFE41" s="1022"/>
      <c r="IFF41" s="1022"/>
      <c r="IFG41" s="1022"/>
      <c r="IFH41" s="1022"/>
      <c r="IFI41" s="1022"/>
      <c r="IFJ41" s="1022"/>
      <c r="IFK41" s="1022"/>
      <c r="IFL41" s="1022"/>
      <c r="IFM41" s="1022"/>
      <c r="IFN41" s="1022"/>
      <c r="IFO41" s="1022"/>
      <c r="IFP41" s="1022"/>
      <c r="IFQ41" s="1022"/>
      <c r="IFR41" s="1022"/>
      <c r="IFS41" s="1022"/>
      <c r="IFT41" s="1022"/>
      <c r="IFU41" s="1022"/>
      <c r="IFV41" s="1022"/>
      <c r="IFW41" s="1022"/>
      <c r="IFX41" s="1022"/>
      <c r="IFY41" s="1022"/>
      <c r="IFZ41" s="1022"/>
      <c r="IGA41" s="1022"/>
      <c r="IGB41" s="1022"/>
      <c r="IGC41" s="1022"/>
      <c r="IGD41" s="1022"/>
      <c r="IGE41" s="1022"/>
      <c r="IGF41" s="1022"/>
      <c r="IGG41" s="1022"/>
      <c r="IGH41" s="1022"/>
      <c r="IGI41" s="1022"/>
      <c r="IGJ41" s="1022"/>
      <c r="IGK41" s="1022"/>
      <c r="IGL41" s="1022"/>
      <c r="IGM41" s="1022"/>
      <c r="IGN41" s="1022"/>
      <c r="IGO41" s="1022"/>
      <c r="IGP41" s="1022"/>
      <c r="IGQ41" s="1022"/>
      <c r="IGR41" s="1022"/>
      <c r="IGS41" s="1022"/>
      <c r="IGT41" s="1022"/>
      <c r="IGU41" s="1022"/>
      <c r="IGV41" s="1022"/>
      <c r="IGW41" s="1022"/>
      <c r="IGX41" s="1022"/>
      <c r="IGY41" s="1022"/>
      <c r="IGZ41" s="1022"/>
      <c r="IHA41" s="1022"/>
      <c r="IHB41" s="1022"/>
      <c r="IHC41" s="1022"/>
      <c r="IHD41" s="1022"/>
      <c r="IHE41" s="1022"/>
      <c r="IHF41" s="1022"/>
      <c r="IHG41" s="1022"/>
      <c r="IHH41" s="1022"/>
      <c r="IHI41" s="1022"/>
      <c r="IHJ41" s="1022"/>
      <c r="IHK41" s="1022"/>
      <c r="IHL41" s="1022"/>
      <c r="IHM41" s="1022"/>
      <c r="IHN41" s="1022"/>
      <c r="IHO41" s="1022"/>
      <c r="IHP41" s="1022"/>
      <c r="IHQ41" s="1022"/>
      <c r="IHR41" s="1022"/>
      <c r="IHS41" s="1022"/>
      <c r="IHT41" s="1022"/>
      <c r="IHU41" s="1022"/>
      <c r="IHV41" s="1022"/>
      <c r="IHW41" s="1022"/>
      <c r="IHX41" s="1022"/>
      <c r="IHY41" s="1022"/>
      <c r="IHZ41" s="1022"/>
      <c r="IIA41" s="1022"/>
      <c r="IIB41" s="1022"/>
      <c r="IIC41" s="1022"/>
      <c r="IID41" s="1022"/>
      <c r="IIE41" s="1022"/>
      <c r="IIF41" s="1022"/>
      <c r="IIG41" s="1022"/>
      <c r="IIH41" s="1022"/>
      <c r="III41" s="1022"/>
      <c r="IIJ41" s="1022"/>
      <c r="IIK41" s="1022"/>
      <c r="IIL41" s="1022"/>
      <c r="IIM41" s="1022"/>
      <c r="IIN41" s="1022"/>
      <c r="IIO41" s="1022"/>
      <c r="IIP41" s="1022"/>
      <c r="IIQ41" s="1022"/>
      <c r="IIR41" s="1022"/>
      <c r="IIS41" s="1022"/>
      <c r="IIT41" s="1022"/>
      <c r="IIU41" s="1022"/>
      <c r="IIV41" s="1022"/>
      <c r="IIW41" s="1022"/>
      <c r="IIX41" s="1022"/>
      <c r="IIY41" s="1022"/>
      <c r="IIZ41" s="1022"/>
      <c r="IJA41" s="1022"/>
      <c r="IJB41" s="1022"/>
      <c r="IJC41" s="1022"/>
      <c r="IJD41" s="1022"/>
      <c r="IJE41" s="1022"/>
      <c r="IJF41" s="1022"/>
      <c r="IJG41" s="1022"/>
      <c r="IJH41" s="1022"/>
      <c r="IJI41" s="1022"/>
      <c r="IJJ41" s="1022"/>
      <c r="IJK41" s="1022"/>
      <c r="IJL41" s="1022"/>
      <c r="IJM41" s="1022"/>
      <c r="IJN41" s="1022"/>
      <c r="IJO41" s="1022"/>
      <c r="IJP41" s="1022"/>
      <c r="IJQ41" s="1022"/>
      <c r="IJR41" s="1022"/>
      <c r="IJS41" s="1022"/>
      <c r="IJT41" s="1022"/>
      <c r="IJU41" s="1022"/>
      <c r="IJV41" s="1022"/>
      <c r="IJW41" s="1022"/>
      <c r="IJX41" s="1022"/>
      <c r="IJY41" s="1022"/>
      <c r="IJZ41" s="1022"/>
      <c r="IKA41" s="1022"/>
      <c r="IKB41" s="1022"/>
      <c r="IKC41" s="1022"/>
      <c r="IKD41" s="1022"/>
      <c r="IKE41" s="1022"/>
      <c r="IKF41" s="1022"/>
      <c r="IKG41" s="1022"/>
      <c r="IKH41" s="1022"/>
      <c r="IKI41" s="1022"/>
      <c r="IKJ41" s="1022"/>
      <c r="IKK41" s="1022"/>
      <c r="IKL41" s="1022"/>
      <c r="IKM41" s="1022"/>
      <c r="IKN41" s="1022"/>
      <c r="IKO41" s="1022"/>
      <c r="IKP41" s="1022"/>
      <c r="IKQ41" s="1022"/>
      <c r="IKR41" s="1022"/>
      <c r="IKS41" s="1022"/>
      <c r="IKT41" s="1022"/>
      <c r="IKU41" s="1022"/>
      <c r="IKV41" s="1022"/>
      <c r="IKW41" s="1022"/>
      <c r="IKX41" s="1022"/>
      <c r="IKY41" s="1022"/>
      <c r="IKZ41" s="1022"/>
      <c r="ILA41" s="1022"/>
      <c r="ILB41" s="1022"/>
      <c r="ILC41" s="1022"/>
      <c r="ILD41" s="1022"/>
      <c r="ILE41" s="1022"/>
      <c r="ILF41" s="1022"/>
      <c r="ILG41" s="1022"/>
      <c r="ILH41" s="1022"/>
      <c r="ILI41" s="1022"/>
      <c r="ILJ41" s="1022"/>
      <c r="ILK41" s="1022"/>
      <c r="ILL41" s="1022"/>
      <c r="ILM41" s="1022"/>
      <c r="ILN41" s="1022"/>
      <c r="ILO41" s="1022"/>
      <c r="ILP41" s="1022"/>
      <c r="ILQ41" s="1022"/>
      <c r="ILR41" s="1022"/>
      <c r="ILS41" s="1022"/>
      <c r="ILT41" s="1022"/>
      <c r="ILU41" s="1022"/>
      <c r="ILV41" s="1022"/>
      <c r="ILW41" s="1022"/>
      <c r="ILX41" s="1022"/>
      <c r="ILY41" s="1022"/>
      <c r="ILZ41" s="1022"/>
      <c r="IMA41" s="1022"/>
      <c r="IMB41" s="1022"/>
      <c r="IMC41" s="1022"/>
      <c r="IMD41" s="1022"/>
      <c r="IME41" s="1022"/>
      <c r="IMF41" s="1022"/>
      <c r="IMG41" s="1022"/>
      <c r="IMH41" s="1022"/>
      <c r="IMI41" s="1022"/>
      <c r="IMJ41" s="1022"/>
      <c r="IMK41" s="1022"/>
      <c r="IML41" s="1022"/>
      <c r="IMM41" s="1022"/>
      <c r="IMN41" s="1022"/>
      <c r="IMO41" s="1022"/>
      <c r="IMP41" s="1022"/>
      <c r="IMQ41" s="1022"/>
      <c r="IMR41" s="1022"/>
      <c r="IMS41" s="1022"/>
      <c r="IMT41" s="1022"/>
      <c r="IMU41" s="1022"/>
      <c r="IMV41" s="1022"/>
      <c r="IMW41" s="1022"/>
      <c r="IMX41" s="1022"/>
      <c r="IMY41" s="1022"/>
      <c r="IMZ41" s="1022"/>
      <c r="INA41" s="1022"/>
      <c r="INB41" s="1022"/>
      <c r="INC41" s="1022"/>
      <c r="IND41" s="1022"/>
      <c r="INE41" s="1022"/>
      <c r="INF41" s="1022"/>
      <c r="ING41" s="1022"/>
      <c r="INH41" s="1022"/>
      <c r="INI41" s="1022"/>
      <c r="INJ41" s="1022"/>
      <c r="INK41" s="1022"/>
      <c r="INL41" s="1022"/>
      <c r="INM41" s="1022"/>
      <c r="INN41" s="1022"/>
      <c r="INO41" s="1022"/>
      <c r="INP41" s="1022"/>
      <c r="INQ41" s="1022"/>
      <c r="INR41" s="1022"/>
      <c r="INS41" s="1022"/>
      <c r="INT41" s="1022"/>
      <c r="INU41" s="1022"/>
      <c r="INV41" s="1022"/>
      <c r="INW41" s="1022"/>
      <c r="INX41" s="1022"/>
      <c r="INY41" s="1022"/>
      <c r="INZ41" s="1022"/>
      <c r="IOA41" s="1022"/>
      <c r="IOB41" s="1022"/>
      <c r="IOC41" s="1022"/>
      <c r="IOD41" s="1022"/>
      <c r="IOE41" s="1022"/>
      <c r="IOF41" s="1022"/>
      <c r="IOG41" s="1022"/>
      <c r="IOH41" s="1022"/>
      <c r="IOI41" s="1022"/>
      <c r="IOJ41" s="1022"/>
      <c r="IOK41" s="1022"/>
      <c r="IOL41" s="1022"/>
      <c r="IOM41" s="1022"/>
      <c r="ION41" s="1022"/>
      <c r="IOO41" s="1022"/>
      <c r="IOP41" s="1022"/>
      <c r="IOQ41" s="1022"/>
      <c r="IOR41" s="1022"/>
      <c r="IOS41" s="1022"/>
      <c r="IOT41" s="1022"/>
      <c r="IOU41" s="1022"/>
      <c r="IOV41" s="1022"/>
      <c r="IOW41" s="1022"/>
      <c r="IOX41" s="1022"/>
      <c r="IOY41" s="1022"/>
      <c r="IOZ41" s="1022"/>
      <c r="IPA41" s="1022"/>
      <c r="IPB41" s="1022"/>
      <c r="IPC41" s="1022"/>
      <c r="IPD41" s="1022"/>
      <c r="IPE41" s="1022"/>
      <c r="IPF41" s="1022"/>
      <c r="IPG41" s="1022"/>
      <c r="IPH41" s="1022"/>
      <c r="IPI41" s="1022"/>
      <c r="IPJ41" s="1022"/>
      <c r="IPK41" s="1022"/>
      <c r="IPL41" s="1022"/>
      <c r="IPM41" s="1022"/>
      <c r="IPN41" s="1022"/>
      <c r="IPO41" s="1022"/>
      <c r="IPP41" s="1022"/>
      <c r="IPQ41" s="1022"/>
      <c r="IPR41" s="1022"/>
      <c r="IPS41" s="1022"/>
      <c r="IPT41" s="1022"/>
      <c r="IPU41" s="1022"/>
      <c r="IPV41" s="1022"/>
      <c r="IPW41" s="1022"/>
      <c r="IPX41" s="1022"/>
      <c r="IPY41" s="1022"/>
      <c r="IPZ41" s="1022"/>
      <c r="IQA41" s="1022"/>
      <c r="IQB41" s="1022"/>
      <c r="IQC41" s="1022"/>
      <c r="IQD41" s="1022"/>
      <c r="IQE41" s="1022"/>
      <c r="IQF41" s="1022"/>
      <c r="IQG41" s="1022"/>
      <c r="IQH41" s="1022"/>
      <c r="IQI41" s="1022"/>
      <c r="IQJ41" s="1022"/>
      <c r="IQK41" s="1022"/>
      <c r="IQL41" s="1022"/>
      <c r="IQM41" s="1022"/>
      <c r="IQN41" s="1022"/>
      <c r="IQO41" s="1022"/>
      <c r="IQP41" s="1022"/>
      <c r="IQQ41" s="1022"/>
      <c r="IQR41" s="1022"/>
      <c r="IQS41" s="1022"/>
      <c r="IQT41" s="1022"/>
      <c r="IQU41" s="1022"/>
      <c r="IQV41" s="1022"/>
      <c r="IQW41" s="1022"/>
      <c r="IQX41" s="1022"/>
      <c r="IQY41" s="1022"/>
      <c r="IQZ41" s="1022"/>
      <c r="IRA41" s="1022"/>
      <c r="IRB41" s="1022"/>
      <c r="IRC41" s="1022"/>
      <c r="IRD41" s="1022"/>
      <c r="IRE41" s="1022"/>
      <c r="IRF41" s="1022"/>
      <c r="IRG41" s="1022"/>
      <c r="IRH41" s="1022"/>
      <c r="IRI41" s="1022"/>
      <c r="IRJ41" s="1022"/>
      <c r="IRK41" s="1022"/>
      <c r="IRL41" s="1022"/>
      <c r="IRM41" s="1022"/>
      <c r="IRN41" s="1022"/>
      <c r="IRO41" s="1022"/>
      <c r="IRP41" s="1022"/>
      <c r="IRQ41" s="1022"/>
      <c r="IRR41" s="1022"/>
      <c r="IRS41" s="1022"/>
      <c r="IRT41" s="1022"/>
      <c r="IRU41" s="1022"/>
      <c r="IRV41" s="1022"/>
      <c r="IRW41" s="1022"/>
      <c r="IRX41" s="1022"/>
      <c r="IRY41" s="1022"/>
      <c r="IRZ41" s="1022"/>
      <c r="ISA41" s="1022"/>
      <c r="ISB41" s="1022"/>
      <c r="ISC41" s="1022"/>
      <c r="ISD41" s="1022"/>
      <c r="ISE41" s="1022"/>
      <c r="ISF41" s="1022"/>
      <c r="ISG41" s="1022"/>
      <c r="ISH41" s="1022"/>
      <c r="ISI41" s="1022"/>
      <c r="ISJ41" s="1022"/>
      <c r="ISK41" s="1022"/>
      <c r="ISL41" s="1022"/>
      <c r="ISM41" s="1022"/>
      <c r="ISN41" s="1022"/>
      <c r="ISO41" s="1022"/>
      <c r="ISP41" s="1022"/>
      <c r="ISQ41" s="1022"/>
      <c r="ISR41" s="1022"/>
      <c r="ISS41" s="1022"/>
      <c r="IST41" s="1022"/>
      <c r="ISU41" s="1022"/>
      <c r="ISV41" s="1022"/>
      <c r="ISW41" s="1022"/>
      <c r="ISX41" s="1022"/>
      <c r="ISY41" s="1022"/>
      <c r="ISZ41" s="1022"/>
      <c r="ITA41" s="1022"/>
      <c r="ITB41" s="1022"/>
      <c r="ITC41" s="1022"/>
      <c r="ITD41" s="1022"/>
      <c r="ITE41" s="1022"/>
      <c r="ITF41" s="1022"/>
      <c r="ITG41" s="1022"/>
      <c r="ITH41" s="1022"/>
      <c r="ITI41" s="1022"/>
      <c r="ITJ41" s="1022"/>
      <c r="ITK41" s="1022"/>
      <c r="ITL41" s="1022"/>
      <c r="ITM41" s="1022"/>
      <c r="ITN41" s="1022"/>
      <c r="ITO41" s="1022"/>
      <c r="ITP41" s="1022"/>
      <c r="ITQ41" s="1022"/>
      <c r="ITR41" s="1022"/>
      <c r="ITS41" s="1022"/>
      <c r="ITT41" s="1022"/>
      <c r="ITU41" s="1022"/>
      <c r="ITV41" s="1022"/>
      <c r="ITW41" s="1022"/>
      <c r="ITX41" s="1022"/>
      <c r="ITY41" s="1022"/>
      <c r="ITZ41" s="1022"/>
      <c r="IUA41" s="1022"/>
      <c r="IUB41" s="1022"/>
      <c r="IUC41" s="1022"/>
      <c r="IUD41" s="1022"/>
      <c r="IUE41" s="1022"/>
      <c r="IUF41" s="1022"/>
      <c r="IUG41" s="1022"/>
      <c r="IUH41" s="1022"/>
      <c r="IUI41" s="1022"/>
      <c r="IUJ41" s="1022"/>
      <c r="IUK41" s="1022"/>
      <c r="IUL41" s="1022"/>
      <c r="IUM41" s="1022"/>
      <c r="IUN41" s="1022"/>
      <c r="IUO41" s="1022"/>
      <c r="IUP41" s="1022"/>
      <c r="IUQ41" s="1022"/>
      <c r="IUR41" s="1022"/>
      <c r="IUS41" s="1022"/>
      <c r="IUT41" s="1022"/>
      <c r="IUU41" s="1022"/>
      <c r="IUV41" s="1022"/>
      <c r="IUW41" s="1022"/>
      <c r="IUX41" s="1022"/>
      <c r="IUY41" s="1022"/>
      <c r="IUZ41" s="1022"/>
      <c r="IVA41" s="1022"/>
      <c r="IVB41" s="1022"/>
      <c r="IVC41" s="1022"/>
      <c r="IVD41" s="1022"/>
      <c r="IVE41" s="1022"/>
      <c r="IVF41" s="1022"/>
      <c r="IVG41" s="1022"/>
      <c r="IVH41" s="1022"/>
      <c r="IVI41" s="1022"/>
      <c r="IVJ41" s="1022"/>
      <c r="IVK41" s="1022"/>
      <c r="IVL41" s="1022"/>
      <c r="IVM41" s="1022"/>
      <c r="IVN41" s="1022"/>
      <c r="IVO41" s="1022"/>
      <c r="IVP41" s="1022"/>
      <c r="IVQ41" s="1022"/>
      <c r="IVR41" s="1022"/>
      <c r="IVS41" s="1022"/>
      <c r="IVT41" s="1022"/>
      <c r="IVU41" s="1022"/>
      <c r="IVV41" s="1022"/>
      <c r="IVW41" s="1022"/>
      <c r="IVX41" s="1022"/>
      <c r="IVY41" s="1022"/>
      <c r="IVZ41" s="1022"/>
      <c r="IWA41" s="1022"/>
      <c r="IWB41" s="1022"/>
      <c r="IWC41" s="1022"/>
      <c r="IWD41" s="1022"/>
      <c r="IWE41" s="1022"/>
      <c r="IWF41" s="1022"/>
      <c r="IWG41" s="1022"/>
      <c r="IWH41" s="1022"/>
      <c r="IWI41" s="1022"/>
      <c r="IWJ41" s="1022"/>
      <c r="IWK41" s="1022"/>
      <c r="IWL41" s="1022"/>
      <c r="IWM41" s="1022"/>
      <c r="IWN41" s="1022"/>
      <c r="IWO41" s="1022"/>
      <c r="IWP41" s="1022"/>
      <c r="IWQ41" s="1022"/>
      <c r="IWR41" s="1022"/>
      <c r="IWS41" s="1022"/>
      <c r="IWT41" s="1022"/>
      <c r="IWU41" s="1022"/>
      <c r="IWV41" s="1022"/>
      <c r="IWW41" s="1022"/>
      <c r="IWX41" s="1022"/>
      <c r="IWY41" s="1022"/>
      <c r="IWZ41" s="1022"/>
      <c r="IXA41" s="1022"/>
      <c r="IXB41" s="1022"/>
      <c r="IXC41" s="1022"/>
      <c r="IXD41" s="1022"/>
      <c r="IXE41" s="1022"/>
      <c r="IXF41" s="1022"/>
      <c r="IXG41" s="1022"/>
      <c r="IXH41" s="1022"/>
      <c r="IXI41" s="1022"/>
      <c r="IXJ41" s="1022"/>
      <c r="IXK41" s="1022"/>
      <c r="IXL41" s="1022"/>
      <c r="IXM41" s="1022"/>
      <c r="IXN41" s="1022"/>
      <c r="IXO41" s="1022"/>
      <c r="IXP41" s="1022"/>
      <c r="IXQ41" s="1022"/>
      <c r="IXR41" s="1022"/>
      <c r="IXS41" s="1022"/>
      <c r="IXT41" s="1022"/>
      <c r="IXU41" s="1022"/>
      <c r="IXV41" s="1022"/>
      <c r="IXW41" s="1022"/>
      <c r="IXX41" s="1022"/>
      <c r="IXY41" s="1022"/>
      <c r="IXZ41" s="1022"/>
      <c r="IYA41" s="1022"/>
      <c r="IYB41" s="1022"/>
      <c r="IYC41" s="1022"/>
      <c r="IYD41" s="1022"/>
      <c r="IYE41" s="1022"/>
      <c r="IYF41" s="1022"/>
      <c r="IYG41" s="1022"/>
      <c r="IYH41" s="1022"/>
      <c r="IYI41" s="1022"/>
      <c r="IYJ41" s="1022"/>
      <c r="IYK41" s="1022"/>
      <c r="IYL41" s="1022"/>
      <c r="IYM41" s="1022"/>
      <c r="IYN41" s="1022"/>
      <c r="IYO41" s="1022"/>
      <c r="IYP41" s="1022"/>
      <c r="IYQ41" s="1022"/>
      <c r="IYR41" s="1022"/>
      <c r="IYS41" s="1022"/>
      <c r="IYT41" s="1022"/>
      <c r="IYU41" s="1022"/>
      <c r="IYV41" s="1022"/>
      <c r="IYW41" s="1022"/>
      <c r="IYX41" s="1022"/>
      <c r="IYY41" s="1022"/>
      <c r="IYZ41" s="1022"/>
      <c r="IZA41" s="1022"/>
      <c r="IZB41" s="1022"/>
      <c r="IZC41" s="1022"/>
      <c r="IZD41" s="1022"/>
      <c r="IZE41" s="1022"/>
      <c r="IZF41" s="1022"/>
      <c r="IZG41" s="1022"/>
      <c r="IZH41" s="1022"/>
      <c r="IZI41" s="1022"/>
      <c r="IZJ41" s="1022"/>
      <c r="IZK41" s="1022"/>
      <c r="IZL41" s="1022"/>
      <c r="IZM41" s="1022"/>
      <c r="IZN41" s="1022"/>
      <c r="IZO41" s="1022"/>
      <c r="IZP41" s="1022"/>
      <c r="IZQ41" s="1022"/>
      <c r="IZR41" s="1022"/>
      <c r="IZS41" s="1022"/>
      <c r="IZT41" s="1022"/>
      <c r="IZU41" s="1022"/>
      <c r="IZV41" s="1022"/>
      <c r="IZW41" s="1022"/>
      <c r="IZX41" s="1022"/>
      <c r="IZY41" s="1022"/>
      <c r="IZZ41" s="1022"/>
      <c r="JAA41" s="1022"/>
      <c r="JAB41" s="1022"/>
      <c r="JAC41" s="1022"/>
      <c r="JAD41" s="1022"/>
      <c r="JAE41" s="1022"/>
      <c r="JAF41" s="1022"/>
      <c r="JAG41" s="1022"/>
      <c r="JAH41" s="1022"/>
      <c r="JAI41" s="1022"/>
      <c r="JAJ41" s="1022"/>
      <c r="JAK41" s="1022"/>
      <c r="JAL41" s="1022"/>
      <c r="JAM41" s="1022"/>
      <c r="JAN41" s="1022"/>
      <c r="JAO41" s="1022"/>
      <c r="JAP41" s="1022"/>
      <c r="JAQ41" s="1022"/>
      <c r="JAR41" s="1022"/>
      <c r="JAS41" s="1022"/>
      <c r="JAT41" s="1022"/>
      <c r="JAU41" s="1022"/>
      <c r="JAV41" s="1022"/>
      <c r="JAW41" s="1022"/>
      <c r="JAX41" s="1022"/>
      <c r="JAY41" s="1022"/>
      <c r="JAZ41" s="1022"/>
      <c r="JBA41" s="1022"/>
      <c r="JBB41" s="1022"/>
      <c r="JBC41" s="1022"/>
      <c r="JBD41" s="1022"/>
      <c r="JBE41" s="1022"/>
      <c r="JBF41" s="1022"/>
      <c r="JBG41" s="1022"/>
      <c r="JBH41" s="1022"/>
      <c r="JBI41" s="1022"/>
      <c r="JBJ41" s="1022"/>
      <c r="JBK41" s="1022"/>
      <c r="JBL41" s="1022"/>
      <c r="JBM41" s="1022"/>
      <c r="JBN41" s="1022"/>
      <c r="JBO41" s="1022"/>
      <c r="JBP41" s="1022"/>
      <c r="JBQ41" s="1022"/>
      <c r="JBR41" s="1022"/>
      <c r="JBS41" s="1022"/>
      <c r="JBT41" s="1022"/>
      <c r="JBU41" s="1022"/>
      <c r="JBV41" s="1022"/>
      <c r="JBW41" s="1022"/>
      <c r="JBX41" s="1022"/>
      <c r="JBY41" s="1022"/>
      <c r="JBZ41" s="1022"/>
      <c r="JCA41" s="1022"/>
      <c r="JCB41" s="1022"/>
      <c r="JCC41" s="1022"/>
      <c r="JCD41" s="1022"/>
      <c r="JCE41" s="1022"/>
      <c r="JCF41" s="1022"/>
      <c r="JCG41" s="1022"/>
      <c r="JCH41" s="1022"/>
      <c r="JCI41" s="1022"/>
      <c r="JCJ41" s="1022"/>
      <c r="JCK41" s="1022"/>
      <c r="JCL41" s="1022"/>
      <c r="JCM41" s="1022"/>
      <c r="JCN41" s="1022"/>
      <c r="JCO41" s="1022"/>
      <c r="JCP41" s="1022"/>
      <c r="JCQ41" s="1022"/>
      <c r="JCR41" s="1022"/>
      <c r="JCS41" s="1022"/>
      <c r="JCT41" s="1022"/>
      <c r="JCU41" s="1022"/>
      <c r="JCV41" s="1022"/>
      <c r="JCW41" s="1022"/>
      <c r="JCX41" s="1022"/>
      <c r="JCY41" s="1022"/>
      <c r="JCZ41" s="1022"/>
      <c r="JDA41" s="1022"/>
      <c r="JDB41" s="1022"/>
      <c r="JDC41" s="1022"/>
      <c r="JDD41" s="1022"/>
      <c r="JDE41" s="1022"/>
      <c r="JDF41" s="1022"/>
      <c r="JDG41" s="1022"/>
      <c r="JDH41" s="1022"/>
      <c r="JDI41" s="1022"/>
      <c r="JDJ41" s="1022"/>
      <c r="JDK41" s="1022"/>
      <c r="JDL41" s="1022"/>
      <c r="JDM41" s="1022"/>
      <c r="JDN41" s="1022"/>
      <c r="JDO41" s="1022"/>
      <c r="JDP41" s="1022"/>
      <c r="JDQ41" s="1022"/>
      <c r="JDR41" s="1022"/>
      <c r="JDS41" s="1022"/>
      <c r="JDT41" s="1022"/>
      <c r="JDU41" s="1022"/>
      <c r="JDV41" s="1022"/>
      <c r="JDW41" s="1022"/>
      <c r="JDX41" s="1022"/>
      <c r="JDY41" s="1022"/>
      <c r="JDZ41" s="1022"/>
      <c r="JEA41" s="1022"/>
      <c r="JEB41" s="1022"/>
      <c r="JEC41" s="1022"/>
      <c r="JED41" s="1022"/>
      <c r="JEE41" s="1022"/>
      <c r="JEF41" s="1022"/>
      <c r="JEG41" s="1022"/>
      <c r="JEH41" s="1022"/>
      <c r="JEI41" s="1022"/>
      <c r="JEJ41" s="1022"/>
      <c r="JEK41" s="1022"/>
      <c r="JEL41" s="1022"/>
      <c r="JEM41" s="1022"/>
      <c r="JEN41" s="1022"/>
      <c r="JEO41" s="1022"/>
      <c r="JEP41" s="1022"/>
      <c r="JEQ41" s="1022"/>
      <c r="JER41" s="1022"/>
      <c r="JES41" s="1022"/>
      <c r="JET41" s="1022"/>
      <c r="JEU41" s="1022"/>
      <c r="JEV41" s="1022"/>
      <c r="JEW41" s="1022"/>
      <c r="JEX41" s="1022"/>
      <c r="JEY41" s="1022"/>
      <c r="JEZ41" s="1022"/>
      <c r="JFA41" s="1022"/>
      <c r="JFB41" s="1022"/>
      <c r="JFC41" s="1022"/>
      <c r="JFD41" s="1022"/>
      <c r="JFE41" s="1022"/>
      <c r="JFF41" s="1022"/>
      <c r="JFG41" s="1022"/>
      <c r="JFH41" s="1022"/>
      <c r="JFI41" s="1022"/>
      <c r="JFJ41" s="1022"/>
      <c r="JFK41" s="1022"/>
      <c r="JFL41" s="1022"/>
      <c r="JFM41" s="1022"/>
      <c r="JFN41" s="1022"/>
      <c r="JFO41" s="1022"/>
      <c r="JFP41" s="1022"/>
      <c r="JFQ41" s="1022"/>
      <c r="JFR41" s="1022"/>
      <c r="JFS41" s="1022"/>
      <c r="JFT41" s="1022"/>
      <c r="JFU41" s="1022"/>
      <c r="JFV41" s="1022"/>
      <c r="JFW41" s="1022"/>
      <c r="JFX41" s="1022"/>
      <c r="JFY41" s="1022"/>
      <c r="JFZ41" s="1022"/>
      <c r="JGA41" s="1022"/>
      <c r="JGB41" s="1022"/>
      <c r="JGC41" s="1022"/>
      <c r="JGD41" s="1022"/>
      <c r="JGE41" s="1022"/>
      <c r="JGF41" s="1022"/>
      <c r="JGG41" s="1022"/>
      <c r="JGH41" s="1022"/>
      <c r="JGI41" s="1022"/>
      <c r="JGJ41" s="1022"/>
      <c r="JGK41" s="1022"/>
      <c r="JGL41" s="1022"/>
      <c r="JGM41" s="1022"/>
      <c r="JGN41" s="1022"/>
      <c r="JGO41" s="1022"/>
      <c r="JGP41" s="1022"/>
      <c r="JGQ41" s="1022"/>
      <c r="JGR41" s="1022"/>
      <c r="JGS41" s="1022"/>
      <c r="JGT41" s="1022"/>
      <c r="JGU41" s="1022"/>
      <c r="JGV41" s="1022"/>
      <c r="JGW41" s="1022"/>
      <c r="JGX41" s="1022"/>
      <c r="JGY41" s="1022"/>
      <c r="JGZ41" s="1022"/>
      <c r="JHA41" s="1022"/>
      <c r="JHB41" s="1022"/>
      <c r="JHC41" s="1022"/>
      <c r="JHD41" s="1022"/>
      <c r="JHE41" s="1022"/>
      <c r="JHF41" s="1022"/>
      <c r="JHG41" s="1022"/>
      <c r="JHH41" s="1022"/>
      <c r="JHI41" s="1022"/>
      <c r="JHJ41" s="1022"/>
      <c r="JHK41" s="1022"/>
      <c r="JHL41" s="1022"/>
      <c r="JHM41" s="1022"/>
      <c r="JHN41" s="1022"/>
      <c r="JHO41" s="1022"/>
      <c r="JHP41" s="1022"/>
      <c r="JHQ41" s="1022"/>
      <c r="JHR41" s="1022"/>
      <c r="JHS41" s="1022"/>
      <c r="JHT41" s="1022"/>
      <c r="JHU41" s="1022"/>
      <c r="JHV41" s="1022"/>
      <c r="JHW41" s="1022"/>
      <c r="JHX41" s="1022"/>
      <c r="JHY41" s="1022"/>
      <c r="JHZ41" s="1022"/>
      <c r="JIA41" s="1022"/>
      <c r="JIB41" s="1022"/>
      <c r="JIC41" s="1022"/>
      <c r="JID41" s="1022"/>
      <c r="JIE41" s="1022"/>
      <c r="JIF41" s="1022"/>
      <c r="JIG41" s="1022"/>
      <c r="JIH41" s="1022"/>
      <c r="JII41" s="1022"/>
      <c r="JIJ41" s="1022"/>
      <c r="JIK41" s="1022"/>
      <c r="JIL41" s="1022"/>
      <c r="JIM41" s="1022"/>
      <c r="JIN41" s="1022"/>
      <c r="JIO41" s="1022"/>
      <c r="JIP41" s="1022"/>
      <c r="JIQ41" s="1022"/>
      <c r="JIR41" s="1022"/>
      <c r="JIS41" s="1022"/>
      <c r="JIT41" s="1022"/>
      <c r="JIU41" s="1022"/>
      <c r="JIV41" s="1022"/>
      <c r="JIW41" s="1022"/>
      <c r="JIX41" s="1022"/>
      <c r="JIY41" s="1022"/>
      <c r="JIZ41" s="1022"/>
      <c r="JJA41" s="1022"/>
      <c r="JJB41" s="1022"/>
      <c r="JJC41" s="1022"/>
      <c r="JJD41" s="1022"/>
      <c r="JJE41" s="1022"/>
      <c r="JJF41" s="1022"/>
      <c r="JJG41" s="1022"/>
      <c r="JJH41" s="1022"/>
      <c r="JJI41" s="1022"/>
      <c r="JJJ41" s="1022"/>
      <c r="JJK41" s="1022"/>
      <c r="JJL41" s="1022"/>
      <c r="JJM41" s="1022"/>
      <c r="JJN41" s="1022"/>
      <c r="JJO41" s="1022"/>
      <c r="JJP41" s="1022"/>
      <c r="JJQ41" s="1022"/>
      <c r="JJR41" s="1022"/>
      <c r="JJS41" s="1022"/>
      <c r="JJT41" s="1022"/>
      <c r="JJU41" s="1022"/>
      <c r="JJV41" s="1022"/>
      <c r="JJW41" s="1022"/>
      <c r="JJX41" s="1022"/>
      <c r="JJY41" s="1022"/>
      <c r="JJZ41" s="1022"/>
      <c r="JKA41" s="1022"/>
      <c r="JKB41" s="1022"/>
      <c r="JKC41" s="1022"/>
      <c r="JKD41" s="1022"/>
      <c r="JKE41" s="1022"/>
      <c r="JKF41" s="1022"/>
      <c r="JKG41" s="1022"/>
      <c r="JKH41" s="1022"/>
      <c r="JKI41" s="1022"/>
      <c r="JKJ41" s="1022"/>
      <c r="JKK41" s="1022"/>
      <c r="JKL41" s="1022"/>
      <c r="JKM41" s="1022"/>
      <c r="JKN41" s="1022"/>
      <c r="JKO41" s="1022"/>
      <c r="JKP41" s="1022"/>
      <c r="JKQ41" s="1022"/>
      <c r="JKR41" s="1022"/>
      <c r="JKS41" s="1022"/>
      <c r="JKT41" s="1022"/>
      <c r="JKU41" s="1022"/>
      <c r="JKV41" s="1022"/>
      <c r="JKW41" s="1022"/>
      <c r="JKX41" s="1022"/>
      <c r="JKY41" s="1022"/>
      <c r="JKZ41" s="1022"/>
      <c r="JLA41" s="1022"/>
      <c r="JLB41" s="1022"/>
      <c r="JLC41" s="1022"/>
      <c r="JLD41" s="1022"/>
      <c r="JLE41" s="1022"/>
      <c r="JLF41" s="1022"/>
      <c r="JLG41" s="1022"/>
      <c r="JLH41" s="1022"/>
      <c r="JLI41" s="1022"/>
      <c r="JLJ41" s="1022"/>
      <c r="JLK41" s="1022"/>
      <c r="JLL41" s="1022"/>
      <c r="JLM41" s="1022"/>
      <c r="JLN41" s="1022"/>
      <c r="JLO41" s="1022"/>
      <c r="JLP41" s="1022"/>
      <c r="JLQ41" s="1022"/>
      <c r="JLR41" s="1022"/>
      <c r="JLS41" s="1022"/>
      <c r="JLT41" s="1022"/>
      <c r="JLU41" s="1022"/>
      <c r="JLV41" s="1022"/>
      <c r="JLW41" s="1022"/>
      <c r="JLX41" s="1022"/>
      <c r="JLY41" s="1022"/>
      <c r="JLZ41" s="1022"/>
      <c r="JMA41" s="1022"/>
      <c r="JMB41" s="1022"/>
      <c r="JMC41" s="1022"/>
      <c r="JMD41" s="1022"/>
      <c r="JME41" s="1022"/>
      <c r="JMF41" s="1022"/>
      <c r="JMG41" s="1022"/>
      <c r="JMH41" s="1022"/>
      <c r="JMI41" s="1022"/>
      <c r="JMJ41" s="1022"/>
      <c r="JMK41" s="1022"/>
      <c r="JML41" s="1022"/>
      <c r="JMM41" s="1022"/>
      <c r="JMN41" s="1022"/>
      <c r="JMO41" s="1022"/>
      <c r="JMP41" s="1022"/>
      <c r="JMQ41" s="1022"/>
      <c r="JMR41" s="1022"/>
      <c r="JMS41" s="1022"/>
      <c r="JMT41" s="1022"/>
      <c r="JMU41" s="1022"/>
      <c r="JMV41" s="1022"/>
      <c r="JMW41" s="1022"/>
      <c r="JMX41" s="1022"/>
      <c r="JMY41" s="1022"/>
      <c r="JMZ41" s="1022"/>
      <c r="JNA41" s="1022"/>
      <c r="JNB41" s="1022"/>
      <c r="JNC41" s="1022"/>
      <c r="JND41" s="1022"/>
      <c r="JNE41" s="1022"/>
      <c r="JNF41" s="1022"/>
      <c r="JNG41" s="1022"/>
      <c r="JNH41" s="1022"/>
      <c r="JNI41" s="1022"/>
      <c r="JNJ41" s="1022"/>
      <c r="JNK41" s="1022"/>
      <c r="JNL41" s="1022"/>
      <c r="JNM41" s="1022"/>
      <c r="JNN41" s="1022"/>
      <c r="JNO41" s="1022"/>
      <c r="JNP41" s="1022"/>
      <c r="JNQ41" s="1022"/>
      <c r="JNR41" s="1022"/>
      <c r="JNS41" s="1022"/>
      <c r="JNT41" s="1022"/>
      <c r="JNU41" s="1022"/>
      <c r="JNV41" s="1022"/>
      <c r="JNW41" s="1022"/>
      <c r="JNX41" s="1022"/>
      <c r="JNY41" s="1022"/>
      <c r="JNZ41" s="1022"/>
      <c r="JOA41" s="1022"/>
      <c r="JOB41" s="1022"/>
      <c r="JOC41" s="1022"/>
      <c r="JOD41" s="1022"/>
      <c r="JOE41" s="1022"/>
      <c r="JOF41" s="1022"/>
      <c r="JOG41" s="1022"/>
      <c r="JOH41" s="1022"/>
      <c r="JOI41" s="1022"/>
      <c r="JOJ41" s="1022"/>
      <c r="JOK41" s="1022"/>
      <c r="JOL41" s="1022"/>
      <c r="JOM41" s="1022"/>
      <c r="JON41" s="1022"/>
      <c r="JOO41" s="1022"/>
      <c r="JOP41" s="1022"/>
      <c r="JOQ41" s="1022"/>
      <c r="JOR41" s="1022"/>
      <c r="JOS41" s="1022"/>
      <c r="JOT41" s="1022"/>
      <c r="JOU41" s="1022"/>
      <c r="JOV41" s="1022"/>
      <c r="JOW41" s="1022"/>
      <c r="JOX41" s="1022"/>
      <c r="JOY41" s="1022"/>
      <c r="JOZ41" s="1022"/>
      <c r="JPA41" s="1022"/>
      <c r="JPB41" s="1022"/>
      <c r="JPC41" s="1022"/>
      <c r="JPD41" s="1022"/>
      <c r="JPE41" s="1022"/>
      <c r="JPF41" s="1022"/>
      <c r="JPG41" s="1022"/>
      <c r="JPH41" s="1022"/>
      <c r="JPI41" s="1022"/>
      <c r="JPJ41" s="1022"/>
      <c r="JPK41" s="1022"/>
      <c r="JPL41" s="1022"/>
      <c r="JPM41" s="1022"/>
      <c r="JPN41" s="1022"/>
      <c r="JPO41" s="1022"/>
      <c r="JPP41" s="1022"/>
      <c r="JPQ41" s="1022"/>
      <c r="JPR41" s="1022"/>
      <c r="JPS41" s="1022"/>
      <c r="JPT41" s="1022"/>
      <c r="JPU41" s="1022"/>
      <c r="JPV41" s="1022"/>
      <c r="JPW41" s="1022"/>
      <c r="JPX41" s="1022"/>
      <c r="JPY41" s="1022"/>
      <c r="JPZ41" s="1022"/>
      <c r="JQA41" s="1022"/>
      <c r="JQB41" s="1022"/>
      <c r="JQC41" s="1022"/>
      <c r="JQD41" s="1022"/>
      <c r="JQE41" s="1022"/>
      <c r="JQF41" s="1022"/>
      <c r="JQG41" s="1022"/>
      <c r="JQH41" s="1022"/>
      <c r="JQI41" s="1022"/>
      <c r="JQJ41" s="1022"/>
      <c r="JQK41" s="1022"/>
      <c r="JQL41" s="1022"/>
      <c r="JQM41" s="1022"/>
      <c r="JQN41" s="1022"/>
      <c r="JQO41" s="1022"/>
      <c r="JQP41" s="1022"/>
      <c r="JQQ41" s="1022"/>
      <c r="JQR41" s="1022"/>
      <c r="JQS41" s="1022"/>
      <c r="JQT41" s="1022"/>
      <c r="JQU41" s="1022"/>
      <c r="JQV41" s="1022"/>
      <c r="JQW41" s="1022"/>
      <c r="JQX41" s="1022"/>
      <c r="JQY41" s="1022"/>
      <c r="JQZ41" s="1022"/>
      <c r="JRA41" s="1022"/>
      <c r="JRB41" s="1022"/>
      <c r="JRC41" s="1022"/>
      <c r="JRD41" s="1022"/>
      <c r="JRE41" s="1022"/>
      <c r="JRF41" s="1022"/>
      <c r="JRG41" s="1022"/>
      <c r="JRH41" s="1022"/>
      <c r="JRI41" s="1022"/>
      <c r="JRJ41" s="1022"/>
      <c r="JRK41" s="1022"/>
      <c r="JRL41" s="1022"/>
      <c r="JRM41" s="1022"/>
      <c r="JRN41" s="1022"/>
      <c r="JRO41" s="1022"/>
      <c r="JRP41" s="1022"/>
      <c r="JRQ41" s="1022"/>
      <c r="JRR41" s="1022"/>
      <c r="JRS41" s="1022"/>
      <c r="JRT41" s="1022"/>
      <c r="JRU41" s="1022"/>
      <c r="JRV41" s="1022"/>
      <c r="JRW41" s="1022"/>
      <c r="JRX41" s="1022"/>
      <c r="JRY41" s="1022"/>
      <c r="JRZ41" s="1022"/>
      <c r="JSA41" s="1022"/>
      <c r="JSB41" s="1022"/>
      <c r="JSC41" s="1022"/>
      <c r="JSD41" s="1022"/>
      <c r="JSE41" s="1022"/>
      <c r="JSF41" s="1022"/>
      <c r="JSG41" s="1022"/>
      <c r="JSH41" s="1022"/>
      <c r="JSI41" s="1022"/>
      <c r="JSJ41" s="1022"/>
      <c r="JSK41" s="1022"/>
      <c r="JSL41" s="1022"/>
      <c r="JSM41" s="1022"/>
      <c r="JSN41" s="1022"/>
      <c r="JSO41" s="1022"/>
      <c r="JSP41" s="1022"/>
      <c r="JSQ41" s="1022"/>
      <c r="JSR41" s="1022"/>
      <c r="JSS41" s="1022"/>
      <c r="JST41" s="1022"/>
      <c r="JSU41" s="1022"/>
      <c r="JSV41" s="1022"/>
      <c r="JSW41" s="1022"/>
      <c r="JSX41" s="1022"/>
      <c r="JSY41" s="1022"/>
      <c r="JSZ41" s="1022"/>
      <c r="JTA41" s="1022"/>
      <c r="JTB41" s="1022"/>
      <c r="JTC41" s="1022"/>
      <c r="JTD41" s="1022"/>
      <c r="JTE41" s="1022"/>
      <c r="JTF41" s="1022"/>
      <c r="JTG41" s="1022"/>
      <c r="JTH41" s="1022"/>
      <c r="JTI41" s="1022"/>
      <c r="JTJ41" s="1022"/>
      <c r="JTK41" s="1022"/>
      <c r="JTL41" s="1022"/>
      <c r="JTM41" s="1022"/>
      <c r="JTN41" s="1022"/>
      <c r="JTO41" s="1022"/>
      <c r="JTP41" s="1022"/>
      <c r="JTQ41" s="1022"/>
      <c r="JTR41" s="1022"/>
      <c r="JTS41" s="1022"/>
      <c r="JTT41" s="1022"/>
      <c r="JTU41" s="1022"/>
      <c r="JTV41" s="1022"/>
      <c r="JTW41" s="1022"/>
      <c r="JTX41" s="1022"/>
      <c r="JTY41" s="1022"/>
      <c r="JTZ41" s="1022"/>
      <c r="JUA41" s="1022"/>
      <c r="JUB41" s="1022"/>
      <c r="JUC41" s="1022"/>
      <c r="JUD41" s="1022"/>
      <c r="JUE41" s="1022"/>
      <c r="JUF41" s="1022"/>
      <c r="JUG41" s="1022"/>
      <c r="JUH41" s="1022"/>
      <c r="JUI41" s="1022"/>
      <c r="JUJ41" s="1022"/>
      <c r="JUK41" s="1022"/>
      <c r="JUL41" s="1022"/>
      <c r="JUM41" s="1022"/>
      <c r="JUN41" s="1022"/>
      <c r="JUO41" s="1022"/>
      <c r="JUP41" s="1022"/>
      <c r="JUQ41" s="1022"/>
      <c r="JUR41" s="1022"/>
      <c r="JUS41" s="1022"/>
      <c r="JUT41" s="1022"/>
      <c r="JUU41" s="1022"/>
      <c r="JUV41" s="1022"/>
      <c r="JUW41" s="1022"/>
      <c r="JUX41" s="1022"/>
      <c r="JUY41" s="1022"/>
      <c r="JUZ41" s="1022"/>
      <c r="JVA41" s="1022"/>
      <c r="JVB41" s="1022"/>
      <c r="JVC41" s="1022"/>
      <c r="JVD41" s="1022"/>
      <c r="JVE41" s="1022"/>
      <c r="JVF41" s="1022"/>
      <c r="JVG41" s="1022"/>
      <c r="JVH41" s="1022"/>
      <c r="JVI41" s="1022"/>
      <c r="JVJ41" s="1022"/>
      <c r="JVK41" s="1022"/>
      <c r="JVL41" s="1022"/>
      <c r="JVM41" s="1022"/>
      <c r="JVN41" s="1022"/>
      <c r="JVO41" s="1022"/>
      <c r="JVP41" s="1022"/>
      <c r="JVQ41" s="1022"/>
      <c r="JVR41" s="1022"/>
      <c r="JVS41" s="1022"/>
      <c r="JVT41" s="1022"/>
      <c r="JVU41" s="1022"/>
      <c r="JVV41" s="1022"/>
      <c r="JVW41" s="1022"/>
      <c r="JVX41" s="1022"/>
      <c r="JVY41" s="1022"/>
      <c r="JVZ41" s="1022"/>
      <c r="JWA41" s="1022"/>
      <c r="JWB41" s="1022"/>
      <c r="JWC41" s="1022"/>
      <c r="JWD41" s="1022"/>
      <c r="JWE41" s="1022"/>
      <c r="JWF41" s="1022"/>
      <c r="JWG41" s="1022"/>
      <c r="JWH41" s="1022"/>
      <c r="JWI41" s="1022"/>
      <c r="JWJ41" s="1022"/>
      <c r="JWK41" s="1022"/>
      <c r="JWL41" s="1022"/>
      <c r="JWM41" s="1022"/>
      <c r="JWN41" s="1022"/>
      <c r="JWO41" s="1022"/>
      <c r="JWP41" s="1022"/>
      <c r="JWQ41" s="1022"/>
      <c r="JWR41" s="1022"/>
      <c r="JWS41" s="1022"/>
      <c r="JWT41" s="1022"/>
      <c r="JWU41" s="1022"/>
      <c r="JWV41" s="1022"/>
      <c r="JWW41" s="1022"/>
      <c r="JWX41" s="1022"/>
      <c r="JWY41" s="1022"/>
      <c r="JWZ41" s="1022"/>
      <c r="JXA41" s="1022"/>
      <c r="JXB41" s="1022"/>
      <c r="JXC41" s="1022"/>
      <c r="JXD41" s="1022"/>
      <c r="JXE41" s="1022"/>
      <c r="JXF41" s="1022"/>
      <c r="JXG41" s="1022"/>
      <c r="JXH41" s="1022"/>
      <c r="JXI41" s="1022"/>
      <c r="JXJ41" s="1022"/>
      <c r="JXK41" s="1022"/>
      <c r="JXL41" s="1022"/>
      <c r="JXM41" s="1022"/>
      <c r="JXN41" s="1022"/>
      <c r="JXO41" s="1022"/>
      <c r="JXP41" s="1022"/>
      <c r="JXQ41" s="1022"/>
      <c r="JXR41" s="1022"/>
      <c r="JXS41" s="1022"/>
      <c r="JXT41" s="1022"/>
      <c r="JXU41" s="1022"/>
      <c r="JXV41" s="1022"/>
      <c r="JXW41" s="1022"/>
      <c r="JXX41" s="1022"/>
      <c r="JXY41" s="1022"/>
      <c r="JXZ41" s="1022"/>
      <c r="JYA41" s="1022"/>
      <c r="JYB41" s="1022"/>
      <c r="JYC41" s="1022"/>
      <c r="JYD41" s="1022"/>
      <c r="JYE41" s="1022"/>
      <c r="JYF41" s="1022"/>
      <c r="JYG41" s="1022"/>
      <c r="JYH41" s="1022"/>
      <c r="JYI41" s="1022"/>
      <c r="JYJ41" s="1022"/>
      <c r="JYK41" s="1022"/>
      <c r="JYL41" s="1022"/>
      <c r="JYM41" s="1022"/>
      <c r="JYN41" s="1022"/>
      <c r="JYO41" s="1022"/>
      <c r="JYP41" s="1022"/>
      <c r="JYQ41" s="1022"/>
      <c r="JYR41" s="1022"/>
      <c r="JYS41" s="1022"/>
      <c r="JYT41" s="1022"/>
      <c r="JYU41" s="1022"/>
      <c r="JYV41" s="1022"/>
      <c r="JYW41" s="1022"/>
      <c r="JYX41" s="1022"/>
      <c r="JYY41" s="1022"/>
      <c r="JYZ41" s="1022"/>
      <c r="JZA41" s="1022"/>
      <c r="JZB41" s="1022"/>
      <c r="JZC41" s="1022"/>
      <c r="JZD41" s="1022"/>
      <c r="JZE41" s="1022"/>
      <c r="JZF41" s="1022"/>
      <c r="JZG41" s="1022"/>
      <c r="JZH41" s="1022"/>
      <c r="JZI41" s="1022"/>
      <c r="JZJ41" s="1022"/>
      <c r="JZK41" s="1022"/>
      <c r="JZL41" s="1022"/>
      <c r="JZM41" s="1022"/>
      <c r="JZN41" s="1022"/>
      <c r="JZO41" s="1022"/>
      <c r="JZP41" s="1022"/>
      <c r="JZQ41" s="1022"/>
      <c r="JZR41" s="1022"/>
      <c r="JZS41" s="1022"/>
      <c r="JZT41" s="1022"/>
      <c r="JZU41" s="1022"/>
      <c r="JZV41" s="1022"/>
      <c r="JZW41" s="1022"/>
      <c r="JZX41" s="1022"/>
      <c r="JZY41" s="1022"/>
      <c r="JZZ41" s="1022"/>
      <c r="KAA41" s="1022"/>
      <c r="KAB41" s="1022"/>
      <c r="KAC41" s="1022"/>
      <c r="KAD41" s="1022"/>
      <c r="KAE41" s="1022"/>
      <c r="KAF41" s="1022"/>
      <c r="KAG41" s="1022"/>
      <c r="KAH41" s="1022"/>
      <c r="KAI41" s="1022"/>
      <c r="KAJ41" s="1022"/>
      <c r="KAK41" s="1022"/>
      <c r="KAL41" s="1022"/>
      <c r="KAM41" s="1022"/>
      <c r="KAN41" s="1022"/>
      <c r="KAO41" s="1022"/>
      <c r="KAP41" s="1022"/>
      <c r="KAQ41" s="1022"/>
      <c r="KAR41" s="1022"/>
      <c r="KAS41" s="1022"/>
      <c r="KAT41" s="1022"/>
      <c r="KAU41" s="1022"/>
      <c r="KAV41" s="1022"/>
      <c r="KAW41" s="1022"/>
      <c r="KAX41" s="1022"/>
      <c r="KAY41" s="1022"/>
      <c r="KAZ41" s="1022"/>
      <c r="KBA41" s="1022"/>
      <c r="KBB41" s="1022"/>
      <c r="KBC41" s="1022"/>
      <c r="KBD41" s="1022"/>
      <c r="KBE41" s="1022"/>
      <c r="KBF41" s="1022"/>
      <c r="KBG41" s="1022"/>
      <c r="KBH41" s="1022"/>
      <c r="KBI41" s="1022"/>
      <c r="KBJ41" s="1022"/>
      <c r="KBK41" s="1022"/>
      <c r="KBL41" s="1022"/>
      <c r="KBM41" s="1022"/>
      <c r="KBN41" s="1022"/>
      <c r="KBO41" s="1022"/>
      <c r="KBP41" s="1022"/>
      <c r="KBQ41" s="1022"/>
      <c r="KBR41" s="1022"/>
      <c r="KBS41" s="1022"/>
      <c r="KBT41" s="1022"/>
      <c r="KBU41" s="1022"/>
      <c r="KBV41" s="1022"/>
      <c r="KBW41" s="1022"/>
      <c r="KBX41" s="1022"/>
      <c r="KBY41" s="1022"/>
      <c r="KBZ41" s="1022"/>
      <c r="KCA41" s="1022"/>
      <c r="KCB41" s="1022"/>
      <c r="KCC41" s="1022"/>
      <c r="KCD41" s="1022"/>
      <c r="KCE41" s="1022"/>
      <c r="KCF41" s="1022"/>
      <c r="KCG41" s="1022"/>
      <c r="KCH41" s="1022"/>
      <c r="KCI41" s="1022"/>
      <c r="KCJ41" s="1022"/>
      <c r="KCK41" s="1022"/>
      <c r="KCL41" s="1022"/>
      <c r="KCM41" s="1022"/>
      <c r="KCN41" s="1022"/>
      <c r="KCO41" s="1022"/>
      <c r="KCP41" s="1022"/>
      <c r="KCQ41" s="1022"/>
      <c r="KCR41" s="1022"/>
      <c r="KCS41" s="1022"/>
      <c r="KCT41" s="1022"/>
      <c r="KCU41" s="1022"/>
      <c r="KCV41" s="1022"/>
      <c r="KCW41" s="1022"/>
      <c r="KCX41" s="1022"/>
      <c r="KCY41" s="1022"/>
      <c r="KCZ41" s="1022"/>
      <c r="KDA41" s="1022"/>
      <c r="KDB41" s="1022"/>
      <c r="KDC41" s="1022"/>
      <c r="KDD41" s="1022"/>
      <c r="KDE41" s="1022"/>
      <c r="KDF41" s="1022"/>
      <c r="KDG41" s="1022"/>
      <c r="KDH41" s="1022"/>
      <c r="KDI41" s="1022"/>
      <c r="KDJ41" s="1022"/>
      <c r="KDK41" s="1022"/>
      <c r="KDL41" s="1022"/>
      <c r="KDM41" s="1022"/>
      <c r="KDN41" s="1022"/>
      <c r="KDO41" s="1022"/>
      <c r="KDP41" s="1022"/>
      <c r="KDQ41" s="1022"/>
      <c r="KDR41" s="1022"/>
      <c r="KDS41" s="1022"/>
      <c r="KDT41" s="1022"/>
      <c r="KDU41" s="1022"/>
      <c r="KDV41" s="1022"/>
      <c r="KDW41" s="1022"/>
      <c r="KDX41" s="1022"/>
      <c r="KDY41" s="1022"/>
      <c r="KDZ41" s="1022"/>
      <c r="KEA41" s="1022"/>
      <c r="KEB41" s="1022"/>
      <c r="KEC41" s="1022"/>
      <c r="KED41" s="1022"/>
      <c r="KEE41" s="1022"/>
      <c r="KEF41" s="1022"/>
      <c r="KEG41" s="1022"/>
      <c r="KEH41" s="1022"/>
      <c r="KEI41" s="1022"/>
      <c r="KEJ41" s="1022"/>
      <c r="KEK41" s="1022"/>
      <c r="KEL41" s="1022"/>
      <c r="KEM41" s="1022"/>
      <c r="KEN41" s="1022"/>
      <c r="KEO41" s="1022"/>
      <c r="KEP41" s="1022"/>
      <c r="KEQ41" s="1022"/>
      <c r="KER41" s="1022"/>
      <c r="KES41" s="1022"/>
      <c r="KET41" s="1022"/>
      <c r="KEU41" s="1022"/>
      <c r="KEV41" s="1022"/>
      <c r="KEW41" s="1022"/>
      <c r="KEX41" s="1022"/>
      <c r="KEY41" s="1022"/>
      <c r="KEZ41" s="1022"/>
      <c r="KFA41" s="1022"/>
      <c r="KFB41" s="1022"/>
      <c r="KFC41" s="1022"/>
      <c r="KFD41" s="1022"/>
      <c r="KFE41" s="1022"/>
      <c r="KFF41" s="1022"/>
      <c r="KFG41" s="1022"/>
      <c r="KFH41" s="1022"/>
      <c r="KFI41" s="1022"/>
      <c r="KFJ41" s="1022"/>
      <c r="KFK41" s="1022"/>
      <c r="KFL41" s="1022"/>
      <c r="KFM41" s="1022"/>
      <c r="KFN41" s="1022"/>
      <c r="KFO41" s="1022"/>
      <c r="KFP41" s="1022"/>
      <c r="KFQ41" s="1022"/>
      <c r="KFR41" s="1022"/>
      <c r="KFS41" s="1022"/>
      <c r="KFT41" s="1022"/>
      <c r="KFU41" s="1022"/>
      <c r="KFV41" s="1022"/>
      <c r="KFW41" s="1022"/>
      <c r="KFX41" s="1022"/>
      <c r="KFY41" s="1022"/>
      <c r="KFZ41" s="1022"/>
      <c r="KGA41" s="1022"/>
      <c r="KGB41" s="1022"/>
      <c r="KGC41" s="1022"/>
      <c r="KGD41" s="1022"/>
      <c r="KGE41" s="1022"/>
      <c r="KGF41" s="1022"/>
      <c r="KGG41" s="1022"/>
      <c r="KGH41" s="1022"/>
      <c r="KGI41" s="1022"/>
      <c r="KGJ41" s="1022"/>
      <c r="KGK41" s="1022"/>
      <c r="KGL41" s="1022"/>
      <c r="KGM41" s="1022"/>
      <c r="KGN41" s="1022"/>
      <c r="KGO41" s="1022"/>
      <c r="KGP41" s="1022"/>
      <c r="KGQ41" s="1022"/>
      <c r="KGR41" s="1022"/>
      <c r="KGS41" s="1022"/>
      <c r="KGT41" s="1022"/>
      <c r="KGU41" s="1022"/>
      <c r="KGV41" s="1022"/>
      <c r="KGW41" s="1022"/>
      <c r="KGX41" s="1022"/>
      <c r="KGY41" s="1022"/>
      <c r="KGZ41" s="1022"/>
      <c r="KHA41" s="1022"/>
      <c r="KHB41" s="1022"/>
      <c r="KHC41" s="1022"/>
      <c r="KHD41" s="1022"/>
      <c r="KHE41" s="1022"/>
      <c r="KHF41" s="1022"/>
      <c r="KHG41" s="1022"/>
      <c r="KHH41" s="1022"/>
      <c r="KHI41" s="1022"/>
      <c r="KHJ41" s="1022"/>
      <c r="KHK41" s="1022"/>
      <c r="KHL41" s="1022"/>
      <c r="KHM41" s="1022"/>
      <c r="KHN41" s="1022"/>
      <c r="KHO41" s="1022"/>
      <c r="KHP41" s="1022"/>
      <c r="KHQ41" s="1022"/>
      <c r="KHR41" s="1022"/>
      <c r="KHS41" s="1022"/>
      <c r="KHT41" s="1022"/>
      <c r="KHU41" s="1022"/>
      <c r="KHV41" s="1022"/>
      <c r="KHW41" s="1022"/>
      <c r="KHX41" s="1022"/>
      <c r="KHY41" s="1022"/>
      <c r="KHZ41" s="1022"/>
      <c r="KIA41" s="1022"/>
      <c r="KIB41" s="1022"/>
      <c r="KIC41" s="1022"/>
      <c r="KID41" s="1022"/>
      <c r="KIE41" s="1022"/>
      <c r="KIF41" s="1022"/>
      <c r="KIG41" s="1022"/>
      <c r="KIH41" s="1022"/>
      <c r="KII41" s="1022"/>
      <c r="KIJ41" s="1022"/>
      <c r="KIK41" s="1022"/>
      <c r="KIL41" s="1022"/>
      <c r="KIM41" s="1022"/>
      <c r="KIN41" s="1022"/>
      <c r="KIO41" s="1022"/>
      <c r="KIP41" s="1022"/>
      <c r="KIQ41" s="1022"/>
      <c r="KIR41" s="1022"/>
      <c r="KIS41" s="1022"/>
      <c r="KIT41" s="1022"/>
      <c r="KIU41" s="1022"/>
      <c r="KIV41" s="1022"/>
      <c r="KIW41" s="1022"/>
      <c r="KIX41" s="1022"/>
      <c r="KIY41" s="1022"/>
      <c r="KIZ41" s="1022"/>
      <c r="KJA41" s="1022"/>
      <c r="KJB41" s="1022"/>
      <c r="KJC41" s="1022"/>
      <c r="KJD41" s="1022"/>
      <c r="KJE41" s="1022"/>
      <c r="KJF41" s="1022"/>
      <c r="KJG41" s="1022"/>
      <c r="KJH41" s="1022"/>
      <c r="KJI41" s="1022"/>
      <c r="KJJ41" s="1022"/>
      <c r="KJK41" s="1022"/>
      <c r="KJL41" s="1022"/>
      <c r="KJM41" s="1022"/>
      <c r="KJN41" s="1022"/>
      <c r="KJO41" s="1022"/>
      <c r="KJP41" s="1022"/>
      <c r="KJQ41" s="1022"/>
      <c r="KJR41" s="1022"/>
      <c r="KJS41" s="1022"/>
      <c r="KJT41" s="1022"/>
      <c r="KJU41" s="1022"/>
      <c r="KJV41" s="1022"/>
      <c r="KJW41" s="1022"/>
      <c r="KJX41" s="1022"/>
      <c r="KJY41" s="1022"/>
      <c r="KJZ41" s="1022"/>
      <c r="KKA41" s="1022"/>
      <c r="KKB41" s="1022"/>
      <c r="KKC41" s="1022"/>
      <c r="KKD41" s="1022"/>
      <c r="KKE41" s="1022"/>
      <c r="KKF41" s="1022"/>
      <c r="KKG41" s="1022"/>
      <c r="KKH41" s="1022"/>
      <c r="KKI41" s="1022"/>
      <c r="KKJ41" s="1022"/>
      <c r="KKK41" s="1022"/>
      <c r="KKL41" s="1022"/>
      <c r="KKM41" s="1022"/>
      <c r="KKN41" s="1022"/>
      <c r="KKO41" s="1022"/>
      <c r="KKP41" s="1022"/>
      <c r="KKQ41" s="1022"/>
      <c r="KKR41" s="1022"/>
      <c r="KKS41" s="1022"/>
      <c r="KKT41" s="1022"/>
      <c r="KKU41" s="1022"/>
      <c r="KKV41" s="1022"/>
      <c r="KKW41" s="1022"/>
      <c r="KKX41" s="1022"/>
      <c r="KKY41" s="1022"/>
      <c r="KKZ41" s="1022"/>
      <c r="KLA41" s="1022"/>
      <c r="KLB41" s="1022"/>
      <c r="KLC41" s="1022"/>
      <c r="KLD41" s="1022"/>
      <c r="KLE41" s="1022"/>
      <c r="KLF41" s="1022"/>
      <c r="KLG41" s="1022"/>
      <c r="KLH41" s="1022"/>
      <c r="KLI41" s="1022"/>
      <c r="KLJ41" s="1022"/>
      <c r="KLK41" s="1022"/>
      <c r="KLL41" s="1022"/>
      <c r="KLM41" s="1022"/>
      <c r="KLN41" s="1022"/>
      <c r="KLO41" s="1022"/>
      <c r="KLP41" s="1022"/>
      <c r="KLQ41" s="1022"/>
      <c r="KLR41" s="1022"/>
      <c r="KLS41" s="1022"/>
      <c r="KLT41" s="1022"/>
      <c r="KLU41" s="1022"/>
      <c r="KLV41" s="1022"/>
      <c r="KLW41" s="1022"/>
      <c r="KLX41" s="1022"/>
      <c r="KLY41" s="1022"/>
      <c r="KLZ41" s="1022"/>
      <c r="KMA41" s="1022"/>
      <c r="KMB41" s="1022"/>
      <c r="KMC41" s="1022"/>
      <c r="KMD41" s="1022"/>
      <c r="KME41" s="1022"/>
      <c r="KMF41" s="1022"/>
      <c r="KMG41" s="1022"/>
      <c r="KMH41" s="1022"/>
      <c r="KMI41" s="1022"/>
      <c r="KMJ41" s="1022"/>
      <c r="KMK41" s="1022"/>
      <c r="KML41" s="1022"/>
      <c r="KMM41" s="1022"/>
      <c r="KMN41" s="1022"/>
      <c r="KMO41" s="1022"/>
      <c r="KMP41" s="1022"/>
      <c r="KMQ41" s="1022"/>
      <c r="KMR41" s="1022"/>
      <c r="KMS41" s="1022"/>
      <c r="KMT41" s="1022"/>
      <c r="KMU41" s="1022"/>
      <c r="KMV41" s="1022"/>
      <c r="KMW41" s="1022"/>
      <c r="KMX41" s="1022"/>
      <c r="KMY41" s="1022"/>
      <c r="KMZ41" s="1022"/>
      <c r="KNA41" s="1022"/>
      <c r="KNB41" s="1022"/>
      <c r="KNC41" s="1022"/>
      <c r="KND41" s="1022"/>
      <c r="KNE41" s="1022"/>
      <c r="KNF41" s="1022"/>
      <c r="KNG41" s="1022"/>
      <c r="KNH41" s="1022"/>
      <c r="KNI41" s="1022"/>
      <c r="KNJ41" s="1022"/>
      <c r="KNK41" s="1022"/>
      <c r="KNL41" s="1022"/>
      <c r="KNM41" s="1022"/>
      <c r="KNN41" s="1022"/>
      <c r="KNO41" s="1022"/>
      <c r="KNP41" s="1022"/>
      <c r="KNQ41" s="1022"/>
      <c r="KNR41" s="1022"/>
      <c r="KNS41" s="1022"/>
      <c r="KNT41" s="1022"/>
      <c r="KNU41" s="1022"/>
      <c r="KNV41" s="1022"/>
      <c r="KNW41" s="1022"/>
      <c r="KNX41" s="1022"/>
      <c r="KNY41" s="1022"/>
      <c r="KNZ41" s="1022"/>
      <c r="KOA41" s="1022"/>
      <c r="KOB41" s="1022"/>
      <c r="KOC41" s="1022"/>
      <c r="KOD41" s="1022"/>
      <c r="KOE41" s="1022"/>
      <c r="KOF41" s="1022"/>
      <c r="KOG41" s="1022"/>
      <c r="KOH41" s="1022"/>
      <c r="KOI41" s="1022"/>
      <c r="KOJ41" s="1022"/>
      <c r="KOK41" s="1022"/>
      <c r="KOL41" s="1022"/>
      <c r="KOM41" s="1022"/>
      <c r="KON41" s="1022"/>
      <c r="KOO41" s="1022"/>
      <c r="KOP41" s="1022"/>
      <c r="KOQ41" s="1022"/>
      <c r="KOR41" s="1022"/>
      <c r="KOS41" s="1022"/>
      <c r="KOT41" s="1022"/>
      <c r="KOU41" s="1022"/>
      <c r="KOV41" s="1022"/>
      <c r="KOW41" s="1022"/>
      <c r="KOX41" s="1022"/>
      <c r="KOY41" s="1022"/>
      <c r="KOZ41" s="1022"/>
      <c r="KPA41" s="1022"/>
      <c r="KPB41" s="1022"/>
      <c r="KPC41" s="1022"/>
      <c r="KPD41" s="1022"/>
      <c r="KPE41" s="1022"/>
      <c r="KPF41" s="1022"/>
      <c r="KPG41" s="1022"/>
      <c r="KPH41" s="1022"/>
      <c r="KPI41" s="1022"/>
      <c r="KPJ41" s="1022"/>
      <c r="KPK41" s="1022"/>
      <c r="KPL41" s="1022"/>
      <c r="KPM41" s="1022"/>
      <c r="KPN41" s="1022"/>
      <c r="KPO41" s="1022"/>
      <c r="KPP41" s="1022"/>
      <c r="KPQ41" s="1022"/>
      <c r="KPR41" s="1022"/>
      <c r="KPS41" s="1022"/>
      <c r="KPT41" s="1022"/>
      <c r="KPU41" s="1022"/>
      <c r="KPV41" s="1022"/>
      <c r="KPW41" s="1022"/>
      <c r="KPX41" s="1022"/>
      <c r="KPY41" s="1022"/>
      <c r="KPZ41" s="1022"/>
      <c r="KQA41" s="1022"/>
      <c r="KQB41" s="1022"/>
      <c r="KQC41" s="1022"/>
      <c r="KQD41" s="1022"/>
      <c r="KQE41" s="1022"/>
      <c r="KQF41" s="1022"/>
      <c r="KQG41" s="1022"/>
      <c r="KQH41" s="1022"/>
      <c r="KQI41" s="1022"/>
      <c r="KQJ41" s="1022"/>
      <c r="KQK41" s="1022"/>
      <c r="KQL41" s="1022"/>
      <c r="KQM41" s="1022"/>
      <c r="KQN41" s="1022"/>
      <c r="KQO41" s="1022"/>
      <c r="KQP41" s="1022"/>
      <c r="KQQ41" s="1022"/>
      <c r="KQR41" s="1022"/>
      <c r="KQS41" s="1022"/>
      <c r="KQT41" s="1022"/>
      <c r="KQU41" s="1022"/>
      <c r="KQV41" s="1022"/>
      <c r="KQW41" s="1022"/>
      <c r="KQX41" s="1022"/>
      <c r="KQY41" s="1022"/>
      <c r="KQZ41" s="1022"/>
      <c r="KRA41" s="1022"/>
      <c r="KRB41" s="1022"/>
      <c r="KRC41" s="1022"/>
      <c r="KRD41" s="1022"/>
      <c r="KRE41" s="1022"/>
      <c r="KRF41" s="1022"/>
      <c r="KRG41" s="1022"/>
      <c r="KRH41" s="1022"/>
      <c r="KRI41" s="1022"/>
      <c r="KRJ41" s="1022"/>
      <c r="KRK41" s="1022"/>
      <c r="KRL41" s="1022"/>
      <c r="KRM41" s="1022"/>
      <c r="KRN41" s="1022"/>
      <c r="KRO41" s="1022"/>
      <c r="KRP41" s="1022"/>
      <c r="KRQ41" s="1022"/>
      <c r="KRR41" s="1022"/>
      <c r="KRS41" s="1022"/>
      <c r="KRT41" s="1022"/>
      <c r="KRU41" s="1022"/>
      <c r="KRV41" s="1022"/>
      <c r="KRW41" s="1022"/>
      <c r="KRX41" s="1022"/>
      <c r="KRY41" s="1022"/>
      <c r="KRZ41" s="1022"/>
      <c r="KSA41" s="1022"/>
      <c r="KSB41" s="1022"/>
      <c r="KSC41" s="1022"/>
      <c r="KSD41" s="1022"/>
      <c r="KSE41" s="1022"/>
      <c r="KSF41" s="1022"/>
      <c r="KSG41" s="1022"/>
      <c r="KSH41" s="1022"/>
      <c r="KSI41" s="1022"/>
      <c r="KSJ41" s="1022"/>
      <c r="KSK41" s="1022"/>
      <c r="KSL41" s="1022"/>
      <c r="KSM41" s="1022"/>
      <c r="KSN41" s="1022"/>
      <c r="KSO41" s="1022"/>
      <c r="KSP41" s="1022"/>
      <c r="KSQ41" s="1022"/>
      <c r="KSR41" s="1022"/>
      <c r="KSS41" s="1022"/>
      <c r="KST41" s="1022"/>
      <c r="KSU41" s="1022"/>
      <c r="KSV41" s="1022"/>
      <c r="KSW41" s="1022"/>
      <c r="KSX41" s="1022"/>
      <c r="KSY41" s="1022"/>
      <c r="KSZ41" s="1022"/>
      <c r="KTA41" s="1022"/>
      <c r="KTB41" s="1022"/>
      <c r="KTC41" s="1022"/>
      <c r="KTD41" s="1022"/>
      <c r="KTE41" s="1022"/>
      <c r="KTF41" s="1022"/>
      <c r="KTG41" s="1022"/>
      <c r="KTH41" s="1022"/>
      <c r="KTI41" s="1022"/>
      <c r="KTJ41" s="1022"/>
      <c r="KTK41" s="1022"/>
      <c r="KTL41" s="1022"/>
      <c r="KTM41" s="1022"/>
      <c r="KTN41" s="1022"/>
      <c r="KTO41" s="1022"/>
      <c r="KTP41" s="1022"/>
      <c r="KTQ41" s="1022"/>
      <c r="KTR41" s="1022"/>
      <c r="KTS41" s="1022"/>
      <c r="KTT41" s="1022"/>
      <c r="KTU41" s="1022"/>
      <c r="KTV41" s="1022"/>
      <c r="KTW41" s="1022"/>
      <c r="KTX41" s="1022"/>
      <c r="KTY41" s="1022"/>
      <c r="KTZ41" s="1022"/>
      <c r="KUA41" s="1022"/>
      <c r="KUB41" s="1022"/>
      <c r="KUC41" s="1022"/>
      <c r="KUD41" s="1022"/>
      <c r="KUE41" s="1022"/>
      <c r="KUF41" s="1022"/>
      <c r="KUG41" s="1022"/>
      <c r="KUH41" s="1022"/>
      <c r="KUI41" s="1022"/>
      <c r="KUJ41" s="1022"/>
      <c r="KUK41" s="1022"/>
      <c r="KUL41" s="1022"/>
      <c r="KUM41" s="1022"/>
      <c r="KUN41" s="1022"/>
      <c r="KUO41" s="1022"/>
      <c r="KUP41" s="1022"/>
      <c r="KUQ41" s="1022"/>
      <c r="KUR41" s="1022"/>
      <c r="KUS41" s="1022"/>
      <c r="KUT41" s="1022"/>
      <c r="KUU41" s="1022"/>
      <c r="KUV41" s="1022"/>
      <c r="KUW41" s="1022"/>
      <c r="KUX41" s="1022"/>
      <c r="KUY41" s="1022"/>
      <c r="KUZ41" s="1022"/>
      <c r="KVA41" s="1022"/>
      <c r="KVB41" s="1022"/>
      <c r="KVC41" s="1022"/>
      <c r="KVD41" s="1022"/>
      <c r="KVE41" s="1022"/>
      <c r="KVF41" s="1022"/>
      <c r="KVG41" s="1022"/>
      <c r="KVH41" s="1022"/>
      <c r="KVI41" s="1022"/>
      <c r="KVJ41" s="1022"/>
      <c r="KVK41" s="1022"/>
      <c r="KVL41" s="1022"/>
      <c r="KVM41" s="1022"/>
      <c r="KVN41" s="1022"/>
      <c r="KVO41" s="1022"/>
      <c r="KVP41" s="1022"/>
      <c r="KVQ41" s="1022"/>
      <c r="KVR41" s="1022"/>
      <c r="KVS41" s="1022"/>
      <c r="KVT41" s="1022"/>
      <c r="KVU41" s="1022"/>
      <c r="KVV41" s="1022"/>
      <c r="KVW41" s="1022"/>
      <c r="KVX41" s="1022"/>
      <c r="KVY41" s="1022"/>
      <c r="KVZ41" s="1022"/>
      <c r="KWA41" s="1022"/>
      <c r="KWB41" s="1022"/>
      <c r="KWC41" s="1022"/>
      <c r="KWD41" s="1022"/>
      <c r="KWE41" s="1022"/>
      <c r="KWF41" s="1022"/>
      <c r="KWG41" s="1022"/>
      <c r="KWH41" s="1022"/>
      <c r="KWI41" s="1022"/>
      <c r="KWJ41" s="1022"/>
      <c r="KWK41" s="1022"/>
      <c r="KWL41" s="1022"/>
      <c r="KWM41" s="1022"/>
      <c r="KWN41" s="1022"/>
      <c r="KWO41" s="1022"/>
      <c r="KWP41" s="1022"/>
      <c r="KWQ41" s="1022"/>
      <c r="KWR41" s="1022"/>
      <c r="KWS41" s="1022"/>
      <c r="KWT41" s="1022"/>
      <c r="KWU41" s="1022"/>
      <c r="KWV41" s="1022"/>
      <c r="KWW41" s="1022"/>
      <c r="KWX41" s="1022"/>
      <c r="KWY41" s="1022"/>
      <c r="KWZ41" s="1022"/>
      <c r="KXA41" s="1022"/>
      <c r="KXB41" s="1022"/>
      <c r="KXC41" s="1022"/>
      <c r="KXD41" s="1022"/>
      <c r="KXE41" s="1022"/>
      <c r="KXF41" s="1022"/>
      <c r="KXG41" s="1022"/>
      <c r="KXH41" s="1022"/>
      <c r="KXI41" s="1022"/>
      <c r="KXJ41" s="1022"/>
      <c r="KXK41" s="1022"/>
      <c r="KXL41" s="1022"/>
      <c r="KXM41" s="1022"/>
      <c r="KXN41" s="1022"/>
      <c r="KXO41" s="1022"/>
      <c r="KXP41" s="1022"/>
      <c r="KXQ41" s="1022"/>
      <c r="KXR41" s="1022"/>
      <c r="KXS41" s="1022"/>
      <c r="KXT41" s="1022"/>
      <c r="KXU41" s="1022"/>
      <c r="KXV41" s="1022"/>
      <c r="KXW41" s="1022"/>
      <c r="KXX41" s="1022"/>
      <c r="KXY41" s="1022"/>
      <c r="KXZ41" s="1022"/>
      <c r="KYA41" s="1022"/>
      <c r="KYB41" s="1022"/>
      <c r="KYC41" s="1022"/>
      <c r="KYD41" s="1022"/>
      <c r="KYE41" s="1022"/>
      <c r="KYF41" s="1022"/>
      <c r="KYG41" s="1022"/>
      <c r="KYH41" s="1022"/>
      <c r="KYI41" s="1022"/>
      <c r="KYJ41" s="1022"/>
      <c r="KYK41" s="1022"/>
      <c r="KYL41" s="1022"/>
      <c r="KYM41" s="1022"/>
      <c r="KYN41" s="1022"/>
      <c r="KYO41" s="1022"/>
      <c r="KYP41" s="1022"/>
      <c r="KYQ41" s="1022"/>
      <c r="KYR41" s="1022"/>
      <c r="KYS41" s="1022"/>
      <c r="KYT41" s="1022"/>
      <c r="KYU41" s="1022"/>
      <c r="KYV41" s="1022"/>
      <c r="KYW41" s="1022"/>
      <c r="KYX41" s="1022"/>
      <c r="KYY41" s="1022"/>
      <c r="KYZ41" s="1022"/>
      <c r="KZA41" s="1022"/>
      <c r="KZB41" s="1022"/>
      <c r="KZC41" s="1022"/>
      <c r="KZD41" s="1022"/>
      <c r="KZE41" s="1022"/>
      <c r="KZF41" s="1022"/>
      <c r="KZG41" s="1022"/>
      <c r="KZH41" s="1022"/>
      <c r="KZI41" s="1022"/>
      <c r="KZJ41" s="1022"/>
      <c r="KZK41" s="1022"/>
      <c r="KZL41" s="1022"/>
      <c r="KZM41" s="1022"/>
      <c r="KZN41" s="1022"/>
      <c r="KZO41" s="1022"/>
      <c r="KZP41" s="1022"/>
      <c r="KZQ41" s="1022"/>
      <c r="KZR41" s="1022"/>
      <c r="KZS41" s="1022"/>
      <c r="KZT41" s="1022"/>
      <c r="KZU41" s="1022"/>
      <c r="KZV41" s="1022"/>
      <c r="KZW41" s="1022"/>
      <c r="KZX41" s="1022"/>
      <c r="KZY41" s="1022"/>
      <c r="KZZ41" s="1022"/>
      <c r="LAA41" s="1022"/>
      <c r="LAB41" s="1022"/>
      <c r="LAC41" s="1022"/>
      <c r="LAD41" s="1022"/>
      <c r="LAE41" s="1022"/>
      <c r="LAF41" s="1022"/>
      <c r="LAG41" s="1022"/>
      <c r="LAH41" s="1022"/>
      <c r="LAI41" s="1022"/>
      <c r="LAJ41" s="1022"/>
      <c r="LAK41" s="1022"/>
      <c r="LAL41" s="1022"/>
      <c r="LAM41" s="1022"/>
      <c r="LAN41" s="1022"/>
      <c r="LAO41" s="1022"/>
      <c r="LAP41" s="1022"/>
      <c r="LAQ41" s="1022"/>
      <c r="LAR41" s="1022"/>
      <c r="LAS41" s="1022"/>
      <c r="LAT41" s="1022"/>
      <c r="LAU41" s="1022"/>
      <c r="LAV41" s="1022"/>
      <c r="LAW41" s="1022"/>
      <c r="LAX41" s="1022"/>
      <c r="LAY41" s="1022"/>
      <c r="LAZ41" s="1022"/>
      <c r="LBA41" s="1022"/>
      <c r="LBB41" s="1022"/>
      <c r="LBC41" s="1022"/>
      <c r="LBD41" s="1022"/>
      <c r="LBE41" s="1022"/>
      <c r="LBF41" s="1022"/>
      <c r="LBG41" s="1022"/>
      <c r="LBH41" s="1022"/>
      <c r="LBI41" s="1022"/>
      <c r="LBJ41" s="1022"/>
      <c r="LBK41" s="1022"/>
      <c r="LBL41" s="1022"/>
      <c r="LBM41" s="1022"/>
      <c r="LBN41" s="1022"/>
      <c r="LBO41" s="1022"/>
      <c r="LBP41" s="1022"/>
      <c r="LBQ41" s="1022"/>
      <c r="LBR41" s="1022"/>
      <c r="LBS41" s="1022"/>
      <c r="LBT41" s="1022"/>
      <c r="LBU41" s="1022"/>
      <c r="LBV41" s="1022"/>
      <c r="LBW41" s="1022"/>
      <c r="LBX41" s="1022"/>
      <c r="LBY41" s="1022"/>
      <c r="LBZ41" s="1022"/>
      <c r="LCA41" s="1022"/>
      <c r="LCB41" s="1022"/>
      <c r="LCC41" s="1022"/>
      <c r="LCD41" s="1022"/>
      <c r="LCE41" s="1022"/>
      <c r="LCF41" s="1022"/>
      <c r="LCG41" s="1022"/>
      <c r="LCH41" s="1022"/>
      <c r="LCI41" s="1022"/>
      <c r="LCJ41" s="1022"/>
      <c r="LCK41" s="1022"/>
      <c r="LCL41" s="1022"/>
      <c r="LCM41" s="1022"/>
      <c r="LCN41" s="1022"/>
      <c r="LCO41" s="1022"/>
      <c r="LCP41" s="1022"/>
      <c r="LCQ41" s="1022"/>
      <c r="LCR41" s="1022"/>
      <c r="LCS41" s="1022"/>
      <c r="LCT41" s="1022"/>
      <c r="LCU41" s="1022"/>
      <c r="LCV41" s="1022"/>
      <c r="LCW41" s="1022"/>
      <c r="LCX41" s="1022"/>
      <c r="LCY41" s="1022"/>
      <c r="LCZ41" s="1022"/>
      <c r="LDA41" s="1022"/>
      <c r="LDB41" s="1022"/>
      <c r="LDC41" s="1022"/>
      <c r="LDD41" s="1022"/>
      <c r="LDE41" s="1022"/>
      <c r="LDF41" s="1022"/>
      <c r="LDG41" s="1022"/>
      <c r="LDH41" s="1022"/>
      <c r="LDI41" s="1022"/>
      <c r="LDJ41" s="1022"/>
      <c r="LDK41" s="1022"/>
      <c r="LDL41" s="1022"/>
      <c r="LDM41" s="1022"/>
      <c r="LDN41" s="1022"/>
      <c r="LDO41" s="1022"/>
      <c r="LDP41" s="1022"/>
      <c r="LDQ41" s="1022"/>
      <c r="LDR41" s="1022"/>
      <c r="LDS41" s="1022"/>
      <c r="LDT41" s="1022"/>
      <c r="LDU41" s="1022"/>
      <c r="LDV41" s="1022"/>
      <c r="LDW41" s="1022"/>
      <c r="LDX41" s="1022"/>
      <c r="LDY41" s="1022"/>
      <c r="LDZ41" s="1022"/>
      <c r="LEA41" s="1022"/>
      <c r="LEB41" s="1022"/>
      <c r="LEC41" s="1022"/>
      <c r="LED41" s="1022"/>
      <c r="LEE41" s="1022"/>
      <c r="LEF41" s="1022"/>
      <c r="LEG41" s="1022"/>
      <c r="LEH41" s="1022"/>
      <c r="LEI41" s="1022"/>
      <c r="LEJ41" s="1022"/>
      <c r="LEK41" s="1022"/>
      <c r="LEL41" s="1022"/>
      <c r="LEM41" s="1022"/>
      <c r="LEN41" s="1022"/>
      <c r="LEO41" s="1022"/>
      <c r="LEP41" s="1022"/>
      <c r="LEQ41" s="1022"/>
      <c r="LER41" s="1022"/>
      <c r="LES41" s="1022"/>
      <c r="LET41" s="1022"/>
      <c r="LEU41" s="1022"/>
      <c r="LEV41" s="1022"/>
      <c r="LEW41" s="1022"/>
      <c r="LEX41" s="1022"/>
      <c r="LEY41" s="1022"/>
      <c r="LEZ41" s="1022"/>
      <c r="LFA41" s="1022"/>
      <c r="LFB41" s="1022"/>
      <c r="LFC41" s="1022"/>
      <c r="LFD41" s="1022"/>
      <c r="LFE41" s="1022"/>
      <c r="LFF41" s="1022"/>
      <c r="LFG41" s="1022"/>
      <c r="LFH41" s="1022"/>
      <c r="LFI41" s="1022"/>
      <c r="LFJ41" s="1022"/>
      <c r="LFK41" s="1022"/>
      <c r="LFL41" s="1022"/>
      <c r="LFM41" s="1022"/>
      <c r="LFN41" s="1022"/>
      <c r="LFO41" s="1022"/>
      <c r="LFP41" s="1022"/>
      <c r="LFQ41" s="1022"/>
      <c r="LFR41" s="1022"/>
      <c r="LFS41" s="1022"/>
      <c r="LFT41" s="1022"/>
      <c r="LFU41" s="1022"/>
      <c r="LFV41" s="1022"/>
      <c r="LFW41" s="1022"/>
      <c r="LFX41" s="1022"/>
      <c r="LFY41" s="1022"/>
      <c r="LFZ41" s="1022"/>
      <c r="LGA41" s="1022"/>
      <c r="LGB41" s="1022"/>
      <c r="LGC41" s="1022"/>
      <c r="LGD41" s="1022"/>
      <c r="LGE41" s="1022"/>
      <c r="LGF41" s="1022"/>
      <c r="LGG41" s="1022"/>
      <c r="LGH41" s="1022"/>
      <c r="LGI41" s="1022"/>
      <c r="LGJ41" s="1022"/>
      <c r="LGK41" s="1022"/>
      <c r="LGL41" s="1022"/>
      <c r="LGM41" s="1022"/>
      <c r="LGN41" s="1022"/>
      <c r="LGO41" s="1022"/>
      <c r="LGP41" s="1022"/>
      <c r="LGQ41" s="1022"/>
      <c r="LGR41" s="1022"/>
      <c r="LGS41" s="1022"/>
      <c r="LGT41" s="1022"/>
      <c r="LGU41" s="1022"/>
      <c r="LGV41" s="1022"/>
      <c r="LGW41" s="1022"/>
      <c r="LGX41" s="1022"/>
      <c r="LGY41" s="1022"/>
      <c r="LGZ41" s="1022"/>
      <c r="LHA41" s="1022"/>
      <c r="LHB41" s="1022"/>
      <c r="LHC41" s="1022"/>
      <c r="LHD41" s="1022"/>
      <c r="LHE41" s="1022"/>
      <c r="LHF41" s="1022"/>
      <c r="LHG41" s="1022"/>
      <c r="LHH41" s="1022"/>
      <c r="LHI41" s="1022"/>
      <c r="LHJ41" s="1022"/>
      <c r="LHK41" s="1022"/>
      <c r="LHL41" s="1022"/>
      <c r="LHM41" s="1022"/>
      <c r="LHN41" s="1022"/>
      <c r="LHO41" s="1022"/>
      <c r="LHP41" s="1022"/>
      <c r="LHQ41" s="1022"/>
      <c r="LHR41" s="1022"/>
      <c r="LHS41" s="1022"/>
      <c r="LHT41" s="1022"/>
      <c r="LHU41" s="1022"/>
      <c r="LHV41" s="1022"/>
      <c r="LHW41" s="1022"/>
      <c r="LHX41" s="1022"/>
      <c r="LHY41" s="1022"/>
      <c r="LHZ41" s="1022"/>
      <c r="LIA41" s="1022"/>
      <c r="LIB41" s="1022"/>
      <c r="LIC41" s="1022"/>
      <c r="LID41" s="1022"/>
      <c r="LIE41" s="1022"/>
      <c r="LIF41" s="1022"/>
      <c r="LIG41" s="1022"/>
      <c r="LIH41" s="1022"/>
      <c r="LII41" s="1022"/>
      <c r="LIJ41" s="1022"/>
      <c r="LIK41" s="1022"/>
      <c r="LIL41" s="1022"/>
      <c r="LIM41" s="1022"/>
      <c r="LIN41" s="1022"/>
      <c r="LIO41" s="1022"/>
      <c r="LIP41" s="1022"/>
      <c r="LIQ41" s="1022"/>
      <c r="LIR41" s="1022"/>
      <c r="LIS41" s="1022"/>
      <c r="LIT41" s="1022"/>
      <c r="LIU41" s="1022"/>
      <c r="LIV41" s="1022"/>
      <c r="LIW41" s="1022"/>
      <c r="LIX41" s="1022"/>
      <c r="LIY41" s="1022"/>
      <c r="LIZ41" s="1022"/>
      <c r="LJA41" s="1022"/>
      <c r="LJB41" s="1022"/>
      <c r="LJC41" s="1022"/>
      <c r="LJD41" s="1022"/>
      <c r="LJE41" s="1022"/>
      <c r="LJF41" s="1022"/>
      <c r="LJG41" s="1022"/>
      <c r="LJH41" s="1022"/>
      <c r="LJI41" s="1022"/>
      <c r="LJJ41" s="1022"/>
      <c r="LJK41" s="1022"/>
      <c r="LJL41" s="1022"/>
      <c r="LJM41" s="1022"/>
      <c r="LJN41" s="1022"/>
      <c r="LJO41" s="1022"/>
      <c r="LJP41" s="1022"/>
      <c r="LJQ41" s="1022"/>
      <c r="LJR41" s="1022"/>
      <c r="LJS41" s="1022"/>
      <c r="LJT41" s="1022"/>
      <c r="LJU41" s="1022"/>
      <c r="LJV41" s="1022"/>
      <c r="LJW41" s="1022"/>
      <c r="LJX41" s="1022"/>
      <c r="LJY41" s="1022"/>
      <c r="LJZ41" s="1022"/>
      <c r="LKA41" s="1022"/>
      <c r="LKB41" s="1022"/>
      <c r="LKC41" s="1022"/>
      <c r="LKD41" s="1022"/>
      <c r="LKE41" s="1022"/>
      <c r="LKF41" s="1022"/>
      <c r="LKG41" s="1022"/>
      <c r="LKH41" s="1022"/>
      <c r="LKI41" s="1022"/>
      <c r="LKJ41" s="1022"/>
      <c r="LKK41" s="1022"/>
      <c r="LKL41" s="1022"/>
      <c r="LKM41" s="1022"/>
      <c r="LKN41" s="1022"/>
      <c r="LKO41" s="1022"/>
      <c r="LKP41" s="1022"/>
      <c r="LKQ41" s="1022"/>
      <c r="LKR41" s="1022"/>
      <c r="LKS41" s="1022"/>
      <c r="LKT41" s="1022"/>
      <c r="LKU41" s="1022"/>
      <c r="LKV41" s="1022"/>
      <c r="LKW41" s="1022"/>
      <c r="LKX41" s="1022"/>
      <c r="LKY41" s="1022"/>
      <c r="LKZ41" s="1022"/>
      <c r="LLA41" s="1022"/>
      <c r="LLB41" s="1022"/>
      <c r="LLC41" s="1022"/>
      <c r="LLD41" s="1022"/>
      <c r="LLE41" s="1022"/>
      <c r="LLF41" s="1022"/>
      <c r="LLG41" s="1022"/>
      <c r="LLH41" s="1022"/>
      <c r="LLI41" s="1022"/>
      <c r="LLJ41" s="1022"/>
      <c r="LLK41" s="1022"/>
      <c r="LLL41" s="1022"/>
      <c r="LLM41" s="1022"/>
      <c r="LLN41" s="1022"/>
      <c r="LLO41" s="1022"/>
      <c r="LLP41" s="1022"/>
      <c r="LLQ41" s="1022"/>
      <c r="LLR41" s="1022"/>
      <c r="LLS41" s="1022"/>
      <c r="LLT41" s="1022"/>
      <c r="LLU41" s="1022"/>
      <c r="LLV41" s="1022"/>
      <c r="LLW41" s="1022"/>
      <c r="LLX41" s="1022"/>
      <c r="LLY41" s="1022"/>
      <c r="LLZ41" s="1022"/>
      <c r="LMA41" s="1022"/>
      <c r="LMB41" s="1022"/>
      <c r="LMC41" s="1022"/>
      <c r="LMD41" s="1022"/>
      <c r="LME41" s="1022"/>
      <c r="LMF41" s="1022"/>
      <c r="LMG41" s="1022"/>
      <c r="LMH41" s="1022"/>
      <c r="LMI41" s="1022"/>
      <c r="LMJ41" s="1022"/>
      <c r="LMK41" s="1022"/>
      <c r="LML41" s="1022"/>
      <c r="LMM41" s="1022"/>
      <c r="LMN41" s="1022"/>
      <c r="LMO41" s="1022"/>
      <c r="LMP41" s="1022"/>
      <c r="LMQ41" s="1022"/>
      <c r="LMR41" s="1022"/>
      <c r="LMS41" s="1022"/>
      <c r="LMT41" s="1022"/>
      <c r="LMU41" s="1022"/>
      <c r="LMV41" s="1022"/>
      <c r="LMW41" s="1022"/>
      <c r="LMX41" s="1022"/>
      <c r="LMY41" s="1022"/>
      <c r="LMZ41" s="1022"/>
      <c r="LNA41" s="1022"/>
      <c r="LNB41" s="1022"/>
      <c r="LNC41" s="1022"/>
      <c r="LND41" s="1022"/>
      <c r="LNE41" s="1022"/>
      <c r="LNF41" s="1022"/>
      <c r="LNG41" s="1022"/>
      <c r="LNH41" s="1022"/>
      <c r="LNI41" s="1022"/>
      <c r="LNJ41" s="1022"/>
      <c r="LNK41" s="1022"/>
      <c r="LNL41" s="1022"/>
      <c r="LNM41" s="1022"/>
      <c r="LNN41" s="1022"/>
      <c r="LNO41" s="1022"/>
      <c r="LNP41" s="1022"/>
      <c r="LNQ41" s="1022"/>
      <c r="LNR41" s="1022"/>
      <c r="LNS41" s="1022"/>
      <c r="LNT41" s="1022"/>
      <c r="LNU41" s="1022"/>
      <c r="LNV41" s="1022"/>
      <c r="LNW41" s="1022"/>
      <c r="LNX41" s="1022"/>
      <c r="LNY41" s="1022"/>
      <c r="LNZ41" s="1022"/>
      <c r="LOA41" s="1022"/>
      <c r="LOB41" s="1022"/>
      <c r="LOC41" s="1022"/>
      <c r="LOD41" s="1022"/>
      <c r="LOE41" s="1022"/>
      <c r="LOF41" s="1022"/>
      <c r="LOG41" s="1022"/>
      <c r="LOH41" s="1022"/>
      <c r="LOI41" s="1022"/>
      <c r="LOJ41" s="1022"/>
      <c r="LOK41" s="1022"/>
      <c r="LOL41" s="1022"/>
      <c r="LOM41" s="1022"/>
      <c r="LON41" s="1022"/>
      <c r="LOO41" s="1022"/>
      <c r="LOP41" s="1022"/>
      <c r="LOQ41" s="1022"/>
      <c r="LOR41" s="1022"/>
      <c r="LOS41" s="1022"/>
      <c r="LOT41" s="1022"/>
      <c r="LOU41" s="1022"/>
      <c r="LOV41" s="1022"/>
      <c r="LOW41" s="1022"/>
      <c r="LOX41" s="1022"/>
      <c r="LOY41" s="1022"/>
      <c r="LOZ41" s="1022"/>
      <c r="LPA41" s="1022"/>
      <c r="LPB41" s="1022"/>
      <c r="LPC41" s="1022"/>
      <c r="LPD41" s="1022"/>
      <c r="LPE41" s="1022"/>
      <c r="LPF41" s="1022"/>
      <c r="LPG41" s="1022"/>
      <c r="LPH41" s="1022"/>
      <c r="LPI41" s="1022"/>
      <c r="LPJ41" s="1022"/>
      <c r="LPK41" s="1022"/>
      <c r="LPL41" s="1022"/>
      <c r="LPM41" s="1022"/>
      <c r="LPN41" s="1022"/>
      <c r="LPO41" s="1022"/>
      <c r="LPP41" s="1022"/>
      <c r="LPQ41" s="1022"/>
      <c r="LPR41" s="1022"/>
      <c r="LPS41" s="1022"/>
      <c r="LPT41" s="1022"/>
      <c r="LPU41" s="1022"/>
      <c r="LPV41" s="1022"/>
      <c r="LPW41" s="1022"/>
      <c r="LPX41" s="1022"/>
      <c r="LPY41" s="1022"/>
      <c r="LPZ41" s="1022"/>
      <c r="LQA41" s="1022"/>
      <c r="LQB41" s="1022"/>
      <c r="LQC41" s="1022"/>
      <c r="LQD41" s="1022"/>
      <c r="LQE41" s="1022"/>
      <c r="LQF41" s="1022"/>
      <c r="LQG41" s="1022"/>
      <c r="LQH41" s="1022"/>
      <c r="LQI41" s="1022"/>
      <c r="LQJ41" s="1022"/>
      <c r="LQK41" s="1022"/>
      <c r="LQL41" s="1022"/>
      <c r="LQM41" s="1022"/>
      <c r="LQN41" s="1022"/>
      <c r="LQO41" s="1022"/>
      <c r="LQP41" s="1022"/>
      <c r="LQQ41" s="1022"/>
      <c r="LQR41" s="1022"/>
      <c r="LQS41" s="1022"/>
      <c r="LQT41" s="1022"/>
      <c r="LQU41" s="1022"/>
      <c r="LQV41" s="1022"/>
      <c r="LQW41" s="1022"/>
      <c r="LQX41" s="1022"/>
      <c r="LQY41" s="1022"/>
      <c r="LQZ41" s="1022"/>
      <c r="LRA41" s="1022"/>
      <c r="LRB41" s="1022"/>
      <c r="LRC41" s="1022"/>
      <c r="LRD41" s="1022"/>
      <c r="LRE41" s="1022"/>
      <c r="LRF41" s="1022"/>
      <c r="LRG41" s="1022"/>
      <c r="LRH41" s="1022"/>
      <c r="LRI41" s="1022"/>
      <c r="LRJ41" s="1022"/>
      <c r="LRK41" s="1022"/>
      <c r="LRL41" s="1022"/>
      <c r="LRM41" s="1022"/>
      <c r="LRN41" s="1022"/>
      <c r="LRO41" s="1022"/>
      <c r="LRP41" s="1022"/>
      <c r="LRQ41" s="1022"/>
      <c r="LRR41" s="1022"/>
      <c r="LRS41" s="1022"/>
      <c r="LRT41" s="1022"/>
      <c r="LRU41" s="1022"/>
      <c r="LRV41" s="1022"/>
      <c r="LRW41" s="1022"/>
      <c r="LRX41" s="1022"/>
      <c r="LRY41" s="1022"/>
      <c r="LRZ41" s="1022"/>
      <c r="LSA41" s="1022"/>
      <c r="LSB41" s="1022"/>
      <c r="LSC41" s="1022"/>
      <c r="LSD41" s="1022"/>
      <c r="LSE41" s="1022"/>
      <c r="LSF41" s="1022"/>
      <c r="LSG41" s="1022"/>
      <c r="LSH41" s="1022"/>
      <c r="LSI41" s="1022"/>
      <c r="LSJ41" s="1022"/>
      <c r="LSK41" s="1022"/>
      <c r="LSL41" s="1022"/>
      <c r="LSM41" s="1022"/>
      <c r="LSN41" s="1022"/>
      <c r="LSO41" s="1022"/>
      <c r="LSP41" s="1022"/>
      <c r="LSQ41" s="1022"/>
      <c r="LSR41" s="1022"/>
      <c r="LSS41" s="1022"/>
      <c r="LST41" s="1022"/>
      <c r="LSU41" s="1022"/>
      <c r="LSV41" s="1022"/>
      <c r="LSW41" s="1022"/>
      <c r="LSX41" s="1022"/>
      <c r="LSY41" s="1022"/>
      <c r="LSZ41" s="1022"/>
      <c r="LTA41" s="1022"/>
      <c r="LTB41" s="1022"/>
      <c r="LTC41" s="1022"/>
      <c r="LTD41" s="1022"/>
      <c r="LTE41" s="1022"/>
      <c r="LTF41" s="1022"/>
      <c r="LTG41" s="1022"/>
      <c r="LTH41" s="1022"/>
      <c r="LTI41" s="1022"/>
      <c r="LTJ41" s="1022"/>
      <c r="LTK41" s="1022"/>
      <c r="LTL41" s="1022"/>
      <c r="LTM41" s="1022"/>
      <c r="LTN41" s="1022"/>
      <c r="LTO41" s="1022"/>
      <c r="LTP41" s="1022"/>
      <c r="LTQ41" s="1022"/>
      <c r="LTR41" s="1022"/>
      <c r="LTS41" s="1022"/>
      <c r="LTT41" s="1022"/>
      <c r="LTU41" s="1022"/>
      <c r="LTV41" s="1022"/>
      <c r="LTW41" s="1022"/>
      <c r="LTX41" s="1022"/>
      <c r="LTY41" s="1022"/>
      <c r="LTZ41" s="1022"/>
      <c r="LUA41" s="1022"/>
      <c r="LUB41" s="1022"/>
      <c r="LUC41" s="1022"/>
      <c r="LUD41" s="1022"/>
      <c r="LUE41" s="1022"/>
      <c r="LUF41" s="1022"/>
      <c r="LUG41" s="1022"/>
      <c r="LUH41" s="1022"/>
      <c r="LUI41" s="1022"/>
      <c r="LUJ41" s="1022"/>
      <c r="LUK41" s="1022"/>
      <c r="LUL41" s="1022"/>
      <c r="LUM41" s="1022"/>
      <c r="LUN41" s="1022"/>
      <c r="LUO41" s="1022"/>
      <c r="LUP41" s="1022"/>
      <c r="LUQ41" s="1022"/>
      <c r="LUR41" s="1022"/>
      <c r="LUS41" s="1022"/>
      <c r="LUT41" s="1022"/>
      <c r="LUU41" s="1022"/>
      <c r="LUV41" s="1022"/>
      <c r="LUW41" s="1022"/>
      <c r="LUX41" s="1022"/>
      <c r="LUY41" s="1022"/>
      <c r="LUZ41" s="1022"/>
      <c r="LVA41" s="1022"/>
      <c r="LVB41" s="1022"/>
      <c r="LVC41" s="1022"/>
      <c r="LVD41" s="1022"/>
      <c r="LVE41" s="1022"/>
      <c r="LVF41" s="1022"/>
      <c r="LVG41" s="1022"/>
      <c r="LVH41" s="1022"/>
      <c r="LVI41" s="1022"/>
      <c r="LVJ41" s="1022"/>
      <c r="LVK41" s="1022"/>
      <c r="LVL41" s="1022"/>
      <c r="LVM41" s="1022"/>
      <c r="LVN41" s="1022"/>
      <c r="LVO41" s="1022"/>
      <c r="LVP41" s="1022"/>
      <c r="LVQ41" s="1022"/>
      <c r="LVR41" s="1022"/>
      <c r="LVS41" s="1022"/>
      <c r="LVT41" s="1022"/>
      <c r="LVU41" s="1022"/>
      <c r="LVV41" s="1022"/>
      <c r="LVW41" s="1022"/>
      <c r="LVX41" s="1022"/>
      <c r="LVY41" s="1022"/>
      <c r="LVZ41" s="1022"/>
      <c r="LWA41" s="1022"/>
      <c r="LWB41" s="1022"/>
      <c r="LWC41" s="1022"/>
      <c r="LWD41" s="1022"/>
      <c r="LWE41" s="1022"/>
      <c r="LWF41" s="1022"/>
      <c r="LWG41" s="1022"/>
      <c r="LWH41" s="1022"/>
      <c r="LWI41" s="1022"/>
      <c r="LWJ41" s="1022"/>
      <c r="LWK41" s="1022"/>
      <c r="LWL41" s="1022"/>
      <c r="LWM41" s="1022"/>
      <c r="LWN41" s="1022"/>
      <c r="LWO41" s="1022"/>
      <c r="LWP41" s="1022"/>
      <c r="LWQ41" s="1022"/>
      <c r="LWR41" s="1022"/>
      <c r="LWS41" s="1022"/>
      <c r="LWT41" s="1022"/>
      <c r="LWU41" s="1022"/>
      <c r="LWV41" s="1022"/>
      <c r="LWW41" s="1022"/>
      <c r="LWX41" s="1022"/>
      <c r="LWY41" s="1022"/>
      <c r="LWZ41" s="1022"/>
      <c r="LXA41" s="1022"/>
      <c r="LXB41" s="1022"/>
      <c r="LXC41" s="1022"/>
      <c r="LXD41" s="1022"/>
      <c r="LXE41" s="1022"/>
      <c r="LXF41" s="1022"/>
      <c r="LXG41" s="1022"/>
      <c r="LXH41" s="1022"/>
      <c r="LXI41" s="1022"/>
      <c r="LXJ41" s="1022"/>
      <c r="LXK41" s="1022"/>
      <c r="LXL41" s="1022"/>
      <c r="LXM41" s="1022"/>
      <c r="LXN41" s="1022"/>
      <c r="LXO41" s="1022"/>
      <c r="LXP41" s="1022"/>
      <c r="LXQ41" s="1022"/>
      <c r="LXR41" s="1022"/>
      <c r="LXS41" s="1022"/>
      <c r="LXT41" s="1022"/>
      <c r="LXU41" s="1022"/>
      <c r="LXV41" s="1022"/>
      <c r="LXW41" s="1022"/>
      <c r="LXX41" s="1022"/>
      <c r="LXY41" s="1022"/>
      <c r="LXZ41" s="1022"/>
      <c r="LYA41" s="1022"/>
      <c r="LYB41" s="1022"/>
      <c r="LYC41" s="1022"/>
      <c r="LYD41" s="1022"/>
      <c r="LYE41" s="1022"/>
      <c r="LYF41" s="1022"/>
      <c r="LYG41" s="1022"/>
      <c r="LYH41" s="1022"/>
      <c r="LYI41" s="1022"/>
      <c r="LYJ41" s="1022"/>
      <c r="LYK41" s="1022"/>
      <c r="LYL41" s="1022"/>
      <c r="LYM41" s="1022"/>
      <c r="LYN41" s="1022"/>
      <c r="LYO41" s="1022"/>
      <c r="LYP41" s="1022"/>
      <c r="LYQ41" s="1022"/>
      <c r="LYR41" s="1022"/>
      <c r="LYS41" s="1022"/>
      <c r="LYT41" s="1022"/>
      <c r="LYU41" s="1022"/>
      <c r="LYV41" s="1022"/>
      <c r="LYW41" s="1022"/>
      <c r="LYX41" s="1022"/>
      <c r="LYY41" s="1022"/>
      <c r="LYZ41" s="1022"/>
      <c r="LZA41" s="1022"/>
      <c r="LZB41" s="1022"/>
      <c r="LZC41" s="1022"/>
      <c r="LZD41" s="1022"/>
      <c r="LZE41" s="1022"/>
      <c r="LZF41" s="1022"/>
      <c r="LZG41" s="1022"/>
      <c r="LZH41" s="1022"/>
      <c r="LZI41" s="1022"/>
      <c r="LZJ41" s="1022"/>
      <c r="LZK41" s="1022"/>
      <c r="LZL41" s="1022"/>
      <c r="LZM41" s="1022"/>
      <c r="LZN41" s="1022"/>
      <c r="LZO41" s="1022"/>
      <c r="LZP41" s="1022"/>
      <c r="LZQ41" s="1022"/>
      <c r="LZR41" s="1022"/>
      <c r="LZS41" s="1022"/>
      <c r="LZT41" s="1022"/>
      <c r="LZU41" s="1022"/>
      <c r="LZV41" s="1022"/>
      <c r="LZW41" s="1022"/>
      <c r="LZX41" s="1022"/>
      <c r="LZY41" s="1022"/>
      <c r="LZZ41" s="1022"/>
      <c r="MAA41" s="1022"/>
      <c r="MAB41" s="1022"/>
      <c r="MAC41" s="1022"/>
      <c r="MAD41" s="1022"/>
      <c r="MAE41" s="1022"/>
      <c r="MAF41" s="1022"/>
      <c r="MAG41" s="1022"/>
      <c r="MAH41" s="1022"/>
      <c r="MAI41" s="1022"/>
      <c r="MAJ41" s="1022"/>
      <c r="MAK41" s="1022"/>
      <c r="MAL41" s="1022"/>
      <c r="MAM41" s="1022"/>
      <c r="MAN41" s="1022"/>
      <c r="MAO41" s="1022"/>
      <c r="MAP41" s="1022"/>
      <c r="MAQ41" s="1022"/>
      <c r="MAR41" s="1022"/>
      <c r="MAS41" s="1022"/>
      <c r="MAT41" s="1022"/>
      <c r="MAU41" s="1022"/>
      <c r="MAV41" s="1022"/>
      <c r="MAW41" s="1022"/>
      <c r="MAX41" s="1022"/>
      <c r="MAY41" s="1022"/>
      <c r="MAZ41" s="1022"/>
      <c r="MBA41" s="1022"/>
      <c r="MBB41" s="1022"/>
      <c r="MBC41" s="1022"/>
      <c r="MBD41" s="1022"/>
      <c r="MBE41" s="1022"/>
      <c r="MBF41" s="1022"/>
      <c r="MBG41" s="1022"/>
      <c r="MBH41" s="1022"/>
      <c r="MBI41" s="1022"/>
      <c r="MBJ41" s="1022"/>
      <c r="MBK41" s="1022"/>
      <c r="MBL41" s="1022"/>
      <c r="MBM41" s="1022"/>
      <c r="MBN41" s="1022"/>
      <c r="MBO41" s="1022"/>
      <c r="MBP41" s="1022"/>
      <c r="MBQ41" s="1022"/>
      <c r="MBR41" s="1022"/>
      <c r="MBS41" s="1022"/>
      <c r="MBT41" s="1022"/>
      <c r="MBU41" s="1022"/>
      <c r="MBV41" s="1022"/>
      <c r="MBW41" s="1022"/>
      <c r="MBX41" s="1022"/>
      <c r="MBY41" s="1022"/>
      <c r="MBZ41" s="1022"/>
      <c r="MCA41" s="1022"/>
      <c r="MCB41" s="1022"/>
      <c r="MCC41" s="1022"/>
      <c r="MCD41" s="1022"/>
      <c r="MCE41" s="1022"/>
      <c r="MCF41" s="1022"/>
      <c r="MCG41" s="1022"/>
      <c r="MCH41" s="1022"/>
      <c r="MCI41" s="1022"/>
      <c r="MCJ41" s="1022"/>
      <c r="MCK41" s="1022"/>
      <c r="MCL41" s="1022"/>
      <c r="MCM41" s="1022"/>
      <c r="MCN41" s="1022"/>
      <c r="MCO41" s="1022"/>
      <c r="MCP41" s="1022"/>
      <c r="MCQ41" s="1022"/>
      <c r="MCR41" s="1022"/>
      <c r="MCS41" s="1022"/>
      <c r="MCT41" s="1022"/>
      <c r="MCU41" s="1022"/>
      <c r="MCV41" s="1022"/>
      <c r="MCW41" s="1022"/>
      <c r="MCX41" s="1022"/>
      <c r="MCY41" s="1022"/>
      <c r="MCZ41" s="1022"/>
      <c r="MDA41" s="1022"/>
      <c r="MDB41" s="1022"/>
      <c r="MDC41" s="1022"/>
      <c r="MDD41" s="1022"/>
      <c r="MDE41" s="1022"/>
      <c r="MDF41" s="1022"/>
      <c r="MDG41" s="1022"/>
      <c r="MDH41" s="1022"/>
      <c r="MDI41" s="1022"/>
      <c r="MDJ41" s="1022"/>
      <c r="MDK41" s="1022"/>
      <c r="MDL41" s="1022"/>
      <c r="MDM41" s="1022"/>
      <c r="MDN41" s="1022"/>
      <c r="MDO41" s="1022"/>
      <c r="MDP41" s="1022"/>
      <c r="MDQ41" s="1022"/>
      <c r="MDR41" s="1022"/>
      <c r="MDS41" s="1022"/>
      <c r="MDT41" s="1022"/>
      <c r="MDU41" s="1022"/>
      <c r="MDV41" s="1022"/>
      <c r="MDW41" s="1022"/>
      <c r="MDX41" s="1022"/>
      <c r="MDY41" s="1022"/>
      <c r="MDZ41" s="1022"/>
      <c r="MEA41" s="1022"/>
      <c r="MEB41" s="1022"/>
      <c r="MEC41" s="1022"/>
      <c r="MED41" s="1022"/>
      <c r="MEE41" s="1022"/>
      <c r="MEF41" s="1022"/>
      <c r="MEG41" s="1022"/>
      <c r="MEH41" s="1022"/>
      <c r="MEI41" s="1022"/>
      <c r="MEJ41" s="1022"/>
      <c r="MEK41" s="1022"/>
      <c r="MEL41" s="1022"/>
      <c r="MEM41" s="1022"/>
      <c r="MEN41" s="1022"/>
      <c r="MEO41" s="1022"/>
      <c r="MEP41" s="1022"/>
      <c r="MEQ41" s="1022"/>
      <c r="MER41" s="1022"/>
      <c r="MES41" s="1022"/>
      <c r="MET41" s="1022"/>
      <c r="MEU41" s="1022"/>
      <c r="MEV41" s="1022"/>
      <c r="MEW41" s="1022"/>
      <c r="MEX41" s="1022"/>
      <c r="MEY41" s="1022"/>
      <c r="MEZ41" s="1022"/>
      <c r="MFA41" s="1022"/>
      <c r="MFB41" s="1022"/>
      <c r="MFC41" s="1022"/>
      <c r="MFD41" s="1022"/>
      <c r="MFE41" s="1022"/>
      <c r="MFF41" s="1022"/>
      <c r="MFG41" s="1022"/>
      <c r="MFH41" s="1022"/>
      <c r="MFI41" s="1022"/>
      <c r="MFJ41" s="1022"/>
      <c r="MFK41" s="1022"/>
      <c r="MFL41" s="1022"/>
      <c r="MFM41" s="1022"/>
      <c r="MFN41" s="1022"/>
      <c r="MFO41" s="1022"/>
      <c r="MFP41" s="1022"/>
      <c r="MFQ41" s="1022"/>
      <c r="MFR41" s="1022"/>
      <c r="MFS41" s="1022"/>
      <c r="MFT41" s="1022"/>
      <c r="MFU41" s="1022"/>
      <c r="MFV41" s="1022"/>
      <c r="MFW41" s="1022"/>
      <c r="MFX41" s="1022"/>
      <c r="MFY41" s="1022"/>
      <c r="MFZ41" s="1022"/>
      <c r="MGA41" s="1022"/>
      <c r="MGB41" s="1022"/>
      <c r="MGC41" s="1022"/>
      <c r="MGD41" s="1022"/>
      <c r="MGE41" s="1022"/>
      <c r="MGF41" s="1022"/>
      <c r="MGG41" s="1022"/>
      <c r="MGH41" s="1022"/>
      <c r="MGI41" s="1022"/>
      <c r="MGJ41" s="1022"/>
      <c r="MGK41" s="1022"/>
      <c r="MGL41" s="1022"/>
      <c r="MGM41" s="1022"/>
      <c r="MGN41" s="1022"/>
      <c r="MGO41" s="1022"/>
      <c r="MGP41" s="1022"/>
      <c r="MGQ41" s="1022"/>
      <c r="MGR41" s="1022"/>
      <c r="MGS41" s="1022"/>
      <c r="MGT41" s="1022"/>
      <c r="MGU41" s="1022"/>
      <c r="MGV41" s="1022"/>
      <c r="MGW41" s="1022"/>
      <c r="MGX41" s="1022"/>
      <c r="MGY41" s="1022"/>
      <c r="MGZ41" s="1022"/>
      <c r="MHA41" s="1022"/>
      <c r="MHB41" s="1022"/>
      <c r="MHC41" s="1022"/>
      <c r="MHD41" s="1022"/>
      <c r="MHE41" s="1022"/>
      <c r="MHF41" s="1022"/>
      <c r="MHG41" s="1022"/>
      <c r="MHH41" s="1022"/>
      <c r="MHI41" s="1022"/>
      <c r="MHJ41" s="1022"/>
      <c r="MHK41" s="1022"/>
      <c r="MHL41" s="1022"/>
      <c r="MHM41" s="1022"/>
      <c r="MHN41" s="1022"/>
      <c r="MHO41" s="1022"/>
      <c r="MHP41" s="1022"/>
      <c r="MHQ41" s="1022"/>
      <c r="MHR41" s="1022"/>
      <c r="MHS41" s="1022"/>
      <c r="MHT41" s="1022"/>
      <c r="MHU41" s="1022"/>
      <c r="MHV41" s="1022"/>
      <c r="MHW41" s="1022"/>
      <c r="MHX41" s="1022"/>
      <c r="MHY41" s="1022"/>
      <c r="MHZ41" s="1022"/>
      <c r="MIA41" s="1022"/>
      <c r="MIB41" s="1022"/>
      <c r="MIC41" s="1022"/>
      <c r="MID41" s="1022"/>
      <c r="MIE41" s="1022"/>
      <c r="MIF41" s="1022"/>
      <c r="MIG41" s="1022"/>
      <c r="MIH41" s="1022"/>
      <c r="MII41" s="1022"/>
      <c r="MIJ41" s="1022"/>
      <c r="MIK41" s="1022"/>
      <c r="MIL41" s="1022"/>
      <c r="MIM41" s="1022"/>
      <c r="MIN41" s="1022"/>
      <c r="MIO41" s="1022"/>
      <c r="MIP41" s="1022"/>
      <c r="MIQ41" s="1022"/>
      <c r="MIR41" s="1022"/>
      <c r="MIS41" s="1022"/>
      <c r="MIT41" s="1022"/>
      <c r="MIU41" s="1022"/>
      <c r="MIV41" s="1022"/>
      <c r="MIW41" s="1022"/>
      <c r="MIX41" s="1022"/>
      <c r="MIY41" s="1022"/>
      <c r="MIZ41" s="1022"/>
      <c r="MJA41" s="1022"/>
      <c r="MJB41" s="1022"/>
      <c r="MJC41" s="1022"/>
      <c r="MJD41" s="1022"/>
      <c r="MJE41" s="1022"/>
      <c r="MJF41" s="1022"/>
      <c r="MJG41" s="1022"/>
      <c r="MJH41" s="1022"/>
      <c r="MJI41" s="1022"/>
      <c r="MJJ41" s="1022"/>
      <c r="MJK41" s="1022"/>
      <c r="MJL41" s="1022"/>
      <c r="MJM41" s="1022"/>
      <c r="MJN41" s="1022"/>
      <c r="MJO41" s="1022"/>
      <c r="MJP41" s="1022"/>
      <c r="MJQ41" s="1022"/>
      <c r="MJR41" s="1022"/>
      <c r="MJS41" s="1022"/>
      <c r="MJT41" s="1022"/>
      <c r="MJU41" s="1022"/>
      <c r="MJV41" s="1022"/>
      <c r="MJW41" s="1022"/>
      <c r="MJX41" s="1022"/>
      <c r="MJY41" s="1022"/>
      <c r="MJZ41" s="1022"/>
      <c r="MKA41" s="1022"/>
      <c r="MKB41" s="1022"/>
      <c r="MKC41" s="1022"/>
      <c r="MKD41" s="1022"/>
      <c r="MKE41" s="1022"/>
      <c r="MKF41" s="1022"/>
      <c r="MKG41" s="1022"/>
      <c r="MKH41" s="1022"/>
      <c r="MKI41" s="1022"/>
      <c r="MKJ41" s="1022"/>
      <c r="MKK41" s="1022"/>
      <c r="MKL41" s="1022"/>
      <c r="MKM41" s="1022"/>
      <c r="MKN41" s="1022"/>
      <c r="MKO41" s="1022"/>
      <c r="MKP41" s="1022"/>
      <c r="MKQ41" s="1022"/>
      <c r="MKR41" s="1022"/>
      <c r="MKS41" s="1022"/>
      <c r="MKT41" s="1022"/>
      <c r="MKU41" s="1022"/>
      <c r="MKV41" s="1022"/>
      <c r="MKW41" s="1022"/>
      <c r="MKX41" s="1022"/>
      <c r="MKY41" s="1022"/>
      <c r="MKZ41" s="1022"/>
      <c r="MLA41" s="1022"/>
      <c r="MLB41" s="1022"/>
      <c r="MLC41" s="1022"/>
      <c r="MLD41" s="1022"/>
      <c r="MLE41" s="1022"/>
      <c r="MLF41" s="1022"/>
      <c r="MLG41" s="1022"/>
      <c r="MLH41" s="1022"/>
      <c r="MLI41" s="1022"/>
      <c r="MLJ41" s="1022"/>
      <c r="MLK41" s="1022"/>
      <c r="MLL41" s="1022"/>
      <c r="MLM41" s="1022"/>
      <c r="MLN41" s="1022"/>
      <c r="MLO41" s="1022"/>
      <c r="MLP41" s="1022"/>
      <c r="MLQ41" s="1022"/>
      <c r="MLR41" s="1022"/>
      <c r="MLS41" s="1022"/>
      <c r="MLT41" s="1022"/>
      <c r="MLU41" s="1022"/>
      <c r="MLV41" s="1022"/>
      <c r="MLW41" s="1022"/>
      <c r="MLX41" s="1022"/>
      <c r="MLY41" s="1022"/>
      <c r="MLZ41" s="1022"/>
      <c r="MMA41" s="1022"/>
      <c r="MMB41" s="1022"/>
      <c r="MMC41" s="1022"/>
      <c r="MMD41" s="1022"/>
      <c r="MME41" s="1022"/>
      <c r="MMF41" s="1022"/>
      <c r="MMG41" s="1022"/>
      <c r="MMH41" s="1022"/>
      <c r="MMI41" s="1022"/>
      <c r="MMJ41" s="1022"/>
      <c r="MMK41" s="1022"/>
      <c r="MML41" s="1022"/>
      <c r="MMM41" s="1022"/>
      <c r="MMN41" s="1022"/>
      <c r="MMO41" s="1022"/>
      <c r="MMP41" s="1022"/>
      <c r="MMQ41" s="1022"/>
      <c r="MMR41" s="1022"/>
      <c r="MMS41" s="1022"/>
      <c r="MMT41" s="1022"/>
      <c r="MMU41" s="1022"/>
      <c r="MMV41" s="1022"/>
      <c r="MMW41" s="1022"/>
      <c r="MMX41" s="1022"/>
      <c r="MMY41" s="1022"/>
      <c r="MMZ41" s="1022"/>
      <c r="MNA41" s="1022"/>
      <c r="MNB41" s="1022"/>
      <c r="MNC41" s="1022"/>
      <c r="MND41" s="1022"/>
      <c r="MNE41" s="1022"/>
      <c r="MNF41" s="1022"/>
      <c r="MNG41" s="1022"/>
      <c r="MNH41" s="1022"/>
      <c r="MNI41" s="1022"/>
      <c r="MNJ41" s="1022"/>
      <c r="MNK41" s="1022"/>
      <c r="MNL41" s="1022"/>
      <c r="MNM41" s="1022"/>
      <c r="MNN41" s="1022"/>
      <c r="MNO41" s="1022"/>
      <c r="MNP41" s="1022"/>
      <c r="MNQ41" s="1022"/>
      <c r="MNR41" s="1022"/>
      <c r="MNS41" s="1022"/>
      <c r="MNT41" s="1022"/>
      <c r="MNU41" s="1022"/>
      <c r="MNV41" s="1022"/>
      <c r="MNW41" s="1022"/>
      <c r="MNX41" s="1022"/>
      <c r="MNY41" s="1022"/>
      <c r="MNZ41" s="1022"/>
      <c r="MOA41" s="1022"/>
      <c r="MOB41" s="1022"/>
      <c r="MOC41" s="1022"/>
      <c r="MOD41" s="1022"/>
      <c r="MOE41" s="1022"/>
      <c r="MOF41" s="1022"/>
      <c r="MOG41" s="1022"/>
      <c r="MOH41" s="1022"/>
      <c r="MOI41" s="1022"/>
      <c r="MOJ41" s="1022"/>
      <c r="MOK41" s="1022"/>
      <c r="MOL41" s="1022"/>
      <c r="MOM41" s="1022"/>
      <c r="MON41" s="1022"/>
      <c r="MOO41" s="1022"/>
      <c r="MOP41" s="1022"/>
      <c r="MOQ41" s="1022"/>
      <c r="MOR41" s="1022"/>
      <c r="MOS41" s="1022"/>
      <c r="MOT41" s="1022"/>
      <c r="MOU41" s="1022"/>
      <c r="MOV41" s="1022"/>
      <c r="MOW41" s="1022"/>
      <c r="MOX41" s="1022"/>
      <c r="MOY41" s="1022"/>
      <c r="MOZ41" s="1022"/>
      <c r="MPA41" s="1022"/>
      <c r="MPB41" s="1022"/>
      <c r="MPC41" s="1022"/>
      <c r="MPD41" s="1022"/>
      <c r="MPE41" s="1022"/>
      <c r="MPF41" s="1022"/>
      <c r="MPG41" s="1022"/>
      <c r="MPH41" s="1022"/>
      <c r="MPI41" s="1022"/>
      <c r="MPJ41" s="1022"/>
      <c r="MPK41" s="1022"/>
      <c r="MPL41" s="1022"/>
      <c r="MPM41" s="1022"/>
      <c r="MPN41" s="1022"/>
      <c r="MPO41" s="1022"/>
      <c r="MPP41" s="1022"/>
      <c r="MPQ41" s="1022"/>
      <c r="MPR41" s="1022"/>
      <c r="MPS41" s="1022"/>
      <c r="MPT41" s="1022"/>
      <c r="MPU41" s="1022"/>
      <c r="MPV41" s="1022"/>
      <c r="MPW41" s="1022"/>
      <c r="MPX41" s="1022"/>
      <c r="MPY41" s="1022"/>
      <c r="MPZ41" s="1022"/>
      <c r="MQA41" s="1022"/>
      <c r="MQB41" s="1022"/>
      <c r="MQC41" s="1022"/>
      <c r="MQD41" s="1022"/>
      <c r="MQE41" s="1022"/>
      <c r="MQF41" s="1022"/>
      <c r="MQG41" s="1022"/>
      <c r="MQH41" s="1022"/>
      <c r="MQI41" s="1022"/>
      <c r="MQJ41" s="1022"/>
      <c r="MQK41" s="1022"/>
      <c r="MQL41" s="1022"/>
      <c r="MQM41" s="1022"/>
      <c r="MQN41" s="1022"/>
      <c r="MQO41" s="1022"/>
      <c r="MQP41" s="1022"/>
      <c r="MQQ41" s="1022"/>
      <c r="MQR41" s="1022"/>
      <c r="MQS41" s="1022"/>
      <c r="MQT41" s="1022"/>
      <c r="MQU41" s="1022"/>
      <c r="MQV41" s="1022"/>
      <c r="MQW41" s="1022"/>
      <c r="MQX41" s="1022"/>
      <c r="MQY41" s="1022"/>
      <c r="MQZ41" s="1022"/>
      <c r="MRA41" s="1022"/>
      <c r="MRB41" s="1022"/>
      <c r="MRC41" s="1022"/>
      <c r="MRD41" s="1022"/>
      <c r="MRE41" s="1022"/>
      <c r="MRF41" s="1022"/>
      <c r="MRG41" s="1022"/>
      <c r="MRH41" s="1022"/>
      <c r="MRI41" s="1022"/>
      <c r="MRJ41" s="1022"/>
      <c r="MRK41" s="1022"/>
      <c r="MRL41" s="1022"/>
      <c r="MRM41" s="1022"/>
      <c r="MRN41" s="1022"/>
      <c r="MRO41" s="1022"/>
      <c r="MRP41" s="1022"/>
      <c r="MRQ41" s="1022"/>
      <c r="MRR41" s="1022"/>
      <c r="MRS41" s="1022"/>
      <c r="MRT41" s="1022"/>
      <c r="MRU41" s="1022"/>
      <c r="MRV41" s="1022"/>
      <c r="MRW41" s="1022"/>
      <c r="MRX41" s="1022"/>
      <c r="MRY41" s="1022"/>
      <c r="MRZ41" s="1022"/>
      <c r="MSA41" s="1022"/>
      <c r="MSB41" s="1022"/>
      <c r="MSC41" s="1022"/>
      <c r="MSD41" s="1022"/>
      <c r="MSE41" s="1022"/>
      <c r="MSF41" s="1022"/>
      <c r="MSG41" s="1022"/>
      <c r="MSH41" s="1022"/>
      <c r="MSI41" s="1022"/>
      <c r="MSJ41" s="1022"/>
      <c r="MSK41" s="1022"/>
      <c r="MSL41" s="1022"/>
      <c r="MSM41" s="1022"/>
      <c r="MSN41" s="1022"/>
      <c r="MSO41" s="1022"/>
      <c r="MSP41" s="1022"/>
      <c r="MSQ41" s="1022"/>
      <c r="MSR41" s="1022"/>
      <c r="MSS41" s="1022"/>
      <c r="MST41" s="1022"/>
      <c r="MSU41" s="1022"/>
      <c r="MSV41" s="1022"/>
      <c r="MSW41" s="1022"/>
      <c r="MSX41" s="1022"/>
      <c r="MSY41" s="1022"/>
      <c r="MSZ41" s="1022"/>
      <c r="MTA41" s="1022"/>
      <c r="MTB41" s="1022"/>
      <c r="MTC41" s="1022"/>
      <c r="MTD41" s="1022"/>
      <c r="MTE41" s="1022"/>
      <c r="MTF41" s="1022"/>
      <c r="MTG41" s="1022"/>
      <c r="MTH41" s="1022"/>
      <c r="MTI41" s="1022"/>
      <c r="MTJ41" s="1022"/>
      <c r="MTK41" s="1022"/>
      <c r="MTL41" s="1022"/>
      <c r="MTM41" s="1022"/>
      <c r="MTN41" s="1022"/>
      <c r="MTO41" s="1022"/>
      <c r="MTP41" s="1022"/>
      <c r="MTQ41" s="1022"/>
      <c r="MTR41" s="1022"/>
      <c r="MTS41" s="1022"/>
      <c r="MTT41" s="1022"/>
      <c r="MTU41" s="1022"/>
      <c r="MTV41" s="1022"/>
      <c r="MTW41" s="1022"/>
      <c r="MTX41" s="1022"/>
      <c r="MTY41" s="1022"/>
      <c r="MTZ41" s="1022"/>
      <c r="MUA41" s="1022"/>
      <c r="MUB41" s="1022"/>
      <c r="MUC41" s="1022"/>
      <c r="MUD41" s="1022"/>
      <c r="MUE41" s="1022"/>
      <c r="MUF41" s="1022"/>
      <c r="MUG41" s="1022"/>
      <c r="MUH41" s="1022"/>
      <c r="MUI41" s="1022"/>
      <c r="MUJ41" s="1022"/>
      <c r="MUK41" s="1022"/>
      <c r="MUL41" s="1022"/>
      <c r="MUM41" s="1022"/>
      <c r="MUN41" s="1022"/>
      <c r="MUO41" s="1022"/>
      <c r="MUP41" s="1022"/>
      <c r="MUQ41" s="1022"/>
      <c r="MUR41" s="1022"/>
      <c r="MUS41" s="1022"/>
      <c r="MUT41" s="1022"/>
      <c r="MUU41" s="1022"/>
      <c r="MUV41" s="1022"/>
      <c r="MUW41" s="1022"/>
      <c r="MUX41" s="1022"/>
      <c r="MUY41" s="1022"/>
      <c r="MUZ41" s="1022"/>
      <c r="MVA41" s="1022"/>
      <c r="MVB41" s="1022"/>
      <c r="MVC41" s="1022"/>
      <c r="MVD41" s="1022"/>
      <c r="MVE41" s="1022"/>
      <c r="MVF41" s="1022"/>
      <c r="MVG41" s="1022"/>
      <c r="MVH41" s="1022"/>
      <c r="MVI41" s="1022"/>
      <c r="MVJ41" s="1022"/>
      <c r="MVK41" s="1022"/>
      <c r="MVL41" s="1022"/>
      <c r="MVM41" s="1022"/>
      <c r="MVN41" s="1022"/>
      <c r="MVO41" s="1022"/>
      <c r="MVP41" s="1022"/>
      <c r="MVQ41" s="1022"/>
      <c r="MVR41" s="1022"/>
      <c r="MVS41" s="1022"/>
      <c r="MVT41" s="1022"/>
      <c r="MVU41" s="1022"/>
      <c r="MVV41" s="1022"/>
      <c r="MVW41" s="1022"/>
      <c r="MVX41" s="1022"/>
      <c r="MVY41" s="1022"/>
      <c r="MVZ41" s="1022"/>
      <c r="MWA41" s="1022"/>
      <c r="MWB41" s="1022"/>
      <c r="MWC41" s="1022"/>
      <c r="MWD41" s="1022"/>
      <c r="MWE41" s="1022"/>
      <c r="MWF41" s="1022"/>
      <c r="MWG41" s="1022"/>
      <c r="MWH41" s="1022"/>
      <c r="MWI41" s="1022"/>
      <c r="MWJ41" s="1022"/>
      <c r="MWK41" s="1022"/>
      <c r="MWL41" s="1022"/>
      <c r="MWM41" s="1022"/>
      <c r="MWN41" s="1022"/>
      <c r="MWO41" s="1022"/>
      <c r="MWP41" s="1022"/>
      <c r="MWQ41" s="1022"/>
      <c r="MWR41" s="1022"/>
      <c r="MWS41" s="1022"/>
      <c r="MWT41" s="1022"/>
      <c r="MWU41" s="1022"/>
      <c r="MWV41" s="1022"/>
      <c r="MWW41" s="1022"/>
      <c r="MWX41" s="1022"/>
      <c r="MWY41" s="1022"/>
      <c r="MWZ41" s="1022"/>
      <c r="MXA41" s="1022"/>
      <c r="MXB41" s="1022"/>
      <c r="MXC41" s="1022"/>
      <c r="MXD41" s="1022"/>
      <c r="MXE41" s="1022"/>
      <c r="MXF41" s="1022"/>
      <c r="MXG41" s="1022"/>
      <c r="MXH41" s="1022"/>
      <c r="MXI41" s="1022"/>
      <c r="MXJ41" s="1022"/>
      <c r="MXK41" s="1022"/>
      <c r="MXL41" s="1022"/>
      <c r="MXM41" s="1022"/>
      <c r="MXN41" s="1022"/>
      <c r="MXO41" s="1022"/>
      <c r="MXP41" s="1022"/>
      <c r="MXQ41" s="1022"/>
      <c r="MXR41" s="1022"/>
      <c r="MXS41" s="1022"/>
      <c r="MXT41" s="1022"/>
      <c r="MXU41" s="1022"/>
      <c r="MXV41" s="1022"/>
      <c r="MXW41" s="1022"/>
      <c r="MXX41" s="1022"/>
      <c r="MXY41" s="1022"/>
      <c r="MXZ41" s="1022"/>
      <c r="MYA41" s="1022"/>
      <c r="MYB41" s="1022"/>
      <c r="MYC41" s="1022"/>
      <c r="MYD41" s="1022"/>
      <c r="MYE41" s="1022"/>
      <c r="MYF41" s="1022"/>
      <c r="MYG41" s="1022"/>
      <c r="MYH41" s="1022"/>
      <c r="MYI41" s="1022"/>
      <c r="MYJ41" s="1022"/>
      <c r="MYK41" s="1022"/>
      <c r="MYL41" s="1022"/>
      <c r="MYM41" s="1022"/>
      <c r="MYN41" s="1022"/>
      <c r="MYO41" s="1022"/>
      <c r="MYP41" s="1022"/>
      <c r="MYQ41" s="1022"/>
      <c r="MYR41" s="1022"/>
      <c r="MYS41" s="1022"/>
      <c r="MYT41" s="1022"/>
      <c r="MYU41" s="1022"/>
      <c r="MYV41" s="1022"/>
      <c r="MYW41" s="1022"/>
      <c r="MYX41" s="1022"/>
      <c r="MYY41" s="1022"/>
      <c r="MYZ41" s="1022"/>
      <c r="MZA41" s="1022"/>
      <c r="MZB41" s="1022"/>
      <c r="MZC41" s="1022"/>
      <c r="MZD41" s="1022"/>
      <c r="MZE41" s="1022"/>
      <c r="MZF41" s="1022"/>
      <c r="MZG41" s="1022"/>
      <c r="MZH41" s="1022"/>
      <c r="MZI41" s="1022"/>
      <c r="MZJ41" s="1022"/>
      <c r="MZK41" s="1022"/>
      <c r="MZL41" s="1022"/>
      <c r="MZM41" s="1022"/>
      <c r="MZN41" s="1022"/>
      <c r="MZO41" s="1022"/>
      <c r="MZP41" s="1022"/>
      <c r="MZQ41" s="1022"/>
      <c r="MZR41" s="1022"/>
      <c r="MZS41" s="1022"/>
      <c r="MZT41" s="1022"/>
      <c r="MZU41" s="1022"/>
      <c r="MZV41" s="1022"/>
      <c r="MZW41" s="1022"/>
      <c r="MZX41" s="1022"/>
      <c r="MZY41" s="1022"/>
      <c r="MZZ41" s="1022"/>
      <c r="NAA41" s="1022"/>
      <c r="NAB41" s="1022"/>
      <c r="NAC41" s="1022"/>
      <c r="NAD41" s="1022"/>
      <c r="NAE41" s="1022"/>
      <c r="NAF41" s="1022"/>
      <c r="NAG41" s="1022"/>
      <c r="NAH41" s="1022"/>
      <c r="NAI41" s="1022"/>
      <c r="NAJ41" s="1022"/>
      <c r="NAK41" s="1022"/>
      <c r="NAL41" s="1022"/>
      <c r="NAM41" s="1022"/>
      <c r="NAN41" s="1022"/>
      <c r="NAO41" s="1022"/>
      <c r="NAP41" s="1022"/>
      <c r="NAQ41" s="1022"/>
      <c r="NAR41" s="1022"/>
      <c r="NAS41" s="1022"/>
      <c r="NAT41" s="1022"/>
      <c r="NAU41" s="1022"/>
      <c r="NAV41" s="1022"/>
      <c r="NAW41" s="1022"/>
      <c r="NAX41" s="1022"/>
      <c r="NAY41" s="1022"/>
      <c r="NAZ41" s="1022"/>
      <c r="NBA41" s="1022"/>
      <c r="NBB41" s="1022"/>
      <c r="NBC41" s="1022"/>
      <c r="NBD41" s="1022"/>
      <c r="NBE41" s="1022"/>
      <c r="NBF41" s="1022"/>
      <c r="NBG41" s="1022"/>
      <c r="NBH41" s="1022"/>
      <c r="NBI41" s="1022"/>
      <c r="NBJ41" s="1022"/>
      <c r="NBK41" s="1022"/>
      <c r="NBL41" s="1022"/>
      <c r="NBM41" s="1022"/>
      <c r="NBN41" s="1022"/>
      <c r="NBO41" s="1022"/>
      <c r="NBP41" s="1022"/>
      <c r="NBQ41" s="1022"/>
      <c r="NBR41" s="1022"/>
      <c r="NBS41" s="1022"/>
      <c r="NBT41" s="1022"/>
      <c r="NBU41" s="1022"/>
      <c r="NBV41" s="1022"/>
      <c r="NBW41" s="1022"/>
      <c r="NBX41" s="1022"/>
      <c r="NBY41" s="1022"/>
      <c r="NBZ41" s="1022"/>
      <c r="NCA41" s="1022"/>
      <c r="NCB41" s="1022"/>
      <c r="NCC41" s="1022"/>
      <c r="NCD41" s="1022"/>
      <c r="NCE41" s="1022"/>
      <c r="NCF41" s="1022"/>
      <c r="NCG41" s="1022"/>
      <c r="NCH41" s="1022"/>
      <c r="NCI41" s="1022"/>
      <c r="NCJ41" s="1022"/>
      <c r="NCK41" s="1022"/>
      <c r="NCL41" s="1022"/>
      <c r="NCM41" s="1022"/>
      <c r="NCN41" s="1022"/>
      <c r="NCO41" s="1022"/>
      <c r="NCP41" s="1022"/>
      <c r="NCQ41" s="1022"/>
      <c r="NCR41" s="1022"/>
      <c r="NCS41" s="1022"/>
      <c r="NCT41" s="1022"/>
      <c r="NCU41" s="1022"/>
      <c r="NCV41" s="1022"/>
      <c r="NCW41" s="1022"/>
      <c r="NCX41" s="1022"/>
      <c r="NCY41" s="1022"/>
      <c r="NCZ41" s="1022"/>
      <c r="NDA41" s="1022"/>
      <c r="NDB41" s="1022"/>
      <c r="NDC41" s="1022"/>
      <c r="NDD41" s="1022"/>
      <c r="NDE41" s="1022"/>
      <c r="NDF41" s="1022"/>
      <c r="NDG41" s="1022"/>
      <c r="NDH41" s="1022"/>
      <c r="NDI41" s="1022"/>
      <c r="NDJ41" s="1022"/>
      <c r="NDK41" s="1022"/>
      <c r="NDL41" s="1022"/>
      <c r="NDM41" s="1022"/>
      <c r="NDN41" s="1022"/>
      <c r="NDO41" s="1022"/>
      <c r="NDP41" s="1022"/>
      <c r="NDQ41" s="1022"/>
      <c r="NDR41" s="1022"/>
      <c r="NDS41" s="1022"/>
      <c r="NDT41" s="1022"/>
      <c r="NDU41" s="1022"/>
      <c r="NDV41" s="1022"/>
      <c r="NDW41" s="1022"/>
      <c r="NDX41" s="1022"/>
      <c r="NDY41" s="1022"/>
      <c r="NDZ41" s="1022"/>
      <c r="NEA41" s="1022"/>
      <c r="NEB41" s="1022"/>
      <c r="NEC41" s="1022"/>
      <c r="NED41" s="1022"/>
      <c r="NEE41" s="1022"/>
      <c r="NEF41" s="1022"/>
      <c r="NEG41" s="1022"/>
      <c r="NEH41" s="1022"/>
      <c r="NEI41" s="1022"/>
      <c r="NEJ41" s="1022"/>
      <c r="NEK41" s="1022"/>
      <c r="NEL41" s="1022"/>
      <c r="NEM41" s="1022"/>
      <c r="NEN41" s="1022"/>
      <c r="NEO41" s="1022"/>
      <c r="NEP41" s="1022"/>
      <c r="NEQ41" s="1022"/>
      <c r="NER41" s="1022"/>
      <c r="NES41" s="1022"/>
      <c r="NET41" s="1022"/>
      <c r="NEU41" s="1022"/>
      <c r="NEV41" s="1022"/>
      <c r="NEW41" s="1022"/>
      <c r="NEX41" s="1022"/>
      <c r="NEY41" s="1022"/>
      <c r="NEZ41" s="1022"/>
      <c r="NFA41" s="1022"/>
      <c r="NFB41" s="1022"/>
      <c r="NFC41" s="1022"/>
      <c r="NFD41" s="1022"/>
      <c r="NFE41" s="1022"/>
      <c r="NFF41" s="1022"/>
      <c r="NFG41" s="1022"/>
      <c r="NFH41" s="1022"/>
      <c r="NFI41" s="1022"/>
      <c r="NFJ41" s="1022"/>
      <c r="NFK41" s="1022"/>
      <c r="NFL41" s="1022"/>
      <c r="NFM41" s="1022"/>
      <c r="NFN41" s="1022"/>
      <c r="NFO41" s="1022"/>
      <c r="NFP41" s="1022"/>
      <c r="NFQ41" s="1022"/>
      <c r="NFR41" s="1022"/>
      <c r="NFS41" s="1022"/>
      <c r="NFT41" s="1022"/>
      <c r="NFU41" s="1022"/>
      <c r="NFV41" s="1022"/>
      <c r="NFW41" s="1022"/>
      <c r="NFX41" s="1022"/>
      <c r="NFY41" s="1022"/>
      <c r="NFZ41" s="1022"/>
      <c r="NGA41" s="1022"/>
      <c r="NGB41" s="1022"/>
      <c r="NGC41" s="1022"/>
      <c r="NGD41" s="1022"/>
      <c r="NGE41" s="1022"/>
      <c r="NGF41" s="1022"/>
      <c r="NGG41" s="1022"/>
      <c r="NGH41" s="1022"/>
      <c r="NGI41" s="1022"/>
      <c r="NGJ41" s="1022"/>
      <c r="NGK41" s="1022"/>
      <c r="NGL41" s="1022"/>
      <c r="NGM41" s="1022"/>
      <c r="NGN41" s="1022"/>
      <c r="NGO41" s="1022"/>
      <c r="NGP41" s="1022"/>
      <c r="NGQ41" s="1022"/>
      <c r="NGR41" s="1022"/>
      <c r="NGS41" s="1022"/>
      <c r="NGT41" s="1022"/>
      <c r="NGU41" s="1022"/>
      <c r="NGV41" s="1022"/>
      <c r="NGW41" s="1022"/>
      <c r="NGX41" s="1022"/>
      <c r="NGY41" s="1022"/>
      <c r="NGZ41" s="1022"/>
      <c r="NHA41" s="1022"/>
      <c r="NHB41" s="1022"/>
      <c r="NHC41" s="1022"/>
      <c r="NHD41" s="1022"/>
      <c r="NHE41" s="1022"/>
      <c r="NHF41" s="1022"/>
      <c r="NHG41" s="1022"/>
      <c r="NHH41" s="1022"/>
      <c r="NHI41" s="1022"/>
      <c r="NHJ41" s="1022"/>
      <c r="NHK41" s="1022"/>
      <c r="NHL41" s="1022"/>
      <c r="NHM41" s="1022"/>
      <c r="NHN41" s="1022"/>
      <c r="NHO41" s="1022"/>
      <c r="NHP41" s="1022"/>
      <c r="NHQ41" s="1022"/>
      <c r="NHR41" s="1022"/>
      <c r="NHS41" s="1022"/>
      <c r="NHT41" s="1022"/>
      <c r="NHU41" s="1022"/>
      <c r="NHV41" s="1022"/>
      <c r="NHW41" s="1022"/>
      <c r="NHX41" s="1022"/>
      <c r="NHY41" s="1022"/>
      <c r="NHZ41" s="1022"/>
      <c r="NIA41" s="1022"/>
      <c r="NIB41" s="1022"/>
      <c r="NIC41" s="1022"/>
      <c r="NID41" s="1022"/>
      <c r="NIE41" s="1022"/>
      <c r="NIF41" s="1022"/>
      <c r="NIG41" s="1022"/>
      <c r="NIH41" s="1022"/>
      <c r="NII41" s="1022"/>
      <c r="NIJ41" s="1022"/>
      <c r="NIK41" s="1022"/>
      <c r="NIL41" s="1022"/>
      <c r="NIM41" s="1022"/>
      <c r="NIN41" s="1022"/>
      <c r="NIO41" s="1022"/>
      <c r="NIP41" s="1022"/>
      <c r="NIQ41" s="1022"/>
      <c r="NIR41" s="1022"/>
      <c r="NIS41" s="1022"/>
      <c r="NIT41" s="1022"/>
      <c r="NIU41" s="1022"/>
      <c r="NIV41" s="1022"/>
      <c r="NIW41" s="1022"/>
      <c r="NIX41" s="1022"/>
      <c r="NIY41" s="1022"/>
      <c r="NIZ41" s="1022"/>
      <c r="NJA41" s="1022"/>
      <c r="NJB41" s="1022"/>
      <c r="NJC41" s="1022"/>
      <c r="NJD41" s="1022"/>
      <c r="NJE41" s="1022"/>
      <c r="NJF41" s="1022"/>
      <c r="NJG41" s="1022"/>
      <c r="NJH41" s="1022"/>
      <c r="NJI41" s="1022"/>
      <c r="NJJ41" s="1022"/>
      <c r="NJK41" s="1022"/>
      <c r="NJL41" s="1022"/>
      <c r="NJM41" s="1022"/>
      <c r="NJN41" s="1022"/>
      <c r="NJO41" s="1022"/>
      <c r="NJP41" s="1022"/>
      <c r="NJQ41" s="1022"/>
      <c r="NJR41" s="1022"/>
      <c r="NJS41" s="1022"/>
      <c r="NJT41" s="1022"/>
      <c r="NJU41" s="1022"/>
      <c r="NJV41" s="1022"/>
      <c r="NJW41" s="1022"/>
      <c r="NJX41" s="1022"/>
      <c r="NJY41" s="1022"/>
      <c r="NJZ41" s="1022"/>
      <c r="NKA41" s="1022"/>
      <c r="NKB41" s="1022"/>
      <c r="NKC41" s="1022"/>
      <c r="NKD41" s="1022"/>
      <c r="NKE41" s="1022"/>
      <c r="NKF41" s="1022"/>
      <c r="NKG41" s="1022"/>
      <c r="NKH41" s="1022"/>
      <c r="NKI41" s="1022"/>
      <c r="NKJ41" s="1022"/>
      <c r="NKK41" s="1022"/>
      <c r="NKL41" s="1022"/>
      <c r="NKM41" s="1022"/>
      <c r="NKN41" s="1022"/>
      <c r="NKO41" s="1022"/>
      <c r="NKP41" s="1022"/>
      <c r="NKQ41" s="1022"/>
      <c r="NKR41" s="1022"/>
      <c r="NKS41" s="1022"/>
      <c r="NKT41" s="1022"/>
      <c r="NKU41" s="1022"/>
      <c r="NKV41" s="1022"/>
      <c r="NKW41" s="1022"/>
      <c r="NKX41" s="1022"/>
      <c r="NKY41" s="1022"/>
      <c r="NKZ41" s="1022"/>
      <c r="NLA41" s="1022"/>
      <c r="NLB41" s="1022"/>
      <c r="NLC41" s="1022"/>
      <c r="NLD41" s="1022"/>
      <c r="NLE41" s="1022"/>
      <c r="NLF41" s="1022"/>
      <c r="NLG41" s="1022"/>
      <c r="NLH41" s="1022"/>
      <c r="NLI41" s="1022"/>
      <c r="NLJ41" s="1022"/>
      <c r="NLK41" s="1022"/>
      <c r="NLL41" s="1022"/>
      <c r="NLM41" s="1022"/>
      <c r="NLN41" s="1022"/>
      <c r="NLO41" s="1022"/>
      <c r="NLP41" s="1022"/>
      <c r="NLQ41" s="1022"/>
      <c r="NLR41" s="1022"/>
      <c r="NLS41" s="1022"/>
      <c r="NLT41" s="1022"/>
      <c r="NLU41" s="1022"/>
      <c r="NLV41" s="1022"/>
      <c r="NLW41" s="1022"/>
      <c r="NLX41" s="1022"/>
      <c r="NLY41" s="1022"/>
      <c r="NLZ41" s="1022"/>
      <c r="NMA41" s="1022"/>
      <c r="NMB41" s="1022"/>
      <c r="NMC41" s="1022"/>
      <c r="NMD41" s="1022"/>
      <c r="NME41" s="1022"/>
      <c r="NMF41" s="1022"/>
      <c r="NMG41" s="1022"/>
      <c r="NMH41" s="1022"/>
      <c r="NMI41" s="1022"/>
      <c r="NMJ41" s="1022"/>
      <c r="NMK41" s="1022"/>
      <c r="NML41" s="1022"/>
      <c r="NMM41" s="1022"/>
      <c r="NMN41" s="1022"/>
      <c r="NMO41" s="1022"/>
      <c r="NMP41" s="1022"/>
      <c r="NMQ41" s="1022"/>
      <c r="NMR41" s="1022"/>
      <c r="NMS41" s="1022"/>
      <c r="NMT41" s="1022"/>
      <c r="NMU41" s="1022"/>
      <c r="NMV41" s="1022"/>
      <c r="NMW41" s="1022"/>
      <c r="NMX41" s="1022"/>
      <c r="NMY41" s="1022"/>
      <c r="NMZ41" s="1022"/>
      <c r="NNA41" s="1022"/>
      <c r="NNB41" s="1022"/>
      <c r="NNC41" s="1022"/>
      <c r="NND41" s="1022"/>
      <c r="NNE41" s="1022"/>
      <c r="NNF41" s="1022"/>
      <c r="NNG41" s="1022"/>
      <c r="NNH41" s="1022"/>
      <c r="NNI41" s="1022"/>
      <c r="NNJ41" s="1022"/>
      <c r="NNK41" s="1022"/>
      <c r="NNL41" s="1022"/>
      <c r="NNM41" s="1022"/>
      <c r="NNN41" s="1022"/>
      <c r="NNO41" s="1022"/>
      <c r="NNP41" s="1022"/>
      <c r="NNQ41" s="1022"/>
      <c r="NNR41" s="1022"/>
      <c r="NNS41" s="1022"/>
      <c r="NNT41" s="1022"/>
      <c r="NNU41" s="1022"/>
      <c r="NNV41" s="1022"/>
      <c r="NNW41" s="1022"/>
      <c r="NNX41" s="1022"/>
      <c r="NNY41" s="1022"/>
      <c r="NNZ41" s="1022"/>
      <c r="NOA41" s="1022"/>
      <c r="NOB41" s="1022"/>
      <c r="NOC41" s="1022"/>
      <c r="NOD41" s="1022"/>
      <c r="NOE41" s="1022"/>
      <c r="NOF41" s="1022"/>
      <c r="NOG41" s="1022"/>
      <c r="NOH41" s="1022"/>
      <c r="NOI41" s="1022"/>
      <c r="NOJ41" s="1022"/>
      <c r="NOK41" s="1022"/>
      <c r="NOL41" s="1022"/>
      <c r="NOM41" s="1022"/>
      <c r="NON41" s="1022"/>
      <c r="NOO41" s="1022"/>
      <c r="NOP41" s="1022"/>
      <c r="NOQ41" s="1022"/>
      <c r="NOR41" s="1022"/>
      <c r="NOS41" s="1022"/>
      <c r="NOT41" s="1022"/>
      <c r="NOU41" s="1022"/>
      <c r="NOV41" s="1022"/>
      <c r="NOW41" s="1022"/>
      <c r="NOX41" s="1022"/>
      <c r="NOY41" s="1022"/>
      <c r="NOZ41" s="1022"/>
      <c r="NPA41" s="1022"/>
      <c r="NPB41" s="1022"/>
      <c r="NPC41" s="1022"/>
      <c r="NPD41" s="1022"/>
      <c r="NPE41" s="1022"/>
      <c r="NPF41" s="1022"/>
      <c r="NPG41" s="1022"/>
      <c r="NPH41" s="1022"/>
      <c r="NPI41" s="1022"/>
      <c r="NPJ41" s="1022"/>
      <c r="NPK41" s="1022"/>
      <c r="NPL41" s="1022"/>
      <c r="NPM41" s="1022"/>
      <c r="NPN41" s="1022"/>
      <c r="NPO41" s="1022"/>
      <c r="NPP41" s="1022"/>
      <c r="NPQ41" s="1022"/>
      <c r="NPR41" s="1022"/>
      <c r="NPS41" s="1022"/>
      <c r="NPT41" s="1022"/>
      <c r="NPU41" s="1022"/>
      <c r="NPV41" s="1022"/>
      <c r="NPW41" s="1022"/>
      <c r="NPX41" s="1022"/>
      <c r="NPY41" s="1022"/>
      <c r="NPZ41" s="1022"/>
      <c r="NQA41" s="1022"/>
      <c r="NQB41" s="1022"/>
      <c r="NQC41" s="1022"/>
      <c r="NQD41" s="1022"/>
      <c r="NQE41" s="1022"/>
      <c r="NQF41" s="1022"/>
      <c r="NQG41" s="1022"/>
      <c r="NQH41" s="1022"/>
      <c r="NQI41" s="1022"/>
      <c r="NQJ41" s="1022"/>
      <c r="NQK41" s="1022"/>
      <c r="NQL41" s="1022"/>
      <c r="NQM41" s="1022"/>
      <c r="NQN41" s="1022"/>
      <c r="NQO41" s="1022"/>
      <c r="NQP41" s="1022"/>
      <c r="NQQ41" s="1022"/>
      <c r="NQR41" s="1022"/>
      <c r="NQS41" s="1022"/>
      <c r="NQT41" s="1022"/>
      <c r="NQU41" s="1022"/>
      <c r="NQV41" s="1022"/>
      <c r="NQW41" s="1022"/>
      <c r="NQX41" s="1022"/>
      <c r="NQY41" s="1022"/>
      <c r="NQZ41" s="1022"/>
      <c r="NRA41" s="1022"/>
      <c r="NRB41" s="1022"/>
      <c r="NRC41" s="1022"/>
      <c r="NRD41" s="1022"/>
      <c r="NRE41" s="1022"/>
      <c r="NRF41" s="1022"/>
      <c r="NRG41" s="1022"/>
      <c r="NRH41" s="1022"/>
      <c r="NRI41" s="1022"/>
      <c r="NRJ41" s="1022"/>
      <c r="NRK41" s="1022"/>
      <c r="NRL41" s="1022"/>
      <c r="NRM41" s="1022"/>
      <c r="NRN41" s="1022"/>
      <c r="NRO41" s="1022"/>
      <c r="NRP41" s="1022"/>
      <c r="NRQ41" s="1022"/>
      <c r="NRR41" s="1022"/>
      <c r="NRS41" s="1022"/>
      <c r="NRT41" s="1022"/>
      <c r="NRU41" s="1022"/>
      <c r="NRV41" s="1022"/>
      <c r="NRW41" s="1022"/>
      <c r="NRX41" s="1022"/>
      <c r="NRY41" s="1022"/>
      <c r="NRZ41" s="1022"/>
      <c r="NSA41" s="1022"/>
      <c r="NSB41" s="1022"/>
      <c r="NSC41" s="1022"/>
      <c r="NSD41" s="1022"/>
      <c r="NSE41" s="1022"/>
      <c r="NSF41" s="1022"/>
      <c r="NSG41" s="1022"/>
      <c r="NSH41" s="1022"/>
      <c r="NSI41" s="1022"/>
      <c r="NSJ41" s="1022"/>
      <c r="NSK41" s="1022"/>
      <c r="NSL41" s="1022"/>
      <c r="NSM41" s="1022"/>
      <c r="NSN41" s="1022"/>
      <c r="NSO41" s="1022"/>
      <c r="NSP41" s="1022"/>
      <c r="NSQ41" s="1022"/>
      <c r="NSR41" s="1022"/>
      <c r="NSS41" s="1022"/>
      <c r="NST41" s="1022"/>
      <c r="NSU41" s="1022"/>
      <c r="NSV41" s="1022"/>
      <c r="NSW41" s="1022"/>
      <c r="NSX41" s="1022"/>
      <c r="NSY41" s="1022"/>
      <c r="NSZ41" s="1022"/>
      <c r="NTA41" s="1022"/>
      <c r="NTB41" s="1022"/>
      <c r="NTC41" s="1022"/>
      <c r="NTD41" s="1022"/>
      <c r="NTE41" s="1022"/>
      <c r="NTF41" s="1022"/>
      <c r="NTG41" s="1022"/>
      <c r="NTH41" s="1022"/>
      <c r="NTI41" s="1022"/>
      <c r="NTJ41" s="1022"/>
      <c r="NTK41" s="1022"/>
      <c r="NTL41" s="1022"/>
      <c r="NTM41" s="1022"/>
      <c r="NTN41" s="1022"/>
      <c r="NTO41" s="1022"/>
      <c r="NTP41" s="1022"/>
      <c r="NTQ41" s="1022"/>
      <c r="NTR41" s="1022"/>
      <c r="NTS41" s="1022"/>
      <c r="NTT41" s="1022"/>
      <c r="NTU41" s="1022"/>
      <c r="NTV41" s="1022"/>
      <c r="NTW41" s="1022"/>
      <c r="NTX41" s="1022"/>
      <c r="NTY41" s="1022"/>
      <c r="NTZ41" s="1022"/>
      <c r="NUA41" s="1022"/>
      <c r="NUB41" s="1022"/>
      <c r="NUC41" s="1022"/>
      <c r="NUD41" s="1022"/>
      <c r="NUE41" s="1022"/>
      <c r="NUF41" s="1022"/>
      <c r="NUG41" s="1022"/>
      <c r="NUH41" s="1022"/>
      <c r="NUI41" s="1022"/>
      <c r="NUJ41" s="1022"/>
      <c r="NUK41" s="1022"/>
      <c r="NUL41" s="1022"/>
      <c r="NUM41" s="1022"/>
      <c r="NUN41" s="1022"/>
      <c r="NUO41" s="1022"/>
      <c r="NUP41" s="1022"/>
      <c r="NUQ41" s="1022"/>
      <c r="NUR41" s="1022"/>
      <c r="NUS41" s="1022"/>
      <c r="NUT41" s="1022"/>
      <c r="NUU41" s="1022"/>
      <c r="NUV41" s="1022"/>
      <c r="NUW41" s="1022"/>
      <c r="NUX41" s="1022"/>
      <c r="NUY41" s="1022"/>
      <c r="NUZ41" s="1022"/>
      <c r="NVA41" s="1022"/>
      <c r="NVB41" s="1022"/>
      <c r="NVC41" s="1022"/>
      <c r="NVD41" s="1022"/>
      <c r="NVE41" s="1022"/>
      <c r="NVF41" s="1022"/>
      <c r="NVG41" s="1022"/>
      <c r="NVH41" s="1022"/>
      <c r="NVI41" s="1022"/>
      <c r="NVJ41" s="1022"/>
      <c r="NVK41" s="1022"/>
      <c r="NVL41" s="1022"/>
      <c r="NVM41" s="1022"/>
      <c r="NVN41" s="1022"/>
      <c r="NVO41" s="1022"/>
      <c r="NVP41" s="1022"/>
      <c r="NVQ41" s="1022"/>
      <c r="NVR41" s="1022"/>
      <c r="NVS41" s="1022"/>
      <c r="NVT41" s="1022"/>
      <c r="NVU41" s="1022"/>
      <c r="NVV41" s="1022"/>
      <c r="NVW41" s="1022"/>
      <c r="NVX41" s="1022"/>
      <c r="NVY41" s="1022"/>
      <c r="NVZ41" s="1022"/>
      <c r="NWA41" s="1022"/>
      <c r="NWB41" s="1022"/>
      <c r="NWC41" s="1022"/>
      <c r="NWD41" s="1022"/>
      <c r="NWE41" s="1022"/>
      <c r="NWF41" s="1022"/>
      <c r="NWG41" s="1022"/>
      <c r="NWH41" s="1022"/>
      <c r="NWI41" s="1022"/>
      <c r="NWJ41" s="1022"/>
      <c r="NWK41" s="1022"/>
      <c r="NWL41" s="1022"/>
      <c r="NWM41" s="1022"/>
      <c r="NWN41" s="1022"/>
      <c r="NWO41" s="1022"/>
      <c r="NWP41" s="1022"/>
      <c r="NWQ41" s="1022"/>
      <c r="NWR41" s="1022"/>
      <c r="NWS41" s="1022"/>
      <c r="NWT41" s="1022"/>
      <c r="NWU41" s="1022"/>
      <c r="NWV41" s="1022"/>
      <c r="NWW41" s="1022"/>
      <c r="NWX41" s="1022"/>
      <c r="NWY41" s="1022"/>
      <c r="NWZ41" s="1022"/>
      <c r="NXA41" s="1022"/>
      <c r="NXB41" s="1022"/>
      <c r="NXC41" s="1022"/>
      <c r="NXD41" s="1022"/>
      <c r="NXE41" s="1022"/>
      <c r="NXF41" s="1022"/>
      <c r="NXG41" s="1022"/>
      <c r="NXH41" s="1022"/>
      <c r="NXI41" s="1022"/>
      <c r="NXJ41" s="1022"/>
      <c r="NXK41" s="1022"/>
      <c r="NXL41" s="1022"/>
      <c r="NXM41" s="1022"/>
      <c r="NXN41" s="1022"/>
      <c r="NXO41" s="1022"/>
      <c r="NXP41" s="1022"/>
      <c r="NXQ41" s="1022"/>
      <c r="NXR41" s="1022"/>
      <c r="NXS41" s="1022"/>
      <c r="NXT41" s="1022"/>
      <c r="NXU41" s="1022"/>
      <c r="NXV41" s="1022"/>
      <c r="NXW41" s="1022"/>
      <c r="NXX41" s="1022"/>
      <c r="NXY41" s="1022"/>
      <c r="NXZ41" s="1022"/>
      <c r="NYA41" s="1022"/>
      <c r="NYB41" s="1022"/>
      <c r="NYC41" s="1022"/>
      <c r="NYD41" s="1022"/>
      <c r="NYE41" s="1022"/>
      <c r="NYF41" s="1022"/>
      <c r="NYG41" s="1022"/>
      <c r="NYH41" s="1022"/>
      <c r="NYI41" s="1022"/>
      <c r="NYJ41" s="1022"/>
      <c r="NYK41" s="1022"/>
      <c r="NYL41" s="1022"/>
      <c r="NYM41" s="1022"/>
      <c r="NYN41" s="1022"/>
      <c r="NYO41" s="1022"/>
      <c r="NYP41" s="1022"/>
      <c r="NYQ41" s="1022"/>
      <c r="NYR41" s="1022"/>
      <c r="NYS41" s="1022"/>
      <c r="NYT41" s="1022"/>
      <c r="NYU41" s="1022"/>
      <c r="NYV41" s="1022"/>
      <c r="NYW41" s="1022"/>
      <c r="NYX41" s="1022"/>
      <c r="NYY41" s="1022"/>
      <c r="NYZ41" s="1022"/>
      <c r="NZA41" s="1022"/>
      <c r="NZB41" s="1022"/>
      <c r="NZC41" s="1022"/>
      <c r="NZD41" s="1022"/>
      <c r="NZE41" s="1022"/>
      <c r="NZF41" s="1022"/>
      <c r="NZG41" s="1022"/>
      <c r="NZH41" s="1022"/>
      <c r="NZI41" s="1022"/>
      <c r="NZJ41" s="1022"/>
      <c r="NZK41" s="1022"/>
      <c r="NZL41" s="1022"/>
      <c r="NZM41" s="1022"/>
      <c r="NZN41" s="1022"/>
      <c r="NZO41" s="1022"/>
      <c r="NZP41" s="1022"/>
      <c r="NZQ41" s="1022"/>
      <c r="NZR41" s="1022"/>
      <c r="NZS41" s="1022"/>
      <c r="NZT41" s="1022"/>
      <c r="NZU41" s="1022"/>
      <c r="NZV41" s="1022"/>
      <c r="NZW41" s="1022"/>
      <c r="NZX41" s="1022"/>
      <c r="NZY41" s="1022"/>
      <c r="NZZ41" s="1022"/>
      <c r="OAA41" s="1022"/>
      <c r="OAB41" s="1022"/>
      <c r="OAC41" s="1022"/>
      <c r="OAD41" s="1022"/>
      <c r="OAE41" s="1022"/>
      <c r="OAF41" s="1022"/>
      <c r="OAG41" s="1022"/>
      <c r="OAH41" s="1022"/>
      <c r="OAI41" s="1022"/>
      <c r="OAJ41" s="1022"/>
      <c r="OAK41" s="1022"/>
      <c r="OAL41" s="1022"/>
      <c r="OAM41" s="1022"/>
      <c r="OAN41" s="1022"/>
      <c r="OAO41" s="1022"/>
      <c r="OAP41" s="1022"/>
      <c r="OAQ41" s="1022"/>
      <c r="OAR41" s="1022"/>
      <c r="OAS41" s="1022"/>
      <c r="OAT41" s="1022"/>
      <c r="OAU41" s="1022"/>
      <c r="OAV41" s="1022"/>
      <c r="OAW41" s="1022"/>
      <c r="OAX41" s="1022"/>
      <c r="OAY41" s="1022"/>
      <c r="OAZ41" s="1022"/>
      <c r="OBA41" s="1022"/>
      <c r="OBB41" s="1022"/>
      <c r="OBC41" s="1022"/>
      <c r="OBD41" s="1022"/>
      <c r="OBE41" s="1022"/>
      <c r="OBF41" s="1022"/>
      <c r="OBG41" s="1022"/>
      <c r="OBH41" s="1022"/>
      <c r="OBI41" s="1022"/>
      <c r="OBJ41" s="1022"/>
      <c r="OBK41" s="1022"/>
      <c r="OBL41" s="1022"/>
      <c r="OBM41" s="1022"/>
      <c r="OBN41" s="1022"/>
      <c r="OBO41" s="1022"/>
      <c r="OBP41" s="1022"/>
      <c r="OBQ41" s="1022"/>
      <c r="OBR41" s="1022"/>
      <c r="OBS41" s="1022"/>
      <c r="OBT41" s="1022"/>
      <c r="OBU41" s="1022"/>
      <c r="OBV41" s="1022"/>
      <c r="OBW41" s="1022"/>
      <c r="OBX41" s="1022"/>
      <c r="OBY41" s="1022"/>
      <c r="OBZ41" s="1022"/>
      <c r="OCA41" s="1022"/>
      <c r="OCB41" s="1022"/>
      <c r="OCC41" s="1022"/>
      <c r="OCD41" s="1022"/>
      <c r="OCE41" s="1022"/>
      <c r="OCF41" s="1022"/>
      <c r="OCG41" s="1022"/>
      <c r="OCH41" s="1022"/>
      <c r="OCI41" s="1022"/>
      <c r="OCJ41" s="1022"/>
      <c r="OCK41" s="1022"/>
      <c r="OCL41" s="1022"/>
      <c r="OCM41" s="1022"/>
      <c r="OCN41" s="1022"/>
      <c r="OCO41" s="1022"/>
      <c r="OCP41" s="1022"/>
      <c r="OCQ41" s="1022"/>
      <c r="OCR41" s="1022"/>
      <c r="OCS41" s="1022"/>
      <c r="OCT41" s="1022"/>
      <c r="OCU41" s="1022"/>
      <c r="OCV41" s="1022"/>
      <c r="OCW41" s="1022"/>
      <c r="OCX41" s="1022"/>
      <c r="OCY41" s="1022"/>
      <c r="OCZ41" s="1022"/>
      <c r="ODA41" s="1022"/>
      <c r="ODB41" s="1022"/>
      <c r="ODC41" s="1022"/>
      <c r="ODD41" s="1022"/>
      <c r="ODE41" s="1022"/>
      <c r="ODF41" s="1022"/>
      <c r="ODG41" s="1022"/>
      <c r="ODH41" s="1022"/>
      <c r="ODI41" s="1022"/>
      <c r="ODJ41" s="1022"/>
      <c r="ODK41" s="1022"/>
      <c r="ODL41" s="1022"/>
      <c r="ODM41" s="1022"/>
      <c r="ODN41" s="1022"/>
      <c r="ODO41" s="1022"/>
      <c r="ODP41" s="1022"/>
      <c r="ODQ41" s="1022"/>
      <c r="ODR41" s="1022"/>
      <c r="ODS41" s="1022"/>
      <c r="ODT41" s="1022"/>
      <c r="ODU41" s="1022"/>
      <c r="ODV41" s="1022"/>
      <c r="ODW41" s="1022"/>
      <c r="ODX41" s="1022"/>
      <c r="ODY41" s="1022"/>
      <c r="ODZ41" s="1022"/>
      <c r="OEA41" s="1022"/>
      <c r="OEB41" s="1022"/>
      <c r="OEC41" s="1022"/>
      <c r="OED41" s="1022"/>
      <c r="OEE41" s="1022"/>
      <c r="OEF41" s="1022"/>
      <c r="OEG41" s="1022"/>
      <c r="OEH41" s="1022"/>
      <c r="OEI41" s="1022"/>
      <c r="OEJ41" s="1022"/>
      <c r="OEK41" s="1022"/>
      <c r="OEL41" s="1022"/>
      <c r="OEM41" s="1022"/>
      <c r="OEN41" s="1022"/>
      <c r="OEO41" s="1022"/>
      <c r="OEP41" s="1022"/>
      <c r="OEQ41" s="1022"/>
      <c r="OER41" s="1022"/>
      <c r="OES41" s="1022"/>
      <c r="OET41" s="1022"/>
      <c r="OEU41" s="1022"/>
      <c r="OEV41" s="1022"/>
      <c r="OEW41" s="1022"/>
      <c r="OEX41" s="1022"/>
      <c r="OEY41" s="1022"/>
      <c r="OEZ41" s="1022"/>
      <c r="OFA41" s="1022"/>
      <c r="OFB41" s="1022"/>
      <c r="OFC41" s="1022"/>
      <c r="OFD41" s="1022"/>
      <c r="OFE41" s="1022"/>
      <c r="OFF41" s="1022"/>
      <c r="OFG41" s="1022"/>
      <c r="OFH41" s="1022"/>
      <c r="OFI41" s="1022"/>
      <c r="OFJ41" s="1022"/>
      <c r="OFK41" s="1022"/>
      <c r="OFL41" s="1022"/>
      <c r="OFM41" s="1022"/>
      <c r="OFN41" s="1022"/>
      <c r="OFO41" s="1022"/>
      <c r="OFP41" s="1022"/>
      <c r="OFQ41" s="1022"/>
      <c r="OFR41" s="1022"/>
      <c r="OFS41" s="1022"/>
      <c r="OFT41" s="1022"/>
      <c r="OFU41" s="1022"/>
      <c r="OFV41" s="1022"/>
      <c r="OFW41" s="1022"/>
      <c r="OFX41" s="1022"/>
      <c r="OFY41" s="1022"/>
      <c r="OFZ41" s="1022"/>
      <c r="OGA41" s="1022"/>
      <c r="OGB41" s="1022"/>
      <c r="OGC41" s="1022"/>
      <c r="OGD41" s="1022"/>
      <c r="OGE41" s="1022"/>
      <c r="OGF41" s="1022"/>
      <c r="OGG41" s="1022"/>
      <c r="OGH41" s="1022"/>
      <c r="OGI41" s="1022"/>
      <c r="OGJ41" s="1022"/>
      <c r="OGK41" s="1022"/>
      <c r="OGL41" s="1022"/>
      <c r="OGM41" s="1022"/>
      <c r="OGN41" s="1022"/>
      <c r="OGO41" s="1022"/>
      <c r="OGP41" s="1022"/>
      <c r="OGQ41" s="1022"/>
      <c r="OGR41" s="1022"/>
      <c r="OGS41" s="1022"/>
      <c r="OGT41" s="1022"/>
      <c r="OGU41" s="1022"/>
      <c r="OGV41" s="1022"/>
      <c r="OGW41" s="1022"/>
      <c r="OGX41" s="1022"/>
      <c r="OGY41" s="1022"/>
      <c r="OGZ41" s="1022"/>
      <c r="OHA41" s="1022"/>
      <c r="OHB41" s="1022"/>
      <c r="OHC41" s="1022"/>
      <c r="OHD41" s="1022"/>
      <c r="OHE41" s="1022"/>
      <c r="OHF41" s="1022"/>
      <c r="OHG41" s="1022"/>
      <c r="OHH41" s="1022"/>
      <c r="OHI41" s="1022"/>
      <c r="OHJ41" s="1022"/>
      <c r="OHK41" s="1022"/>
      <c r="OHL41" s="1022"/>
      <c r="OHM41" s="1022"/>
      <c r="OHN41" s="1022"/>
      <c r="OHO41" s="1022"/>
      <c r="OHP41" s="1022"/>
      <c r="OHQ41" s="1022"/>
      <c r="OHR41" s="1022"/>
      <c r="OHS41" s="1022"/>
      <c r="OHT41" s="1022"/>
      <c r="OHU41" s="1022"/>
      <c r="OHV41" s="1022"/>
      <c r="OHW41" s="1022"/>
      <c r="OHX41" s="1022"/>
      <c r="OHY41" s="1022"/>
      <c r="OHZ41" s="1022"/>
      <c r="OIA41" s="1022"/>
      <c r="OIB41" s="1022"/>
      <c r="OIC41" s="1022"/>
      <c r="OID41" s="1022"/>
      <c r="OIE41" s="1022"/>
      <c r="OIF41" s="1022"/>
      <c r="OIG41" s="1022"/>
      <c r="OIH41" s="1022"/>
      <c r="OII41" s="1022"/>
      <c r="OIJ41" s="1022"/>
      <c r="OIK41" s="1022"/>
      <c r="OIL41" s="1022"/>
      <c r="OIM41" s="1022"/>
      <c r="OIN41" s="1022"/>
      <c r="OIO41" s="1022"/>
      <c r="OIP41" s="1022"/>
      <c r="OIQ41" s="1022"/>
      <c r="OIR41" s="1022"/>
      <c r="OIS41" s="1022"/>
      <c r="OIT41" s="1022"/>
      <c r="OIU41" s="1022"/>
      <c r="OIV41" s="1022"/>
      <c r="OIW41" s="1022"/>
      <c r="OIX41" s="1022"/>
      <c r="OIY41" s="1022"/>
      <c r="OIZ41" s="1022"/>
      <c r="OJA41" s="1022"/>
      <c r="OJB41" s="1022"/>
      <c r="OJC41" s="1022"/>
      <c r="OJD41" s="1022"/>
      <c r="OJE41" s="1022"/>
      <c r="OJF41" s="1022"/>
      <c r="OJG41" s="1022"/>
      <c r="OJH41" s="1022"/>
      <c r="OJI41" s="1022"/>
      <c r="OJJ41" s="1022"/>
      <c r="OJK41" s="1022"/>
      <c r="OJL41" s="1022"/>
      <c r="OJM41" s="1022"/>
      <c r="OJN41" s="1022"/>
      <c r="OJO41" s="1022"/>
      <c r="OJP41" s="1022"/>
      <c r="OJQ41" s="1022"/>
      <c r="OJR41" s="1022"/>
      <c r="OJS41" s="1022"/>
      <c r="OJT41" s="1022"/>
      <c r="OJU41" s="1022"/>
      <c r="OJV41" s="1022"/>
      <c r="OJW41" s="1022"/>
      <c r="OJX41" s="1022"/>
      <c r="OJY41" s="1022"/>
      <c r="OJZ41" s="1022"/>
      <c r="OKA41" s="1022"/>
      <c r="OKB41" s="1022"/>
      <c r="OKC41" s="1022"/>
      <c r="OKD41" s="1022"/>
      <c r="OKE41" s="1022"/>
      <c r="OKF41" s="1022"/>
      <c r="OKG41" s="1022"/>
      <c r="OKH41" s="1022"/>
      <c r="OKI41" s="1022"/>
      <c r="OKJ41" s="1022"/>
      <c r="OKK41" s="1022"/>
      <c r="OKL41" s="1022"/>
      <c r="OKM41" s="1022"/>
      <c r="OKN41" s="1022"/>
      <c r="OKO41" s="1022"/>
      <c r="OKP41" s="1022"/>
      <c r="OKQ41" s="1022"/>
      <c r="OKR41" s="1022"/>
      <c r="OKS41" s="1022"/>
      <c r="OKT41" s="1022"/>
      <c r="OKU41" s="1022"/>
      <c r="OKV41" s="1022"/>
      <c r="OKW41" s="1022"/>
      <c r="OKX41" s="1022"/>
      <c r="OKY41" s="1022"/>
      <c r="OKZ41" s="1022"/>
      <c r="OLA41" s="1022"/>
      <c r="OLB41" s="1022"/>
      <c r="OLC41" s="1022"/>
      <c r="OLD41" s="1022"/>
      <c r="OLE41" s="1022"/>
      <c r="OLF41" s="1022"/>
      <c r="OLG41" s="1022"/>
      <c r="OLH41" s="1022"/>
      <c r="OLI41" s="1022"/>
      <c r="OLJ41" s="1022"/>
      <c r="OLK41" s="1022"/>
      <c r="OLL41" s="1022"/>
      <c r="OLM41" s="1022"/>
      <c r="OLN41" s="1022"/>
      <c r="OLO41" s="1022"/>
      <c r="OLP41" s="1022"/>
      <c r="OLQ41" s="1022"/>
      <c r="OLR41" s="1022"/>
      <c r="OLS41" s="1022"/>
      <c r="OLT41" s="1022"/>
      <c r="OLU41" s="1022"/>
      <c r="OLV41" s="1022"/>
      <c r="OLW41" s="1022"/>
      <c r="OLX41" s="1022"/>
      <c r="OLY41" s="1022"/>
      <c r="OLZ41" s="1022"/>
      <c r="OMA41" s="1022"/>
      <c r="OMB41" s="1022"/>
      <c r="OMC41" s="1022"/>
      <c r="OMD41" s="1022"/>
      <c r="OME41" s="1022"/>
      <c r="OMF41" s="1022"/>
      <c r="OMG41" s="1022"/>
      <c r="OMH41" s="1022"/>
      <c r="OMI41" s="1022"/>
      <c r="OMJ41" s="1022"/>
      <c r="OMK41" s="1022"/>
      <c r="OML41" s="1022"/>
      <c r="OMM41" s="1022"/>
      <c r="OMN41" s="1022"/>
      <c r="OMO41" s="1022"/>
      <c r="OMP41" s="1022"/>
      <c r="OMQ41" s="1022"/>
      <c r="OMR41" s="1022"/>
      <c r="OMS41" s="1022"/>
      <c r="OMT41" s="1022"/>
      <c r="OMU41" s="1022"/>
      <c r="OMV41" s="1022"/>
      <c r="OMW41" s="1022"/>
      <c r="OMX41" s="1022"/>
      <c r="OMY41" s="1022"/>
      <c r="OMZ41" s="1022"/>
      <c r="ONA41" s="1022"/>
      <c r="ONB41" s="1022"/>
      <c r="ONC41" s="1022"/>
      <c r="OND41" s="1022"/>
      <c r="ONE41" s="1022"/>
      <c r="ONF41" s="1022"/>
      <c r="ONG41" s="1022"/>
      <c r="ONH41" s="1022"/>
      <c r="ONI41" s="1022"/>
      <c r="ONJ41" s="1022"/>
      <c r="ONK41" s="1022"/>
      <c r="ONL41" s="1022"/>
      <c r="ONM41" s="1022"/>
      <c r="ONN41" s="1022"/>
      <c r="ONO41" s="1022"/>
      <c r="ONP41" s="1022"/>
      <c r="ONQ41" s="1022"/>
      <c r="ONR41" s="1022"/>
      <c r="ONS41" s="1022"/>
      <c r="ONT41" s="1022"/>
      <c r="ONU41" s="1022"/>
      <c r="ONV41" s="1022"/>
      <c r="ONW41" s="1022"/>
      <c r="ONX41" s="1022"/>
      <c r="ONY41" s="1022"/>
      <c r="ONZ41" s="1022"/>
      <c r="OOA41" s="1022"/>
      <c r="OOB41" s="1022"/>
      <c r="OOC41" s="1022"/>
      <c r="OOD41" s="1022"/>
      <c r="OOE41" s="1022"/>
      <c r="OOF41" s="1022"/>
      <c r="OOG41" s="1022"/>
      <c r="OOH41" s="1022"/>
      <c r="OOI41" s="1022"/>
      <c r="OOJ41" s="1022"/>
      <c r="OOK41" s="1022"/>
      <c r="OOL41" s="1022"/>
      <c r="OOM41" s="1022"/>
      <c r="OON41" s="1022"/>
      <c r="OOO41" s="1022"/>
      <c r="OOP41" s="1022"/>
      <c r="OOQ41" s="1022"/>
      <c r="OOR41" s="1022"/>
      <c r="OOS41" s="1022"/>
      <c r="OOT41" s="1022"/>
      <c r="OOU41" s="1022"/>
      <c r="OOV41" s="1022"/>
      <c r="OOW41" s="1022"/>
      <c r="OOX41" s="1022"/>
      <c r="OOY41" s="1022"/>
      <c r="OOZ41" s="1022"/>
      <c r="OPA41" s="1022"/>
      <c r="OPB41" s="1022"/>
      <c r="OPC41" s="1022"/>
      <c r="OPD41" s="1022"/>
      <c r="OPE41" s="1022"/>
      <c r="OPF41" s="1022"/>
      <c r="OPG41" s="1022"/>
      <c r="OPH41" s="1022"/>
      <c r="OPI41" s="1022"/>
      <c r="OPJ41" s="1022"/>
      <c r="OPK41" s="1022"/>
      <c r="OPL41" s="1022"/>
      <c r="OPM41" s="1022"/>
      <c r="OPN41" s="1022"/>
      <c r="OPO41" s="1022"/>
      <c r="OPP41" s="1022"/>
      <c r="OPQ41" s="1022"/>
      <c r="OPR41" s="1022"/>
      <c r="OPS41" s="1022"/>
      <c r="OPT41" s="1022"/>
      <c r="OPU41" s="1022"/>
      <c r="OPV41" s="1022"/>
      <c r="OPW41" s="1022"/>
      <c r="OPX41" s="1022"/>
      <c r="OPY41" s="1022"/>
      <c r="OPZ41" s="1022"/>
      <c r="OQA41" s="1022"/>
      <c r="OQB41" s="1022"/>
      <c r="OQC41" s="1022"/>
      <c r="OQD41" s="1022"/>
      <c r="OQE41" s="1022"/>
      <c r="OQF41" s="1022"/>
      <c r="OQG41" s="1022"/>
      <c r="OQH41" s="1022"/>
      <c r="OQI41" s="1022"/>
      <c r="OQJ41" s="1022"/>
      <c r="OQK41" s="1022"/>
      <c r="OQL41" s="1022"/>
      <c r="OQM41" s="1022"/>
      <c r="OQN41" s="1022"/>
      <c r="OQO41" s="1022"/>
      <c r="OQP41" s="1022"/>
      <c r="OQQ41" s="1022"/>
      <c r="OQR41" s="1022"/>
      <c r="OQS41" s="1022"/>
      <c r="OQT41" s="1022"/>
      <c r="OQU41" s="1022"/>
      <c r="OQV41" s="1022"/>
      <c r="OQW41" s="1022"/>
      <c r="OQX41" s="1022"/>
      <c r="OQY41" s="1022"/>
      <c r="OQZ41" s="1022"/>
      <c r="ORA41" s="1022"/>
      <c r="ORB41" s="1022"/>
      <c r="ORC41" s="1022"/>
      <c r="ORD41" s="1022"/>
      <c r="ORE41" s="1022"/>
      <c r="ORF41" s="1022"/>
      <c r="ORG41" s="1022"/>
      <c r="ORH41" s="1022"/>
      <c r="ORI41" s="1022"/>
      <c r="ORJ41" s="1022"/>
      <c r="ORK41" s="1022"/>
      <c r="ORL41" s="1022"/>
      <c r="ORM41" s="1022"/>
      <c r="ORN41" s="1022"/>
      <c r="ORO41" s="1022"/>
      <c r="ORP41" s="1022"/>
      <c r="ORQ41" s="1022"/>
      <c r="ORR41" s="1022"/>
      <c r="ORS41" s="1022"/>
      <c r="ORT41" s="1022"/>
      <c r="ORU41" s="1022"/>
      <c r="ORV41" s="1022"/>
      <c r="ORW41" s="1022"/>
      <c r="ORX41" s="1022"/>
      <c r="ORY41" s="1022"/>
      <c r="ORZ41" s="1022"/>
      <c r="OSA41" s="1022"/>
      <c r="OSB41" s="1022"/>
      <c r="OSC41" s="1022"/>
      <c r="OSD41" s="1022"/>
      <c r="OSE41" s="1022"/>
      <c r="OSF41" s="1022"/>
      <c r="OSG41" s="1022"/>
      <c r="OSH41" s="1022"/>
      <c r="OSI41" s="1022"/>
      <c r="OSJ41" s="1022"/>
      <c r="OSK41" s="1022"/>
      <c r="OSL41" s="1022"/>
      <c r="OSM41" s="1022"/>
      <c r="OSN41" s="1022"/>
      <c r="OSO41" s="1022"/>
      <c r="OSP41" s="1022"/>
      <c r="OSQ41" s="1022"/>
      <c r="OSR41" s="1022"/>
      <c r="OSS41" s="1022"/>
      <c r="OST41" s="1022"/>
      <c r="OSU41" s="1022"/>
      <c r="OSV41" s="1022"/>
      <c r="OSW41" s="1022"/>
      <c r="OSX41" s="1022"/>
      <c r="OSY41" s="1022"/>
      <c r="OSZ41" s="1022"/>
      <c r="OTA41" s="1022"/>
      <c r="OTB41" s="1022"/>
      <c r="OTC41" s="1022"/>
      <c r="OTD41" s="1022"/>
      <c r="OTE41" s="1022"/>
      <c r="OTF41" s="1022"/>
      <c r="OTG41" s="1022"/>
      <c r="OTH41" s="1022"/>
      <c r="OTI41" s="1022"/>
      <c r="OTJ41" s="1022"/>
      <c r="OTK41" s="1022"/>
      <c r="OTL41" s="1022"/>
      <c r="OTM41" s="1022"/>
      <c r="OTN41" s="1022"/>
      <c r="OTO41" s="1022"/>
      <c r="OTP41" s="1022"/>
      <c r="OTQ41" s="1022"/>
      <c r="OTR41" s="1022"/>
      <c r="OTS41" s="1022"/>
      <c r="OTT41" s="1022"/>
      <c r="OTU41" s="1022"/>
      <c r="OTV41" s="1022"/>
      <c r="OTW41" s="1022"/>
      <c r="OTX41" s="1022"/>
      <c r="OTY41" s="1022"/>
      <c r="OTZ41" s="1022"/>
      <c r="OUA41" s="1022"/>
      <c r="OUB41" s="1022"/>
      <c r="OUC41" s="1022"/>
      <c r="OUD41" s="1022"/>
      <c r="OUE41" s="1022"/>
      <c r="OUF41" s="1022"/>
      <c r="OUG41" s="1022"/>
      <c r="OUH41" s="1022"/>
      <c r="OUI41" s="1022"/>
      <c r="OUJ41" s="1022"/>
      <c r="OUK41" s="1022"/>
      <c r="OUL41" s="1022"/>
      <c r="OUM41" s="1022"/>
      <c r="OUN41" s="1022"/>
      <c r="OUO41" s="1022"/>
      <c r="OUP41" s="1022"/>
      <c r="OUQ41" s="1022"/>
      <c r="OUR41" s="1022"/>
      <c r="OUS41" s="1022"/>
      <c r="OUT41" s="1022"/>
      <c r="OUU41" s="1022"/>
      <c r="OUV41" s="1022"/>
      <c r="OUW41" s="1022"/>
      <c r="OUX41" s="1022"/>
      <c r="OUY41" s="1022"/>
      <c r="OUZ41" s="1022"/>
      <c r="OVA41" s="1022"/>
      <c r="OVB41" s="1022"/>
      <c r="OVC41" s="1022"/>
      <c r="OVD41" s="1022"/>
      <c r="OVE41" s="1022"/>
      <c r="OVF41" s="1022"/>
      <c r="OVG41" s="1022"/>
      <c r="OVH41" s="1022"/>
      <c r="OVI41" s="1022"/>
      <c r="OVJ41" s="1022"/>
      <c r="OVK41" s="1022"/>
      <c r="OVL41" s="1022"/>
      <c r="OVM41" s="1022"/>
      <c r="OVN41" s="1022"/>
      <c r="OVO41" s="1022"/>
      <c r="OVP41" s="1022"/>
      <c r="OVQ41" s="1022"/>
      <c r="OVR41" s="1022"/>
      <c r="OVS41" s="1022"/>
      <c r="OVT41" s="1022"/>
      <c r="OVU41" s="1022"/>
      <c r="OVV41" s="1022"/>
      <c r="OVW41" s="1022"/>
      <c r="OVX41" s="1022"/>
      <c r="OVY41" s="1022"/>
      <c r="OVZ41" s="1022"/>
      <c r="OWA41" s="1022"/>
      <c r="OWB41" s="1022"/>
      <c r="OWC41" s="1022"/>
      <c r="OWD41" s="1022"/>
      <c r="OWE41" s="1022"/>
      <c r="OWF41" s="1022"/>
      <c r="OWG41" s="1022"/>
      <c r="OWH41" s="1022"/>
      <c r="OWI41" s="1022"/>
      <c r="OWJ41" s="1022"/>
      <c r="OWK41" s="1022"/>
      <c r="OWL41" s="1022"/>
      <c r="OWM41" s="1022"/>
      <c r="OWN41" s="1022"/>
      <c r="OWO41" s="1022"/>
      <c r="OWP41" s="1022"/>
      <c r="OWQ41" s="1022"/>
      <c r="OWR41" s="1022"/>
      <c r="OWS41" s="1022"/>
      <c r="OWT41" s="1022"/>
      <c r="OWU41" s="1022"/>
      <c r="OWV41" s="1022"/>
      <c r="OWW41" s="1022"/>
      <c r="OWX41" s="1022"/>
      <c r="OWY41" s="1022"/>
      <c r="OWZ41" s="1022"/>
      <c r="OXA41" s="1022"/>
      <c r="OXB41" s="1022"/>
      <c r="OXC41" s="1022"/>
      <c r="OXD41" s="1022"/>
      <c r="OXE41" s="1022"/>
      <c r="OXF41" s="1022"/>
      <c r="OXG41" s="1022"/>
      <c r="OXH41" s="1022"/>
      <c r="OXI41" s="1022"/>
      <c r="OXJ41" s="1022"/>
      <c r="OXK41" s="1022"/>
      <c r="OXL41" s="1022"/>
      <c r="OXM41" s="1022"/>
      <c r="OXN41" s="1022"/>
      <c r="OXO41" s="1022"/>
      <c r="OXP41" s="1022"/>
      <c r="OXQ41" s="1022"/>
      <c r="OXR41" s="1022"/>
      <c r="OXS41" s="1022"/>
      <c r="OXT41" s="1022"/>
      <c r="OXU41" s="1022"/>
      <c r="OXV41" s="1022"/>
      <c r="OXW41" s="1022"/>
      <c r="OXX41" s="1022"/>
      <c r="OXY41" s="1022"/>
      <c r="OXZ41" s="1022"/>
      <c r="OYA41" s="1022"/>
      <c r="OYB41" s="1022"/>
      <c r="OYC41" s="1022"/>
      <c r="OYD41" s="1022"/>
      <c r="OYE41" s="1022"/>
      <c r="OYF41" s="1022"/>
      <c r="OYG41" s="1022"/>
      <c r="OYH41" s="1022"/>
      <c r="OYI41" s="1022"/>
      <c r="OYJ41" s="1022"/>
      <c r="OYK41" s="1022"/>
      <c r="OYL41" s="1022"/>
      <c r="OYM41" s="1022"/>
      <c r="OYN41" s="1022"/>
      <c r="OYO41" s="1022"/>
      <c r="OYP41" s="1022"/>
      <c r="OYQ41" s="1022"/>
      <c r="OYR41" s="1022"/>
      <c r="OYS41" s="1022"/>
      <c r="OYT41" s="1022"/>
      <c r="OYU41" s="1022"/>
      <c r="OYV41" s="1022"/>
      <c r="OYW41" s="1022"/>
      <c r="OYX41" s="1022"/>
      <c r="OYY41" s="1022"/>
      <c r="OYZ41" s="1022"/>
      <c r="OZA41" s="1022"/>
      <c r="OZB41" s="1022"/>
      <c r="OZC41" s="1022"/>
      <c r="OZD41" s="1022"/>
      <c r="OZE41" s="1022"/>
      <c r="OZF41" s="1022"/>
      <c r="OZG41" s="1022"/>
      <c r="OZH41" s="1022"/>
      <c r="OZI41" s="1022"/>
      <c r="OZJ41" s="1022"/>
      <c r="OZK41" s="1022"/>
      <c r="OZL41" s="1022"/>
      <c r="OZM41" s="1022"/>
      <c r="OZN41" s="1022"/>
      <c r="OZO41" s="1022"/>
      <c r="OZP41" s="1022"/>
      <c r="OZQ41" s="1022"/>
      <c r="OZR41" s="1022"/>
      <c r="OZS41" s="1022"/>
      <c r="OZT41" s="1022"/>
      <c r="OZU41" s="1022"/>
      <c r="OZV41" s="1022"/>
      <c r="OZW41" s="1022"/>
      <c r="OZX41" s="1022"/>
      <c r="OZY41" s="1022"/>
      <c r="OZZ41" s="1022"/>
      <c r="PAA41" s="1022"/>
      <c r="PAB41" s="1022"/>
      <c r="PAC41" s="1022"/>
      <c r="PAD41" s="1022"/>
      <c r="PAE41" s="1022"/>
      <c r="PAF41" s="1022"/>
      <c r="PAG41" s="1022"/>
      <c r="PAH41" s="1022"/>
      <c r="PAI41" s="1022"/>
      <c r="PAJ41" s="1022"/>
      <c r="PAK41" s="1022"/>
      <c r="PAL41" s="1022"/>
      <c r="PAM41" s="1022"/>
      <c r="PAN41" s="1022"/>
      <c r="PAO41" s="1022"/>
      <c r="PAP41" s="1022"/>
      <c r="PAQ41" s="1022"/>
      <c r="PAR41" s="1022"/>
      <c r="PAS41" s="1022"/>
      <c r="PAT41" s="1022"/>
      <c r="PAU41" s="1022"/>
      <c r="PAV41" s="1022"/>
      <c r="PAW41" s="1022"/>
      <c r="PAX41" s="1022"/>
      <c r="PAY41" s="1022"/>
      <c r="PAZ41" s="1022"/>
      <c r="PBA41" s="1022"/>
      <c r="PBB41" s="1022"/>
      <c r="PBC41" s="1022"/>
      <c r="PBD41" s="1022"/>
      <c r="PBE41" s="1022"/>
      <c r="PBF41" s="1022"/>
      <c r="PBG41" s="1022"/>
      <c r="PBH41" s="1022"/>
      <c r="PBI41" s="1022"/>
      <c r="PBJ41" s="1022"/>
      <c r="PBK41" s="1022"/>
      <c r="PBL41" s="1022"/>
      <c r="PBM41" s="1022"/>
      <c r="PBN41" s="1022"/>
      <c r="PBO41" s="1022"/>
      <c r="PBP41" s="1022"/>
      <c r="PBQ41" s="1022"/>
      <c r="PBR41" s="1022"/>
      <c r="PBS41" s="1022"/>
      <c r="PBT41" s="1022"/>
      <c r="PBU41" s="1022"/>
      <c r="PBV41" s="1022"/>
      <c r="PBW41" s="1022"/>
      <c r="PBX41" s="1022"/>
      <c r="PBY41" s="1022"/>
      <c r="PBZ41" s="1022"/>
      <c r="PCA41" s="1022"/>
      <c r="PCB41" s="1022"/>
      <c r="PCC41" s="1022"/>
      <c r="PCD41" s="1022"/>
      <c r="PCE41" s="1022"/>
      <c r="PCF41" s="1022"/>
      <c r="PCG41" s="1022"/>
      <c r="PCH41" s="1022"/>
      <c r="PCI41" s="1022"/>
      <c r="PCJ41" s="1022"/>
      <c r="PCK41" s="1022"/>
      <c r="PCL41" s="1022"/>
      <c r="PCM41" s="1022"/>
      <c r="PCN41" s="1022"/>
      <c r="PCO41" s="1022"/>
      <c r="PCP41" s="1022"/>
      <c r="PCQ41" s="1022"/>
      <c r="PCR41" s="1022"/>
      <c r="PCS41" s="1022"/>
      <c r="PCT41" s="1022"/>
      <c r="PCU41" s="1022"/>
      <c r="PCV41" s="1022"/>
      <c r="PCW41" s="1022"/>
      <c r="PCX41" s="1022"/>
      <c r="PCY41" s="1022"/>
      <c r="PCZ41" s="1022"/>
      <c r="PDA41" s="1022"/>
      <c r="PDB41" s="1022"/>
      <c r="PDC41" s="1022"/>
      <c r="PDD41" s="1022"/>
      <c r="PDE41" s="1022"/>
      <c r="PDF41" s="1022"/>
      <c r="PDG41" s="1022"/>
      <c r="PDH41" s="1022"/>
      <c r="PDI41" s="1022"/>
      <c r="PDJ41" s="1022"/>
      <c r="PDK41" s="1022"/>
      <c r="PDL41" s="1022"/>
      <c r="PDM41" s="1022"/>
      <c r="PDN41" s="1022"/>
      <c r="PDO41" s="1022"/>
      <c r="PDP41" s="1022"/>
      <c r="PDQ41" s="1022"/>
      <c r="PDR41" s="1022"/>
      <c r="PDS41" s="1022"/>
      <c r="PDT41" s="1022"/>
      <c r="PDU41" s="1022"/>
      <c r="PDV41" s="1022"/>
      <c r="PDW41" s="1022"/>
      <c r="PDX41" s="1022"/>
      <c r="PDY41" s="1022"/>
      <c r="PDZ41" s="1022"/>
      <c r="PEA41" s="1022"/>
      <c r="PEB41" s="1022"/>
      <c r="PEC41" s="1022"/>
      <c r="PED41" s="1022"/>
      <c r="PEE41" s="1022"/>
      <c r="PEF41" s="1022"/>
      <c r="PEG41" s="1022"/>
      <c r="PEH41" s="1022"/>
      <c r="PEI41" s="1022"/>
      <c r="PEJ41" s="1022"/>
      <c r="PEK41" s="1022"/>
      <c r="PEL41" s="1022"/>
      <c r="PEM41" s="1022"/>
      <c r="PEN41" s="1022"/>
      <c r="PEO41" s="1022"/>
      <c r="PEP41" s="1022"/>
      <c r="PEQ41" s="1022"/>
      <c r="PER41" s="1022"/>
      <c r="PES41" s="1022"/>
      <c r="PET41" s="1022"/>
      <c r="PEU41" s="1022"/>
      <c r="PEV41" s="1022"/>
      <c r="PEW41" s="1022"/>
      <c r="PEX41" s="1022"/>
      <c r="PEY41" s="1022"/>
      <c r="PEZ41" s="1022"/>
      <c r="PFA41" s="1022"/>
      <c r="PFB41" s="1022"/>
      <c r="PFC41" s="1022"/>
      <c r="PFD41" s="1022"/>
      <c r="PFE41" s="1022"/>
      <c r="PFF41" s="1022"/>
      <c r="PFG41" s="1022"/>
      <c r="PFH41" s="1022"/>
      <c r="PFI41" s="1022"/>
      <c r="PFJ41" s="1022"/>
      <c r="PFK41" s="1022"/>
      <c r="PFL41" s="1022"/>
      <c r="PFM41" s="1022"/>
      <c r="PFN41" s="1022"/>
      <c r="PFO41" s="1022"/>
      <c r="PFP41" s="1022"/>
      <c r="PFQ41" s="1022"/>
      <c r="PFR41" s="1022"/>
      <c r="PFS41" s="1022"/>
      <c r="PFT41" s="1022"/>
      <c r="PFU41" s="1022"/>
      <c r="PFV41" s="1022"/>
      <c r="PFW41" s="1022"/>
      <c r="PFX41" s="1022"/>
      <c r="PFY41" s="1022"/>
      <c r="PFZ41" s="1022"/>
      <c r="PGA41" s="1022"/>
      <c r="PGB41" s="1022"/>
      <c r="PGC41" s="1022"/>
      <c r="PGD41" s="1022"/>
      <c r="PGE41" s="1022"/>
      <c r="PGF41" s="1022"/>
      <c r="PGG41" s="1022"/>
      <c r="PGH41" s="1022"/>
      <c r="PGI41" s="1022"/>
      <c r="PGJ41" s="1022"/>
      <c r="PGK41" s="1022"/>
      <c r="PGL41" s="1022"/>
      <c r="PGM41" s="1022"/>
      <c r="PGN41" s="1022"/>
      <c r="PGO41" s="1022"/>
      <c r="PGP41" s="1022"/>
      <c r="PGQ41" s="1022"/>
      <c r="PGR41" s="1022"/>
      <c r="PGS41" s="1022"/>
      <c r="PGT41" s="1022"/>
      <c r="PGU41" s="1022"/>
      <c r="PGV41" s="1022"/>
      <c r="PGW41" s="1022"/>
      <c r="PGX41" s="1022"/>
      <c r="PGY41" s="1022"/>
      <c r="PGZ41" s="1022"/>
      <c r="PHA41" s="1022"/>
      <c r="PHB41" s="1022"/>
      <c r="PHC41" s="1022"/>
      <c r="PHD41" s="1022"/>
      <c r="PHE41" s="1022"/>
      <c r="PHF41" s="1022"/>
      <c r="PHG41" s="1022"/>
      <c r="PHH41" s="1022"/>
      <c r="PHI41" s="1022"/>
      <c r="PHJ41" s="1022"/>
      <c r="PHK41" s="1022"/>
      <c r="PHL41" s="1022"/>
      <c r="PHM41" s="1022"/>
      <c r="PHN41" s="1022"/>
      <c r="PHO41" s="1022"/>
      <c r="PHP41" s="1022"/>
      <c r="PHQ41" s="1022"/>
      <c r="PHR41" s="1022"/>
      <c r="PHS41" s="1022"/>
      <c r="PHT41" s="1022"/>
      <c r="PHU41" s="1022"/>
      <c r="PHV41" s="1022"/>
      <c r="PHW41" s="1022"/>
      <c r="PHX41" s="1022"/>
      <c r="PHY41" s="1022"/>
      <c r="PHZ41" s="1022"/>
      <c r="PIA41" s="1022"/>
      <c r="PIB41" s="1022"/>
      <c r="PIC41" s="1022"/>
      <c r="PID41" s="1022"/>
      <c r="PIE41" s="1022"/>
      <c r="PIF41" s="1022"/>
      <c r="PIG41" s="1022"/>
      <c r="PIH41" s="1022"/>
      <c r="PII41" s="1022"/>
      <c r="PIJ41" s="1022"/>
      <c r="PIK41" s="1022"/>
      <c r="PIL41" s="1022"/>
      <c r="PIM41" s="1022"/>
      <c r="PIN41" s="1022"/>
      <c r="PIO41" s="1022"/>
      <c r="PIP41" s="1022"/>
      <c r="PIQ41" s="1022"/>
      <c r="PIR41" s="1022"/>
      <c r="PIS41" s="1022"/>
      <c r="PIT41" s="1022"/>
      <c r="PIU41" s="1022"/>
      <c r="PIV41" s="1022"/>
      <c r="PIW41" s="1022"/>
      <c r="PIX41" s="1022"/>
      <c r="PIY41" s="1022"/>
      <c r="PIZ41" s="1022"/>
      <c r="PJA41" s="1022"/>
      <c r="PJB41" s="1022"/>
      <c r="PJC41" s="1022"/>
      <c r="PJD41" s="1022"/>
      <c r="PJE41" s="1022"/>
      <c r="PJF41" s="1022"/>
      <c r="PJG41" s="1022"/>
      <c r="PJH41" s="1022"/>
      <c r="PJI41" s="1022"/>
      <c r="PJJ41" s="1022"/>
      <c r="PJK41" s="1022"/>
      <c r="PJL41" s="1022"/>
      <c r="PJM41" s="1022"/>
      <c r="PJN41" s="1022"/>
      <c r="PJO41" s="1022"/>
      <c r="PJP41" s="1022"/>
      <c r="PJQ41" s="1022"/>
      <c r="PJR41" s="1022"/>
      <c r="PJS41" s="1022"/>
      <c r="PJT41" s="1022"/>
      <c r="PJU41" s="1022"/>
      <c r="PJV41" s="1022"/>
      <c r="PJW41" s="1022"/>
      <c r="PJX41" s="1022"/>
      <c r="PJY41" s="1022"/>
      <c r="PJZ41" s="1022"/>
      <c r="PKA41" s="1022"/>
      <c r="PKB41" s="1022"/>
      <c r="PKC41" s="1022"/>
      <c r="PKD41" s="1022"/>
      <c r="PKE41" s="1022"/>
      <c r="PKF41" s="1022"/>
      <c r="PKG41" s="1022"/>
      <c r="PKH41" s="1022"/>
      <c r="PKI41" s="1022"/>
      <c r="PKJ41" s="1022"/>
      <c r="PKK41" s="1022"/>
      <c r="PKL41" s="1022"/>
      <c r="PKM41" s="1022"/>
      <c r="PKN41" s="1022"/>
      <c r="PKO41" s="1022"/>
      <c r="PKP41" s="1022"/>
      <c r="PKQ41" s="1022"/>
      <c r="PKR41" s="1022"/>
      <c r="PKS41" s="1022"/>
      <c r="PKT41" s="1022"/>
      <c r="PKU41" s="1022"/>
      <c r="PKV41" s="1022"/>
      <c r="PKW41" s="1022"/>
      <c r="PKX41" s="1022"/>
      <c r="PKY41" s="1022"/>
      <c r="PKZ41" s="1022"/>
      <c r="PLA41" s="1022"/>
      <c r="PLB41" s="1022"/>
      <c r="PLC41" s="1022"/>
      <c r="PLD41" s="1022"/>
      <c r="PLE41" s="1022"/>
      <c r="PLF41" s="1022"/>
      <c r="PLG41" s="1022"/>
      <c r="PLH41" s="1022"/>
      <c r="PLI41" s="1022"/>
      <c r="PLJ41" s="1022"/>
      <c r="PLK41" s="1022"/>
      <c r="PLL41" s="1022"/>
      <c r="PLM41" s="1022"/>
      <c r="PLN41" s="1022"/>
      <c r="PLO41" s="1022"/>
      <c r="PLP41" s="1022"/>
      <c r="PLQ41" s="1022"/>
      <c r="PLR41" s="1022"/>
      <c r="PLS41" s="1022"/>
      <c r="PLT41" s="1022"/>
      <c r="PLU41" s="1022"/>
      <c r="PLV41" s="1022"/>
      <c r="PLW41" s="1022"/>
      <c r="PLX41" s="1022"/>
      <c r="PLY41" s="1022"/>
      <c r="PLZ41" s="1022"/>
      <c r="PMA41" s="1022"/>
      <c r="PMB41" s="1022"/>
      <c r="PMC41" s="1022"/>
      <c r="PMD41" s="1022"/>
      <c r="PME41" s="1022"/>
      <c r="PMF41" s="1022"/>
      <c r="PMG41" s="1022"/>
      <c r="PMH41" s="1022"/>
      <c r="PMI41" s="1022"/>
      <c r="PMJ41" s="1022"/>
      <c r="PMK41" s="1022"/>
      <c r="PML41" s="1022"/>
      <c r="PMM41" s="1022"/>
      <c r="PMN41" s="1022"/>
      <c r="PMO41" s="1022"/>
      <c r="PMP41" s="1022"/>
      <c r="PMQ41" s="1022"/>
      <c r="PMR41" s="1022"/>
      <c r="PMS41" s="1022"/>
      <c r="PMT41" s="1022"/>
      <c r="PMU41" s="1022"/>
      <c r="PMV41" s="1022"/>
      <c r="PMW41" s="1022"/>
      <c r="PMX41" s="1022"/>
      <c r="PMY41" s="1022"/>
      <c r="PMZ41" s="1022"/>
      <c r="PNA41" s="1022"/>
      <c r="PNB41" s="1022"/>
      <c r="PNC41" s="1022"/>
      <c r="PND41" s="1022"/>
      <c r="PNE41" s="1022"/>
      <c r="PNF41" s="1022"/>
      <c r="PNG41" s="1022"/>
      <c r="PNH41" s="1022"/>
      <c r="PNI41" s="1022"/>
      <c r="PNJ41" s="1022"/>
      <c r="PNK41" s="1022"/>
      <c r="PNL41" s="1022"/>
      <c r="PNM41" s="1022"/>
      <c r="PNN41" s="1022"/>
      <c r="PNO41" s="1022"/>
      <c r="PNP41" s="1022"/>
      <c r="PNQ41" s="1022"/>
      <c r="PNR41" s="1022"/>
      <c r="PNS41" s="1022"/>
      <c r="PNT41" s="1022"/>
      <c r="PNU41" s="1022"/>
      <c r="PNV41" s="1022"/>
      <c r="PNW41" s="1022"/>
      <c r="PNX41" s="1022"/>
      <c r="PNY41" s="1022"/>
      <c r="PNZ41" s="1022"/>
      <c r="POA41" s="1022"/>
      <c r="POB41" s="1022"/>
      <c r="POC41" s="1022"/>
      <c r="POD41" s="1022"/>
      <c r="POE41" s="1022"/>
      <c r="POF41" s="1022"/>
      <c r="POG41" s="1022"/>
      <c r="POH41" s="1022"/>
      <c r="POI41" s="1022"/>
      <c r="POJ41" s="1022"/>
      <c r="POK41" s="1022"/>
      <c r="POL41" s="1022"/>
      <c r="POM41" s="1022"/>
      <c r="PON41" s="1022"/>
      <c r="POO41" s="1022"/>
      <c r="POP41" s="1022"/>
      <c r="POQ41" s="1022"/>
      <c r="POR41" s="1022"/>
      <c r="POS41" s="1022"/>
      <c r="POT41" s="1022"/>
      <c r="POU41" s="1022"/>
      <c r="POV41" s="1022"/>
      <c r="POW41" s="1022"/>
      <c r="POX41" s="1022"/>
      <c r="POY41" s="1022"/>
      <c r="POZ41" s="1022"/>
      <c r="PPA41" s="1022"/>
      <c r="PPB41" s="1022"/>
      <c r="PPC41" s="1022"/>
      <c r="PPD41" s="1022"/>
      <c r="PPE41" s="1022"/>
      <c r="PPF41" s="1022"/>
      <c r="PPG41" s="1022"/>
      <c r="PPH41" s="1022"/>
      <c r="PPI41" s="1022"/>
      <c r="PPJ41" s="1022"/>
      <c r="PPK41" s="1022"/>
      <c r="PPL41" s="1022"/>
      <c r="PPM41" s="1022"/>
      <c r="PPN41" s="1022"/>
      <c r="PPO41" s="1022"/>
      <c r="PPP41" s="1022"/>
      <c r="PPQ41" s="1022"/>
      <c r="PPR41" s="1022"/>
      <c r="PPS41" s="1022"/>
      <c r="PPT41" s="1022"/>
      <c r="PPU41" s="1022"/>
      <c r="PPV41" s="1022"/>
      <c r="PPW41" s="1022"/>
      <c r="PPX41" s="1022"/>
      <c r="PPY41" s="1022"/>
      <c r="PPZ41" s="1022"/>
      <c r="PQA41" s="1022"/>
      <c r="PQB41" s="1022"/>
      <c r="PQC41" s="1022"/>
      <c r="PQD41" s="1022"/>
      <c r="PQE41" s="1022"/>
      <c r="PQF41" s="1022"/>
      <c r="PQG41" s="1022"/>
      <c r="PQH41" s="1022"/>
      <c r="PQI41" s="1022"/>
      <c r="PQJ41" s="1022"/>
      <c r="PQK41" s="1022"/>
      <c r="PQL41" s="1022"/>
      <c r="PQM41" s="1022"/>
      <c r="PQN41" s="1022"/>
      <c r="PQO41" s="1022"/>
      <c r="PQP41" s="1022"/>
      <c r="PQQ41" s="1022"/>
      <c r="PQR41" s="1022"/>
      <c r="PQS41" s="1022"/>
      <c r="PQT41" s="1022"/>
      <c r="PQU41" s="1022"/>
      <c r="PQV41" s="1022"/>
      <c r="PQW41" s="1022"/>
      <c r="PQX41" s="1022"/>
      <c r="PQY41" s="1022"/>
      <c r="PQZ41" s="1022"/>
      <c r="PRA41" s="1022"/>
      <c r="PRB41" s="1022"/>
      <c r="PRC41" s="1022"/>
      <c r="PRD41" s="1022"/>
      <c r="PRE41" s="1022"/>
      <c r="PRF41" s="1022"/>
      <c r="PRG41" s="1022"/>
      <c r="PRH41" s="1022"/>
      <c r="PRI41" s="1022"/>
      <c r="PRJ41" s="1022"/>
      <c r="PRK41" s="1022"/>
      <c r="PRL41" s="1022"/>
      <c r="PRM41" s="1022"/>
      <c r="PRN41" s="1022"/>
      <c r="PRO41" s="1022"/>
      <c r="PRP41" s="1022"/>
      <c r="PRQ41" s="1022"/>
      <c r="PRR41" s="1022"/>
      <c r="PRS41" s="1022"/>
      <c r="PRT41" s="1022"/>
      <c r="PRU41" s="1022"/>
      <c r="PRV41" s="1022"/>
      <c r="PRW41" s="1022"/>
      <c r="PRX41" s="1022"/>
      <c r="PRY41" s="1022"/>
      <c r="PRZ41" s="1022"/>
      <c r="PSA41" s="1022"/>
      <c r="PSB41" s="1022"/>
      <c r="PSC41" s="1022"/>
      <c r="PSD41" s="1022"/>
      <c r="PSE41" s="1022"/>
      <c r="PSF41" s="1022"/>
      <c r="PSG41" s="1022"/>
      <c r="PSH41" s="1022"/>
      <c r="PSI41" s="1022"/>
      <c r="PSJ41" s="1022"/>
      <c r="PSK41" s="1022"/>
      <c r="PSL41" s="1022"/>
      <c r="PSM41" s="1022"/>
      <c r="PSN41" s="1022"/>
      <c r="PSO41" s="1022"/>
      <c r="PSP41" s="1022"/>
      <c r="PSQ41" s="1022"/>
      <c r="PSR41" s="1022"/>
      <c r="PSS41" s="1022"/>
      <c r="PST41" s="1022"/>
      <c r="PSU41" s="1022"/>
      <c r="PSV41" s="1022"/>
      <c r="PSW41" s="1022"/>
      <c r="PSX41" s="1022"/>
      <c r="PSY41" s="1022"/>
      <c r="PSZ41" s="1022"/>
      <c r="PTA41" s="1022"/>
      <c r="PTB41" s="1022"/>
      <c r="PTC41" s="1022"/>
      <c r="PTD41" s="1022"/>
      <c r="PTE41" s="1022"/>
      <c r="PTF41" s="1022"/>
      <c r="PTG41" s="1022"/>
      <c r="PTH41" s="1022"/>
      <c r="PTI41" s="1022"/>
      <c r="PTJ41" s="1022"/>
      <c r="PTK41" s="1022"/>
      <c r="PTL41" s="1022"/>
      <c r="PTM41" s="1022"/>
      <c r="PTN41" s="1022"/>
      <c r="PTO41" s="1022"/>
      <c r="PTP41" s="1022"/>
      <c r="PTQ41" s="1022"/>
      <c r="PTR41" s="1022"/>
      <c r="PTS41" s="1022"/>
      <c r="PTT41" s="1022"/>
      <c r="PTU41" s="1022"/>
      <c r="PTV41" s="1022"/>
      <c r="PTW41" s="1022"/>
      <c r="PTX41" s="1022"/>
      <c r="PTY41" s="1022"/>
      <c r="PTZ41" s="1022"/>
      <c r="PUA41" s="1022"/>
      <c r="PUB41" s="1022"/>
      <c r="PUC41" s="1022"/>
      <c r="PUD41" s="1022"/>
      <c r="PUE41" s="1022"/>
      <c r="PUF41" s="1022"/>
      <c r="PUG41" s="1022"/>
      <c r="PUH41" s="1022"/>
      <c r="PUI41" s="1022"/>
      <c r="PUJ41" s="1022"/>
      <c r="PUK41" s="1022"/>
      <c r="PUL41" s="1022"/>
      <c r="PUM41" s="1022"/>
      <c r="PUN41" s="1022"/>
      <c r="PUO41" s="1022"/>
      <c r="PUP41" s="1022"/>
      <c r="PUQ41" s="1022"/>
      <c r="PUR41" s="1022"/>
      <c r="PUS41" s="1022"/>
      <c r="PUT41" s="1022"/>
      <c r="PUU41" s="1022"/>
      <c r="PUV41" s="1022"/>
      <c r="PUW41" s="1022"/>
      <c r="PUX41" s="1022"/>
      <c r="PUY41" s="1022"/>
      <c r="PUZ41" s="1022"/>
      <c r="PVA41" s="1022"/>
      <c r="PVB41" s="1022"/>
      <c r="PVC41" s="1022"/>
      <c r="PVD41" s="1022"/>
      <c r="PVE41" s="1022"/>
      <c r="PVF41" s="1022"/>
      <c r="PVG41" s="1022"/>
      <c r="PVH41" s="1022"/>
      <c r="PVI41" s="1022"/>
      <c r="PVJ41" s="1022"/>
      <c r="PVK41" s="1022"/>
      <c r="PVL41" s="1022"/>
      <c r="PVM41" s="1022"/>
      <c r="PVN41" s="1022"/>
      <c r="PVO41" s="1022"/>
      <c r="PVP41" s="1022"/>
      <c r="PVQ41" s="1022"/>
      <c r="PVR41" s="1022"/>
      <c r="PVS41" s="1022"/>
      <c r="PVT41" s="1022"/>
      <c r="PVU41" s="1022"/>
      <c r="PVV41" s="1022"/>
      <c r="PVW41" s="1022"/>
      <c r="PVX41" s="1022"/>
      <c r="PVY41" s="1022"/>
      <c r="PVZ41" s="1022"/>
      <c r="PWA41" s="1022"/>
      <c r="PWB41" s="1022"/>
      <c r="PWC41" s="1022"/>
      <c r="PWD41" s="1022"/>
      <c r="PWE41" s="1022"/>
      <c r="PWF41" s="1022"/>
      <c r="PWG41" s="1022"/>
      <c r="PWH41" s="1022"/>
      <c r="PWI41" s="1022"/>
      <c r="PWJ41" s="1022"/>
      <c r="PWK41" s="1022"/>
      <c r="PWL41" s="1022"/>
      <c r="PWM41" s="1022"/>
      <c r="PWN41" s="1022"/>
      <c r="PWO41" s="1022"/>
      <c r="PWP41" s="1022"/>
      <c r="PWQ41" s="1022"/>
      <c r="PWR41" s="1022"/>
      <c r="PWS41" s="1022"/>
      <c r="PWT41" s="1022"/>
      <c r="PWU41" s="1022"/>
      <c r="PWV41" s="1022"/>
      <c r="PWW41" s="1022"/>
      <c r="PWX41" s="1022"/>
      <c r="PWY41" s="1022"/>
      <c r="PWZ41" s="1022"/>
      <c r="PXA41" s="1022"/>
      <c r="PXB41" s="1022"/>
      <c r="PXC41" s="1022"/>
      <c r="PXD41" s="1022"/>
      <c r="PXE41" s="1022"/>
      <c r="PXF41" s="1022"/>
      <c r="PXG41" s="1022"/>
      <c r="PXH41" s="1022"/>
      <c r="PXI41" s="1022"/>
      <c r="PXJ41" s="1022"/>
      <c r="PXK41" s="1022"/>
      <c r="PXL41" s="1022"/>
      <c r="PXM41" s="1022"/>
      <c r="PXN41" s="1022"/>
      <c r="PXO41" s="1022"/>
      <c r="PXP41" s="1022"/>
      <c r="PXQ41" s="1022"/>
      <c r="PXR41" s="1022"/>
      <c r="PXS41" s="1022"/>
      <c r="PXT41" s="1022"/>
      <c r="PXU41" s="1022"/>
      <c r="PXV41" s="1022"/>
      <c r="PXW41" s="1022"/>
      <c r="PXX41" s="1022"/>
      <c r="PXY41" s="1022"/>
      <c r="PXZ41" s="1022"/>
      <c r="PYA41" s="1022"/>
      <c r="PYB41" s="1022"/>
      <c r="PYC41" s="1022"/>
      <c r="PYD41" s="1022"/>
      <c r="PYE41" s="1022"/>
      <c r="PYF41" s="1022"/>
      <c r="PYG41" s="1022"/>
      <c r="PYH41" s="1022"/>
      <c r="PYI41" s="1022"/>
      <c r="PYJ41" s="1022"/>
      <c r="PYK41" s="1022"/>
      <c r="PYL41" s="1022"/>
      <c r="PYM41" s="1022"/>
      <c r="PYN41" s="1022"/>
      <c r="PYO41" s="1022"/>
      <c r="PYP41" s="1022"/>
      <c r="PYQ41" s="1022"/>
      <c r="PYR41" s="1022"/>
      <c r="PYS41" s="1022"/>
      <c r="PYT41" s="1022"/>
      <c r="PYU41" s="1022"/>
      <c r="PYV41" s="1022"/>
      <c r="PYW41" s="1022"/>
      <c r="PYX41" s="1022"/>
      <c r="PYY41" s="1022"/>
      <c r="PYZ41" s="1022"/>
      <c r="PZA41" s="1022"/>
      <c r="PZB41" s="1022"/>
      <c r="PZC41" s="1022"/>
      <c r="PZD41" s="1022"/>
      <c r="PZE41" s="1022"/>
      <c r="PZF41" s="1022"/>
      <c r="PZG41" s="1022"/>
      <c r="PZH41" s="1022"/>
      <c r="PZI41" s="1022"/>
      <c r="PZJ41" s="1022"/>
      <c r="PZK41" s="1022"/>
      <c r="PZL41" s="1022"/>
      <c r="PZM41" s="1022"/>
      <c r="PZN41" s="1022"/>
      <c r="PZO41" s="1022"/>
      <c r="PZP41" s="1022"/>
      <c r="PZQ41" s="1022"/>
      <c r="PZR41" s="1022"/>
      <c r="PZS41" s="1022"/>
      <c r="PZT41" s="1022"/>
      <c r="PZU41" s="1022"/>
      <c r="PZV41" s="1022"/>
      <c r="PZW41" s="1022"/>
      <c r="PZX41" s="1022"/>
      <c r="PZY41" s="1022"/>
      <c r="PZZ41" s="1022"/>
      <c r="QAA41" s="1022"/>
      <c r="QAB41" s="1022"/>
      <c r="QAC41" s="1022"/>
      <c r="QAD41" s="1022"/>
      <c r="QAE41" s="1022"/>
      <c r="QAF41" s="1022"/>
      <c r="QAG41" s="1022"/>
      <c r="QAH41" s="1022"/>
      <c r="QAI41" s="1022"/>
      <c r="QAJ41" s="1022"/>
      <c r="QAK41" s="1022"/>
      <c r="QAL41" s="1022"/>
      <c r="QAM41" s="1022"/>
      <c r="QAN41" s="1022"/>
      <c r="QAO41" s="1022"/>
      <c r="QAP41" s="1022"/>
      <c r="QAQ41" s="1022"/>
      <c r="QAR41" s="1022"/>
      <c r="QAS41" s="1022"/>
      <c r="QAT41" s="1022"/>
      <c r="QAU41" s="1022"/>
      <c r="QAV41" s="1022"/>
      <c r="QAW41" s="1022"/>
      <c r="QAX41" s="1022"/>
      <c r="QAY41" s="1022"/>
      <c r="QAZ41" s="1022"/>
      <c r="QBA41" s="1022"/>
      <c r="QBB41" s="1022"/>
      <c r="QBC41" s="1022"/>
      <c r="QBD41" s="1022"/>
      <c r="QBE41" s="1022"/>
      <c r="QBF41" s="1022"/>
      <c r="QBG41" s="1022"/>
      <c r="QBH41" s="1022"/>
      <c r="QBI41" s="1022"/>
      <c r="QBJ41" s="1022"/>
      <c r="QBK41" s="1022"/>
      <c r="QBL41" s="1022"/>
      <c r="QBM41" s="1022"/>
      <c r="QBN41" s="1022"/>
      <c r="QBO41" s="1022"/>
      <c r="QBP41" s="1022"/>
      <c r="QBQ41" s="1022"/>
      <c r="QBR41" s="1022"/>
      <c r="QBS41" s="1022"/>
      <c r="QBT41" s="1022"/>
      <c r="QBU41" s="1022"/>
      <c r="QBV41" s="1022"/>
      <c r="QBW41" s="1022"/>
      <c r="QBX41" s="1022"/>
      <c r="QBY41" s="1022"/>
      <c r="QBZ41" s="1022"/>
      <c r="QCA41" s="1022"/>
      <c r="QCB41" s="1022"/>
      <c r="QCC41" s="1022"/>
      <c r="QCD41" s="1022"/>
      <c r="QCE41" s="1022"/>
      <c r="QCF41" s="1022"/>
      <c r="QCG41" s="1022"/>
      <c r="QCH41" s="1022"/>
      <c r="QCI41" s="1022"/>
      <c r="QCJ41" s="1022"/>
      <c r="QCK41" s="1022"/>
      <c r="QCL41" s="1022"/>
      <c r="QCM41" s="1022"/>
      <c r="QCN41" s="1022"/>
      <c r="QCO41" s="1022"/>
      <c r="QCP41" s="1022"/>
      <c r="QCQ41" s="1022"/>
      <c r="QCR41" s="1022"/>
      <c r="QCS41" s="1022"/>
      <c r="QCT41" s="1022"/>
      <c r="QCU41" s="1022"/>
      <c r="QCV41" s="1022"/>
      <c r="QCW41" s="1022"/>
      <c r="QCX41" s="1022"/>
      <c r="QCY41" s="1022"/>
      <c r="QCZ41" s="1022"/>
      <c r="QDA41" s="1022"/>
      <c r="QDB41" s="1022"/>
      <c r="QDC41" s="1022"/>
      <c r="QDD41" s="1022"/>
      <c r="QDE41" s="1022"/>
      <c r="QDF41" s="1022"/>
      <c r="QDG41" s="1022"/>
      <c r="QDH41" s="1022"/>
      <c r="QDI41" s="1022"/>
      <c r="QDJ41" s="1022"/>
      <c r="QDK41" s="1022"/>
      <c r="QDL41" s="1022"/>
      <c r="QDM41" s="1022"/>
      <c r="QDN41" s="1022"/>
      <c r="QDO41" s="1022"/>
      <c r="QDP41" s="1022"/>
      <c r="QDQ41" s="1022"/>
      <c r="QDR41" s="1022"/>
      <c r="QDS41" s="1022"/>
      <c r="QDT41" s="1022"/>
      <c r="QDU41" s="1022"/>
      <c r="QDV41" s="1022"/>
      <c r="QDW41" s="1022"/>
      <c r="QDX41" s="1022"/>
      <c r="QDY41" s="1022"/>
      <c r="QDZ41" s="1022"/>
      <c r="QEA41" s="1022"/>
      <c r="QEB41" s="1022"/>
      <c r="QEC41" s="1022"/>
      <c r="QED41" s="1022"/>
      <c r="QEE41" s="1022"/>
      <c r="QEF41" s="1022"/>
      <c r="QEG41" s="1022"/>
      <c r="QEH41" s="1022"/>
      <c r="QEI41" s="1022"/>
      <c r="QEJ41" s="1022"/>
      <c r="QEK41" s="1022"/>
      <c r="QEL41" s="1022"/>
      <c r="QEM41" s="1022"/>
      <c r="QEN41" s="1022"/>
      <c r="QEO41" s="1022"/>
      <c r="QEP41" s="1022"/>
      <c r="QEQ41" s="1022"/>
      <c r="QER41" s="1022"/>
      <c r="QES41" s="1022"/>
      <c r="QET41" s="1022"/>
      <c r="QEU41" s="1022"/>
      <c r="QEV41" s="1022"/>
      <c r="QEW41" s="1022"/>
      <c r="QEX41" s="1022"/>
      <c r="QEY41" s="1022"/>
      <c r="QEZ41" s="1022"/>
      <c r="QFA41" s="1022"/>
      <c r="QFB41" s="1022"/>
      <c r="QFC41" s="1022"/>
      <c r="QFD41" s="1022"/>
      <c r="QFE41" s="1022"/>
      <c r="QFF41" s="1022"/>
      <c r="QFG41" s="1022"/>
      <c r="QFH41" s="1022"/>
      <c r="QFI41" s="1022"/>
      <c r="QFJ41" s="1022"/>
      <c r="QFK41" s="1022"/>
      <c r="QFL41" s="1022"/>
      <c r="QFM41" s="1022"/>
      <c r="QFN41" s="1022"/>
      <c r="QFO41" s="1022"/>
      <c r="QFP41" s="1022"/>
      <c r="QFQ41" s="1022"/>
      <c r="QFR41" s="1022"/>
      <c r="QFS41" s="1022"/>
      <c r="QFT41" s="1022"/>
      <c r="QFU41" s="1022"/>
      <c r="QFV41" s="1022"/>
      <c r="QFW41" s="1022"/>
      <c r="QFX41" s="1022"/>
      <c r="QFY41" s="1022"/>
      <c r="QFZ41" s="1022"/>
      <c r="QGA41" s="1022"/>
      <c r="QGB41" s="1022"/>
      <c r="QGC41" s="1022"/>
      <c r="QGD41" s="1022"/>
      <c r="QGE41" s="1022"/>
      <c r="QGF41" s="1022"/>
      <c r="QGG41" s="1022"/>
      <c r="QGH41" s="1022"/>
      <c r="QGI41" s="1022"/>
      <c r="QGJ41" s="1022"/>
      <c r="QGK41" s="1022"/>
      <c r="QGL41" s="1022"/>
      <c r="QGM41" s="1022"/>
      <c r="QGN41" s="1022"/>
      <c r="QGO41" s="1022"/>
      <c r="QGP41" s="1022"/>
      <c r="QGQ41" s="1022"/>
      <c r="QGR41" s="1022"/>
      <c r="QGS41" s="1022"/>
      <c r="QGT41" s="1022"/>
      <c r="QGU41" s="1022"/>
      <c r="QGV41" s="1022"/>
      <c r="QGW41" s="1022"/>
      <c r="QGX41" s="1022"/>
      <c r="QGY41" s="1022"/>
      <c r="QGZ41" s="1022"/>
      <c r="QHA41" s="1022"/>
      <c r="QHB41" s="1022"/>
      <c r="QHC41" s="1022"/>
      <c r="QHD41" s="1022"/>
      <c r="QHE41" s="1022"/>
      <c r="QHF41" s="1022"/>
      <c r="QHG41" s="1022"/>
      <c r="QHH41" s="1022"/>
      <c r="QHI41" s="1022"/>
      <c r="QHJ41" s="1022"/>
      <c r="QHK41" s="1022"/>
      <c r="QHL41" s="1022"/>
      <c r="QHM41" s="1022"/>
      <c r="QHN41" s="1022"/>
      <c r="QHO41" s="1022"/>
      <c r="QHP41" s="1022"/>
      <c r="QHQ41" s="1022"/>
      <c r="QHR41" s="1022"/>
      <c r="QHS41" s="1022"/>
      <c r="QHT41" s="1022"/>
      <c r="QHU41" s="1022"/>
      <c r="QHV41" s="1022"/>
      <c r="QHW41" s="1022"/>
      <c r="QHX41" s="1022"/>
      <c r="QHY41" s="1022"/>
      <c r="QHZ41" s="1022"/>
      <c r="QIA41" s="1022"/>
      <c r="QIB41" s="1022"/>
      <c r="QIC41" s="1022"/>
      <c r="QID41" s="1022"/>
      <c r="QIE41" s="1022"/>
      <c r="QIF41" s="1022"/>
      <c r="QIG41" s="1022"/>
      <c r="QIH41" s="1022"/>
      <c r="QII41" s="1022"/>
      <c r="QIJ41" s="1022"/>
      <c r="QIK41" s="1022"/>
      <c r="QIL41" s="1022"/>
      <c r="QIM41" s="1022"/>
      <c r="QIN41" s="1022"/>
      <c r="QIO41" s="1022"/>
      <c r="QIP41" s="1022"/>
      <c r="QIQ41" s="1022"/>
      <c r="QIR41" s="1022"/>
      <c r="QIS41" s="1022"/>
      <c r="QIT41" s="1022"/>
      <c r="QIU41" s="1022"/>
      <c r="QIV41" s="1022"/>
      <c r="QIW41" s="1022"/>
      <c r="QIX41" s="1022"/>
      <c r="QIY41" s="1022"/>
      <c r="QIZ41" s="1022"/>
      <c r="QJA41" s="1022"/>
      <c r="QJB41" s="1022"/>
      <c r="QJC41" s="1022"/>
      <c r="QJD41" s="1022"/>
      <c r="QJE41" s="1022"/>
      <c r="QJF41" s="1022"/>
      <c r="QJG41" s="1022"/>
      <c r="QJH41" s="1022"/>
      <c r="QJI41" s="1022"/>
      <c r="QJJ41" s="1022"/>
      <c r="QJK41" s="1022"/>
      <c r="QJL41" s="1022"/>
      <c r="QJM41" s="1022"/>
      <c r="QJN41" s="1022"/>
      <c r="QJO41" s="1022"/>
      <c r="QJP41" s="1022"/>
      <c r="QJQ41" s="1022"/>
      <c r="QJR41" s="1022"/>
      <c r="QJS41" s="1022"/>
      <c r="QJT41" s="1022"/>
      <c r="QJU41" s="1022"/>
      <c r="QJV41" s="1022"/>
      <c r="QJW41" s="1022"/>
      <c r="QJX41" s="1022"/>
      <c r="QJY41" s="1022"/>
      <c r="QJZ41" s="1022"/>
      <c r="QKA41" s="1022"/>
      <c r="QKB41" s="1022"/>
      <c r="QKC41" s="1022"/>
      <c r="QKD41" s="1022"/>
      <c r="QKE41" s="1022"/>
      <c r="QKF41" s="1022"/>
      <c r="QKG41" s="1022"/>
      <c r="QKH41" s="1022"/>
      <c r="QKI41" s="1022"/>
      <c r="QKJ41" s="1022"/>
      <c r="QKK41" s="1022"/>
      <c r="QKL41" s="1022"/>
      <c r="QKM41" s="1022"/>
      <c r="QKN41" s="1022"/>
      <c r="QKO41" s="1022"/>
      <c r="QKP41" s="1022"/>
      <c r="QKQ41" s="1022"/>
      <c r="QKR41" s="1022"/>
      <c r="QKS41" s="1022"/>
      <c r="QKT41" s="1022"/>
      <c r="QKU41" s="1022"/>
      <c r="QKV41" s="1022"/>
      <c r="QKW41" s="1022"/>
      <c r="QKX41" s="1022"/>
      <c r="QKY41" s="1022"/>
      <c r="QKZ41" s="1022"/>
      <c r="QLA41" s="1022"/>
      <c r="QLB41" s="1022"/>
      <c r="QLC41" s="1022"/>
      <c r="QLD41" s="1022"/>
      <c r="QLE41" s="1022"/>
      <c r="QLF41" s="1022"/>
      <c r="QLG41" s="1022"/>
      <c r="QLH41" s="1022"/>
      <c r="QLI41" s="1022"/>
      <c r="QLJ41" s="1022"/>
      <c r="QLK41" s="1022"/>
      <c r="QLL41" s="1022"/>
      <c r="QLM41" s="1022"/>
      <c r="QLN41" s="1022"/>
      <c r="QLO41" s="1022"/>
      <c r="QLP41" s="1022"/>
      <c r="QLQ41" s="1022"/>
      <c r="QLR41" s="1022"/>
      <c r="QLS41" s="1022"/>
      <c r="QLT41" s="1022"/>
      <c r="QLU41" s="1022"/>
      <c r="QLV41" s="1022"/>
      <c r="QLW41" s="1022"/>
      <c r="QLX41" s="1022"/>
      <c r="QLY41" s="1022"/>
      <c r="QLZ41" s="1022"/>
      <c r="QMA41" s="1022"/>
      <c r="QMB41" s="1022"/>
      <c r="QMC41" s="1022"/>
      <c r="QMD41" s="1022"/>
      <c r="QME41" s="1022"/>
      <c r="QMF41" s="1022"/>
      <c r="QMG41" s="1022"/>
      <c r="QMH41" s="1022"/>
      <c r="QMI41" s="1022"/>
      <c r="QMJ41" s="1022"/>
      <c r="QMK41" s="1022"/>
      <c r="QML41" s="1022"/>
      <c r="QMM41" s="1022"/>
      <c r="QMN41" s="1022"/>
      <c r="QMO41" s="1022"/>
      <c r="QMP41" s="1022"/>
      <c r="QMQ41" s="1022"/>
      <c r="QMR41" s="1022"/>
      <c r="QMS41" s="1022"/>
      <c r="QMT41" s="1022"/>
      <c r="QMU41" s="1022"/>
      <c r="QMV41" s="1022"/>
      <c r="QMW41" s="1022"/>
      <c r="QMX41" s="1022"/>
      <c r="QMY41" s="1022"/>
      <c r="QMZ41" s="1022"/>
      <c r="QNA41" s="1022"/>
      <c r="QNB41" s="1022"/>
      <c r="QNC41" s="1022"/>
      <c r="QND41" s="1022"/>
      <c r="QNE41" s="1022"/>
      <c r="QNF41" s="1022"/>
      <c r="QNG41" s="1022"/>
      <c r="QNH41" s="1022"/>
      <c r="QNI41" s="1022"/>
      <c r="QNJ41" s="1022"/>
      <c r="QNK41" s="1022"/>
      <c r="QNL41" s="1022"/>
      <c r="QNM41" s="1022"/>
      <c r="QNN41" s="1022"/>
      <c r="QNO41" s="1022"/>
      <c r="QNP41" s="1022"/>
      <c r="QNQ41" s="1022"/>
      <c r="QNR41" s="1022"/>
      <c r="QNS41" s="1022"/>
      <c r="QNT41" s="1022"/>
      <c r="QNU41" s="1022"/>
      <c r="QNV41" s="1022"/>
      <c r="QNW41" s="1022"/>
      <c r="QNX41" s="1022"/>
      <c r="QNY41" s="1022"/>
      <c r="QNZ41" s="1022"/>
      <c r="QOA41" s="1022"/>
      <c r="QOB41" s="1022"/>
      <c r="QOC41" s="1022"/>
      <c r="QOD41" s="1022"/>
      <c r="QOE41" s="1022"/>
      <c r="QOF41" s="1022"/>
      <c r="QOG41" s="1022"/>
      <c r="QOH41" s="1022"/>
      <c r="QOI41" s="1022"/>
      <c r="QOJ41" s="1022"/>
      <c r="QOK41" s="1022"/>
      <c r="QOL41" s="1022"/>
      <c r="QOM41" s="1022"/>
      <c r="QON41" s="1022"/>
      <c r="QOO41" s="1022"/>
      <c r="QOP41" s="1022"/>
      <c r="QOQ41" s="1022"/>
      <c r="QOR41" s="1022"/>
      <c r="QOS41" s="1022"/>
      <c r="QOT41" s="1022"/>
      <c r="QOU41" s="1022"/>
      <c r="QOV41" s="1022"/>
      <c r="QOW41" s="1022"/>
      <c r="QOX41" s="1022"/>
      <c r="QOY41" s="1022"/>
      <c r="QOZ41" s="1022"/>
      <c r="QPA41" s="1022"/>
      <c r="QPB41" s="1022"/>
      <c r="QPC41" s="1022"/>
      <c r="QPD41" s="1022"/>
      <c r="QPE41" s="1022"/>
      <c r="QPF41" s="1022"/>
      <c r="QPG41" s="1022"/>
      <c r="QPH41" s="1022"/>
      <c r="QPI41" s="1022"/>
      <c r="QPJ41" s="1022"/>
      <c r="QPK41" s="1022"/>
      <c r="QPL41" s="1022"/>
      <c r="QPM41" s="1022"/>
      <c r="QPN41" s="1022"/>
      <c r="QPO41" s="1022"/>
      <c r="QPP41" s="1022"/>
      <c r="QPQ41" s="1022"/>
      <c r="QPR41" s="1022"/>
      <c r="QPS41" s="1022"/>
      <c r="QPT41" s="1022"/>
      <c r="QPU41" s="1022"/>
      <c r="QPV41" s="1022"/>
      <c r="QPW41" s="1022"/>
      <c r="QPX41" s="1022"/>
      <c r="QPY41" s="1022"/>
      <c r="QPZ41" s="1022"/>
      <c r="QQA41" s="1022"/>
      <c r="QQB41" s="1022"/>
      <c r="QQC41" s="1022"/>
      <c r="QQD41" s="1022"/>
      <c r="QQE41" s="1022"/>
      <c r="QQF41" s="1022"/>
      <c r="QQG41" s="1022"/>
      <c r="QQH41" s="1022"/>
      <c r="QQI41" s="1022"/>
      <c r="QQJ41" s="1022"/>
      <c r="QQK41" s="1022"/>
      <c r="QQL41" s="1022"/>
      <c r="QQM41" s="1022"/>
      <c r="QQN41" s="1022"/>
      <c r="QQO41" s="1022"/>
      <c r="QQP41" s="1022"/>
      <c r="QQQ41" s="1022"/>
      <c r="QQR41" s="1022"/>
      <c r="QQS41" s="1022"/>
      <c r="QQT41" s="1022"/>
      <c r="QQU41" s="1022"/>
      <c r="QQV41" s="1022"/>
      <c r="QQW41" s="1022"/>
      <c r="QQX41" s="1022"/>
      <c r="QQY41" s="1022"/>
      <c r="QQZ41" s="1022"/>
      <c r="QRA41" s="1022"/>
      <c r="QRB41" s="1022"/>
      <c r="QRC41" s="1022"/>
      <c r="QRD41" s="1022"/>
      <c r="QRE41" s="1022"/>
      <c r="QRF41" s="1022"/>
      <c r="QRG41" s="1022"/>
      <c r="QRH41" s="1022"/>
      <c r="QRI41" s="1022"/>
      <c r="QRJ41" s="1022"/>
      <c r="QRK41" s="1022"/>
      <c r="QRL41" s="1022"/>
      <c r="QRM41" s="1022"/>
      <c r="QRN41" s="1022"/>
      <c r="QRO41" s="1022"/>
      <c r="QRP41" s="1022"/>
      <c r="QRQ41" s="1022"/>
      <c r="QRR41" s="1022"/>
      <c r="QRS41" s="1022"/>
      <c r="QRT41" s="1022"/>
      <c r="QRU41" s="1022"/>
      <c r="QRV41" s="1022"/>
      <c r="QRW41" s="1022"/>
      <c r="QRX41" s="1022"/>
      <c r="QRY41" s="1022"/>
      <c r="QRZ41" s="1022"/>
      <c r="QSA41" s="1022"/>
      <c r="QSB41" s="1022"/>
      <c r="QSC41" s="1022"/>
      <c r="QSD41" s="1022"/>
      <c r="QSE41" s="1022"/>
      <c r="QSF41" s="1022"/>
      <c r="QSG41" s="1022"/>
      <c r="QSH41" s="1022"/>
      <c r="QSI41" s="1022"/>
      <c r="QSJ41" s="1022"/>
      <c r="QSK41" s="1022"/>
      <c r="QSL41" s="1022"/>
      <c r="QSM41" s="1022"/>
      <c r="QSN41" s="1022"/>
      <c r="QSO41" s="1022"/>
      <c r="QSP41" s="1022"/>
      <c r="QSQ41" s="1022"/>
      <c r="QSR41" s="1022"/>
      <c r="QSS41" s="1022"/>
      <c r="QST41" s="1022"/>
      <c r="QSU41" s="1022"/>
      <c r="QSV41" s="1022"/>
      <c r="QSW41" s="1022"/>
      <c r="QSX41" s="1022"/>
      <c r="QSY41" s="1022"/>
      <c r="QSZ41" s="1022"/>
      <c r="QTA41" s="1022"/>
      <c r="QTB41" s="1022"/>
      <c r="QTC41" s="1022"/>
      <c r="QTD41" s="1022"/>
      <c r="QTE41" s="1022"/>
      <c r="QTF41" s="1022"/>
      <c r="QTG41" s="1022"/>
      <c r="QTH41" s="1022"/>
      <c r="QTI41" s="1022"/>
      <c r="QTJ41" s="1022"/>
      <c r="QTK41" s="1022"/>
      <c r="QTL41" s="1022"/>
      <c r="QTM41" s="1022"/>
      <c r="QTN41" s="1022"/>
      <c r="QTO41" s="1022"/>
      <c r="QTP41" s="1022"/>
      <c r="QTQ41" s="1022"/>
      <c r="QTR41" s="1022"/>
      <c r="QTS41" s="1022"/>
      <c r="QTT41" s="1022"/>
      <c r="QTU41" s="1022"/>
      <c r="QTV41" s="1022"/>
      <c r="QTW41" s="1022"/>
      <c r="QTX41" s="1022"/>
      <c r="QTY41" s="1022"/>
      <c r="QTZ41" s="1022"/>
      <c r="QUA41" s="1022"/>
      <c r="QUB41" s="1022"/>
      <c r="QUC41" s="1022"/>
      <c r="QUD41" s="1022"/>
      <c r="QUE41" s="1022"/>
      <c r="QUF41" s="1022"/>
      <c r="QUG41" s="1022"/>
      <c r="QUH41" s="1022"/>
      <c r="QUI41" s="1022"/>
      <c r="QUJ41" s="1022"/>
      <c r="QUK41" s="1022"/>
      <c r="QUL41" s="1022"/>
      <c r="QUM41" s="1022"/>
      <c r="QUN41" s="1022"/>
      <c r="QUO41" s="1022"/>
      <c r="QUP41" s="1022"/>
      <c r="QUQ41" s="1022"/>
      <c r="QUR41" s="1022"/>
      <c r="QUS41" s="1022"/>
      <c r="QUT41" s="1022"/>
      <c r="QUU41" s="1022"/>
      <c r="QUV41" s="1022"/>
      <c r="QUW41" s="1022"/>
      <c r="QUX41" s="1022"/>
      <c r="QUY41" s="1022"/>
      <c r="QUZ41" s="1022"/>
      <c r="QVA41" s="1022"/>
      <c r="QVB41" s="1022"/>
      <c r="QVC41" s="1022"/>
      <c r="QVD41" s="1022"/>
      <c r="QVE41" s="1022"/>
      <c r="QVF41" s="1022"/>
      <c r="QVG41" s="1022"/>
      <c r="QVH41" s="1022"/>
      <c r="QVI41" s="1022"/>
      <c r="QVJ41" s="1022"/>
      <c r="QVK41" s="1022"/>
      <c r="QVL41" s="1022"/>
      <c r="QVM41" s="1022"/>
      <c r="QVN41" s="1022"/>
      <c r="QVO41" s="1022"/>
      <c r="QVP41" s="1022"/>
      <c r="QVQ41" s="1022"/>
      <c r="QVR41" s="1022"/>
      <c r="QVS41" s="1022"/>
      <c r="QVT41" s="1022"/>
      <c r="QVU41" s="1022"/>
      <c r="QVV41" s="1022"/>
      <c r="QVW41" s="1022"/>
      <c r="QVX41" s="1022"/>
      <c r="QVY41" s="1022"/>
      <c r="QVZ41" s="1022"/>
      <c r="QWA41" s="1022"/>
      <c r="QWB41" s="1022"/>
      <c r="QWC41" s="1022"/>
      <c r="QWD41" s="1022"/>
      <c r="QWE41" s="1022"/>
      <c r="QWF41" s="1022"/>
      <c r="QWG41" s="1022"/>
      <c r="QWH41" s="1022"/>
      <c r="QWI41" s="1022"/>
      <c r="QWJ41" s="1022"/>
      <c r="QWK41" s="1022"/>
      <c r="QWL41" s="1022"/>
      <c r="QWM41" s="1022"/>
      <c r="QWN41" s="1022"/>
      <c r="QWO41" s="1022"/>
      <c r="QWP41" s="1022"/>
      <c r="QWQ41" s="1022"/>
      <c r="QWR41" s="1022"/>
      <c r="QWS41" s="1022"/>
      <c r="QWT41" s="1022"/>
      <c r="QWU41" s="1022"/>
      <c r="QWV41" s="1022"/>
      <c r="QWW41" s="1022"/>
      <c r="QWX41" s="1022"/>
      <c r="QWY41" s="1022"/>
      <c r="QWZ41" s="1022"/>
      <c r="QXA41" s="1022"/>
      <c r="QXB41" s="1022"/>
      <c r="QXC41" s="1022"/>
      <c r="QXD41" s="1022"/>
      <c r="QXE41" s="1022"/>
      <c r="QXF41" s="1022"/>
      <c r="QXG41" s="1022"/>
      <c r="QXH41" s="1022"/>
      <c r="QXI41" s="1022"/>
      <c r="QXJ41" s="1022"/>
      <c r="QXK41" s="1022"/>
      <c r="QXL41" s="1022"/>
      <c r="QXM41" s="1022"/>
      <c r="QXN41" s="1022"/>
      <c r="QXO41" s="1022"/>
      <c r="QXP41" s="1022"/>
      <c r="QXQ41" s="1022"/>
      <c r="QXR41" s="1022"/>
      <c r="QXS41" s="1022"/>
      <c r="QXT41" s="1022"/>
      <c r="QXU41" s="1022"/>
      <c r="QXV41" s="1022"/>
      <c r="QXW41" s="1022"/>
      <c r="QXX41" s="1022"/>
      <c r="QXY41" s="1022"/>
      <c r="QXZ41" s="1022"/>
      <c r="QYA41" s="1022"/>
      <c r="QYB41" s="1022"/>
      <c r="QYC41" s="1022"/>
      <c r="QYD41" s="1022"/>
      <c r="QYE41" s="1022"/>
      <c r="QYF41" s="1022"/>
      <c r="QYG41" s="1022"/>
      <c r="QYH41" s="1022"/>
      <c r="QYI41" s="1022"/>
      <c r="QYJ41" s="1022"/>
      <c r="QYK41" s="1022"/>
      <c r="QYL41" s="1022"/>
      <c r="QYM41" s="1022"/>
      <c r="QYN41" s="1022"/>
      <c r="QYO41" s="1022"/>
      <c r="QYP41" s="1022"/>
      <c r="QYQ41" s="1022"/>
      <c r="QYR41" s="1022"/>
      <c r="QYS41" s="1022"/>
      <c r="QYT41" s="1022"/>
      <c r="QYU41" s="1022"/>
      <c r="QYV41" s="1022"/>
      <c r="QYW41" s="1022"/>
      <c r="QYX41" s="1022"/>
      <c r="QYY41" s="1022"/>
      <c r="QYZ41" s="1022"/>
      <c r="QZA41" s="1022"/>
      <c r="QZB41" s="1022"/>
      <c r="QZC41" s="1022"/>
      <c r="QZD41" s="1022"/>
      <c r="QZE41" s="1022"/>
      <c r="QZF41" s="1022"/>
      <c r="QZG41" s="1022"/>
      <c r="QZH41" s="1022"/>
      <c r="QZI41" s="1022"/>
      <c r="QZJ41" s="1022"/>
      <c r="QZK41" s="1022"/>
      <c r="QZL41" s="1022"/>
      <c r="QZM41" s="1022"/>
      <c r="QZN41" s="1022"/>
      <c r="QZO41" s="1022"/>
      <c r="QZP41" s="1022"/>
      <c r="QZQ41" s="1022"/>
      <c r="QZR41" s="1022"/>
      <c r="QZS41" s="1022"/>
      <c r="QZT41" s="1022"/>
      <c r="QZU41" s="1022"/>
      <c r="QZV41" s="1022"/>
      <c r="QZW41" s="1022"/>
      <c r="QZX41" s="1022"/>
      <c r="QZY41" s="1022"/>
      <c r="QZZ41" s="1022"/>
      <c r="RAA41" s="1022"/>
      <c r="RAB41" s="1022"/>
      <c r="RAC41" s="1022"/>
      <c r="RAD41" s="1022"/>
      <c r="RAE41" s="1022"/>
      <c r="RAF41" s="1022"/>
      <c r="RAG41" s="1022"/>
      <c r="RAH41" s="1022"/>
      <c r="RAI41" s="1022"/>
      <c r="RAJ41" s="1022"/>
      <c r="RAK41" s="1022"/>
      <c r="RAL41" s="1022"/>
      <c r="RAM41" s="1022"/>
      <c r="RAN41" s="1022"/>
      <c r="RAO41" s="1022"/>
      <c r="RAP41" s="1022"/>
      <c r="RAQ41" s="1022"/>
      <c r="RAR41" s="1022"/>
      <c r="RAS41" s="1022"/>
      <c r="RAT41" s="1022"/>
      <c r="RAU41" s="1022"/>
      <c r="RAV41" s="1022"/>
      <c r="RAW41" s="1022"/>
      <c r="RAX41" s="1022"/>
      <c r="RAY41" s="1022"/>
      <c r="RAZ41" s="1022"/>
      <c r="RBA41" s="1022"/>
      <c r="RBB41" s="1022"/>
      <c r="RBC41" s="1022"/>
      <c r="RBD41" s="1022"/>
      <c r="RBE41" s="1022"/>
      <c r="RBF41" s="1022"/>
      <c r="RBG41" s="1022"/>
      <c r="RBH41" s="1022"/>
      <c r="RBI41" s="1022"/>
      <c r="RBJ41" s="1022"/>
      <c r="RBK41" s="1022"/>
      <c r="RBL41" s="1022"/>
      <c r="RBM41" s="1022"/>
      <c r="RBN41" s="1022"/>
      <c r="RBO41" s="1022"/>
      <c r="RBP41" s="1022"/>
      <c r="RBQ41" s="1022"/>
      <c r="RBR41" s="1022"/>
      <c r="RBS41" s="1022"/>
      <c r="RBT41" s="1022"/>
      <c r="RBU41" s="1022"/>
      <c r="RBV41" s="1022"/>
      <c r="RBW41" s="1022"/>
      <c r="RBX41" s="1022"/>
      <c r="RBY41" s="1022"/>
      <c r="RBZ41" s="1022"/>
      <c r="RCA41" s="1022"/>
      <c r="RCB41" s="1022"/>
      <c r="RCC41" s="1022"/>
      <c r="RCD41" s="1022"/>
      <c r="RCE41" s="1022"/>
      <c r="RCF41" s="1022"/>
      <c r="RCG41" s="1022"/>
      <c r="RCH41" s="1022"/>
      <c r="RCI41" s="1022"/>
      <c r="RCJ41" s="1022"/>
      <c r="RCK41" s="1022"/>
      <c r="RCL41" s="1022"/>
      <c r="RCM41" s="1022"/>
      <c r="RCN41" s="1022"/>
      <c r="RCO41" s="1022"/>
      <c r="RCP41" s="1022"/>
      <c r="RCQ41" s="1022"/>
      <c r="RCR41" s="1022"/>
      <c r="RCS41" s="1022"/>
      <c r="RCT41" s="1022"/>
      <c r="RCU41" s="1022"/>
      <c r="RCV41" s="1022"/>
      <c r="RCW41" s="1022"/>
      <c r="RCX41" s="1022"/>
      <c r="RCY41" s="1022"/>
      <c r="RCZ41" s="1022"/>
      <c r="RDA41" s="1022"/>
      <c r="RDB41" s="1022"/>
      <c r="RDC41" s="1022"/>
      <c r="RDD41" s="1022"/>
      <c r="RDE41" s="1022"/>
      <c r="RDF41" s="1022"/>
      <c r="RDG41" s="1022"/>
      <c r="RDH41" s="1022"/>
      <c r="RDI41" s="1022"/>
      <c r="RDJ41" s="1022"/>
      <c r="RDK41" s="1022"/>
      <c r="RDL41" s="1022"/>
      <c r="RDM41" s="1022"/>
      <c r="RDN41" s="1022"/>
      <c r="RDO41" s="1022"/>
      <c r="RDP41" s="1022"/>
      <c r="RDQ41" s="1022"/>
      <c r="RDR41" s="1022"/>
      <c r="RDS41" s="1022"/>
      <c r="RDT41" s="1022"/>
      <c r="RDU41" s="1022"/>
      <c r="RDV41" s="1022"/>
      <c r="RDW41" s="1022"/>
      <c r="RDX41" s="1022"/>
      <c r="RDY41" s="1022"/>
      <c r="RDZ41" s="1022"/>
      <c r="REA41" s="1022"/>
      <c r="REB41" s="1022"/>
      <c r="REC41" s="1022"/>
      <c r="RED41" s="1022"/>
      <c r="REE41" s="1022"/>
      <c r="REF41" s="1022"/>
      <c r="REG41" s="1022"/>
      <c r="REH41" s="1022"/>
      <c r="REI41" s="1022"/>
      <c r="REJ41" s="1022"/>
      <c r="REK41" s="1022"/>
      <c r="REL41" s="1022"/>
      <c r="REM41" s="1022"/>
      <c r="REN41" s="1022"/>
      <c r="REO41" s="1022"/>
      <c r="REP41" s="1022"/>
      <c r="REQ41" s="1022"/>
      <c r="RER41" s="1022"/>
      <c r="RES41" s="1022"/>
      <c r="RET41" s="1022"/>
      <c r="REU41" s="1022"/>
      <c r="REV41" s="1022"/>
      <c r="REW41" s="1022"/>
      <c r="REX41" s="1022"/>
      <c r="REY41" s="1022"/>
      <c r="REZ41" s="1022"/>
      <c r="RFA41" s="1022"/>
      <c r="RFB41" s="1022"/>
      <c r="RFC41" s="1022"/>
      <c r="RFD41" s="1022"/>
      <c r="RFE41" s="1022"/>
      <c r="RFF41" s="1022"/>
      <c r="RFG41" s="1022"/>
      <c r="RFH41" s="1022"/>
      <c r="RFI41" s="1022"/>
      <c r="RFJ41" s="1022"/>
      <c r="RFK41" s="1022"/>
      <c r="RFL41" s="1022"/>
      <c r="RFM41" s="1022"/>
      <c r="RFN41" s="1022"/>
      <c r="RFO41" s="1022"/>
      <c r="RFP41" s="1022"/>
      <c r="RFQ41" s="1022"/>
      <c r="RFR41" s="1022"/>
      <c r="RFS41" s="1022"/>
      <c r="RFT41" s="1022"/>
      <c r="RFU41" s="1022"/>
      <c r="RFV41" s="1022"/>
      <c r="RFW41" s="1022"/>
      <c r="RFX41" s="1022"/>
      <c r="RFY41" s="1022"/>
      <c r="RFZ41" s="1022"/>
      <c r="RGA41" s="1022"/>
      <c r="RGB41" s="1022"/>
      <c r="RGC41" s="1022"/>
      <c r="RGD41" s="1022"/>
      <c r="RGE41" s="1022"/>
      <c r="RGF41" s="1022"/>
      <c r="RGG41" s="1022"/>
      <c r="RGH41" s="1022"/>
      <c r="RGI41" s="1022"/>
      <c r="RGJ41" s="1022"/>
      <c r="RGK41" s="1022"/>
      <c r="RGL41" s="1022"/>
      <c r="RGM41" s="1022"/>
      <c r="RGN41" s="1022"/>
      <c r="RGO41" s="1022"/>
      <c r="RGP41" s="1022"/>
      <c r="RGQ41" s="1022"/>
      <c r="RGR41" s="1022"/>
      <c r="RGS41" s="1022"/>
      <c r="RGT41" s="1022"/>
      <c r="RGU41" s="1022"/>
      <c r="RGV41" s="1022"/>
      <c r="RGW41" s="1022"/>
      <c r="RGX41" s="1022"/>
      <c r="RGY41" s="1022"/>
      <c r="RGZ41" s="1022"/>
      <c r="RHA41" s="1022"/>
      <c r="RHB41" s="1022"/>
      <c r="RHC41" s="1022"/>
      <c r="RHD41" s="1022"/>
      <c r="RHE41" s="1022"/>
      <c r="RHF41" s="1022"/>
      <c r="RHG41" s="1022"/>
      <c r="RHH41" s="1022"/>
      <c r="RHI41" s="1022"/>
      <c r="RHJ41" s="1022"/>
      <c r="RHK41" s="1022"/>
      <c r="RHL41" s="1022"/>
      <c r="RHM41" s="1022"/>
      <c r="RHN41" s="1022"/>
      <c r="RHO41" s="1022"/>
      <c r="RHP41" s="1022"/>
      <c r="RHQ41" s="1022"/>
      <c r="RHR41" s="1022"/>
      <c r="RHS41" s="1022"/>
      <c r="RHT41" s="1022"/>
      <c r="RHU41" s="1022"/>
      <c r="RHV41" s="1022"/>
      <c r="RHW41" s="1022"/>
      <c r="RHX41" s="1022"/>
      <c r="RHY41" s="1022"/>
      <c r="RHZ41" s="1022"/>
      <c r="RIA41" s="1022"/>
      <c r="RIB41" s="1022"/>
      <c r="RIC41" s="1022"/>
      <c r="RID41" s="1022"/>
      <c r="RIE41" s="1022"/>
      <c r="RIF41" s="1022"/>
      <c r="RIG41" s="1022"/>
      <c r="RIH41" s="1022"/>
      <c r="RII41" s="1022"/>
      <c r="RIJ41" s="1022"/>
      <c r="RIK41" s="1022"/>
      <c r="RIL41" s="1022"/>
      <c r="RIM41" s="1022"/>
      <c r="RIN41" s="1022"/>
      <c r="RIO41" s="1022"/>
      <c r="RIP41" s="1022"/>
      <c r="RIQ41" s="1022"/>
      <c r="RIR41" s="1022"/>
      <c r="RIS41" s="1022"/>
      <c r="RIT41" s="1022"/>
      <c r="RIU41" s="1022"/>
      <c r="RIV41" s="1022"/>
      <c r="RIW41" s="1022"/>
      <c r="RIX41" s="1022"/>
      <c r="RIY41" s="1022"/>
      <c r="RIZ41" s="1022"/>
      <c r="RJA41" s="1022"/>
      <c r="RJB41" s="1022"/>
      <c r="RJC41" s="1022"/>
      <c r="RJD41" s="1022"/>
      <c r="RJE41" s="1022"/>
      <c r="RJF41" s="1022"/>
      <c r="RJG41" s="1022"/>
      <c r="RJH41" s="1022"/>
      <c r="RJI41" s="1022"/>
      <c r="RJJ41" s="1022"/>
      <c r="RJK41" s="1022"/>
      <c r="RJL41" s="1022"/>
      <c r="RJM41" s="1022"/>
      <c r="RJN41" s="1022"/>
      <c r="RJO41" s="1022"/>
      <c r="RJP41" s="1022"/>
      <c r="RJQ41" s="1022"/>
      <c r="RJR41" s="1022"/>
      <c r="RJS41" s="1022"/>
      <c r="RJT41" s="1022"/>
      <c r="RJU41" s="1022"/>
      <c r="RJV41" s="1022"/>
      <c r="RJW41" s="1022"/>
      <c r="RJX41" s="1022"/>
      <c r="RJY41" s="1022"/>
      <c r="RJZ41" s="1022"/>
      <c r="RKA41" s="1022"/>
      <c r="RKB41" s="1022"/>
      <c r="RKC41" s="1022"/>
      <c r="RKD41" s="1022"/>
      <c r="RKE41" s="1022"/>
      <c r="RKF41" s="1022"/>
      <c r="RKG41" s="1022"/>
      <c r="RKH41" s="1022"/>
      <c r="RKI41" s="1022"/>
      <c r="RKJ41" s="1022"/>
      <c r="RKK41" s="1022"/>
      <c r="RKL41" s="1022"/>
      <c r="RKM41" s="1022"/>
      <c r="RKN41" s="1022"/>
      <c r="RKO41" s="1022"/>
      <c r="RKP41" s="1022"/>
      <c r="RKQ41" s="1022"/>
      <c r="RKR41" s="1022"/>
      <c r="RKS41" s="1022"/>
      <c r="RKT41" s="1022"/>
      <c r="RKU41" s="1022"/>
      <c r="RKV41" s="1022"/>
      <c r="RKW41" s="1022"/>
      <c r="RKX41" s="1022"/>
      <c r="RKY41" s="1022"/>
      <c r="RKZ41" s="1022"/>
      <c r="RLA41" s="1022"/>
      <c r="RLB41" s="1022"/>
      <c r="RLC41" s="1022"/>
      <c r="RLD41" s="1022"/>
      <c r="RLE41" s="1022"/>
      <c r="RLF41" s="1022"/>
      <c r="RLG41" s="1022"/>
      <c r="RLH41" s="1022"/>
      <c r="RLI41" s="1022"/>
      <c r="RLJ41" s="1022"/>
      <c r="RLK41" s="1022"/>
      <c r="RLL41" s="1022"/>
      <c r="RLM41" s="1022"/>
      <c r="RLN41" s="1022"/>
      <c r="RLO41" s="1022"/>
      <c r="RLP41" s="1022"/>
      <c r="RLQ41" s="1022"/>
      <c r="RLR41" s="1022"/>
      <c r="RLS41" s="1022"/>
      <c r="RLT41" s="1022"/>
      <c r="RLU41" s="1022"/>
      <c r="RLV41" s="1022"/>
      <c r="RLW41" s="1022"/>
      <c r="RLX41" s="1022"/>
      <c r="RLY41" s="1022"/>
      <c r="RLZ41" s="1022"/>
      <c r="RMA41" s="1022"/>
      <c r="RMB41" s="1022"/>
      <c r="RMC41" s="1022"/>
      <c r="RMD41" s="1022"/>
      <c r="RME41" s="1022"/>
      <c r="RMF41" s="1022"/>
      <c r="RMG41" s="1022"/>
      <c r="RMH41" s="1022"/>
      <c r="RMI41" s="1022"/>
      <c r="RMJ41" s="1022"/>
      <c r="RMK41" s="1022"/>
      <c r="RML41" s="1022"/>
      <c r="RMM41" s="1022"/>
      <c r="RMN41" s="1022"/>
      <c r="RMO41" s="1022"/>
      <c r="RMP41" s="1022"/>
      <c r="RMQ41" s="1022"/>
      <c r="RMR41" s="1022"/>
      <c r="RMS41" s="1022"/>
      <c r="RMT41" s="1022"/>
      <c r="RMU41" s="1022"/>
      <c r="RMV41" s="1022"/>
      <c r="RMW41" s="1022"/>
      <c r="RMX41" s="1022"/>
      <c r="RMY41" s="1022"/>
      <c r="RMZ41" s="1022"/>
      <c r="RNA41" s="1022"/>
      <c r="RNB41" s="1022"/>
      <c r="RNC41" s="1022"/>
      <c r="RND41" s="1022"/>
      <c r="RNE41" s="1022"/>
      <c r="RNF41" s="1022"/>
      <c r="RNG41" s="1022"/>
      <c r="RNH41" s="1022"/>
      <c r="RNI41" s="1022"/>
      <c r="RNJ41" s="1022"/>
      <c r="RNK41" s="1022"/>
      <c r="RNL41" s="1022"/>
      <c r="RNM41" s="1022"/>
      <c r="RNN41" s="1022"/>
      <c r="RNO41" s="1022"/>
      <c r="RNP41" s="1022"/>
      <c r="RNQ41" s="1022"/>
      <c r="RNR41" s="1022"/>
      <c r="RNS41" s="1022"/>
      <c r="RNT41" s="1022"/>
      <c r="RNU41" s="1022"/>
      <c r="RNV41" s="1022"/>
      <c r="RNW41" s="1022"/>
      <c r="RNX41" s="1022"/>
      <c r="RNY41" s="1022"/>
      <c r="RNZ41" s="1022"/>
      <c r="ROA41" s="1022"/>
      <c r="ROB41" s="1022"/>
      <c r="ROC41" s="1022"/>
      <c r="ROD41" s="1022"/>
      <c r="ROE41" s="1022"/>
      <c r="ROF41" s="1022"/>
      <c r="ROG41" s="1022"/>
      <c r="ROH41" s="1022"/>
      <c r="ROI41" s="1022"/>
      <c r="ROJ41" s="1022"/>
      <c r="ROK41" s="1022"/>
      <c r="ROL41" s="1022"/>
      <c r="ROM41" s="1022"/>
      <c r="RON41" s="1022"/>
      <c r="ROO41" s="1022"/>
      <c r="ROP41" s="1022"/>
      <c r="ROQ41" s="1022"/>
      <c r="ROR41" s="1022"/>
      <c r="ROS41" s="1022"/>
      <c r="ROT41" s="1022"/>
      <c r="ROU41" s="1022"/>
      <c r="ROV41" s="1022"/>
      <c r="ROW41" s="1022"/>
      <c r="ROX41" s="1022"/>
      <c r="ROY41" s="1022"/>
      <c r="ROZ41" s="1022"/>
      <c r="RPA41" s="1022"/>
      <c r="RPB41" s="1022"/>
      <c r="RPC41" s="1022"/>
      <c r="RPD41" s="1022"/>
      <c r="RPE41" s="1022"/>
      <c r="RPF41" s="1022"/>
      <c r="RPG41" s="1022"/>
      <c r="RPH41" s="1022"/>
      <c r="RPI41" s="1022"/>
      <c r="RPJ41" s="1022"/>
      <c r="RPK41" s="1022"/>
      <c r="RPL41" s="1022"/>
      <c r="RPM41" s="1022"/>
      <c r="RPN41" s="1022"/>
      <c r="RPO41" s="1022"/>
      <c r="RPP41" s="1022"/>
      <c r="RPQ41" s="1022"/>
      <c r="RPR41" s="1022"/>
      <c r="RPS41" s="1022"/>
      <c r="RPT41" s="1022"/>
      <c r="RPU41" s="1022"/>
      <c r="RPV41" s="1022"/>
      <c r="RPW41" s="1022"/>
      <c r="RPX41" s="1022"/>
      <c r="RPY41" s="1022"/>
      <c r="RPZ41" s="1022"/>
      <c r="RQA41" s="1022"/>
      <c r="RQB41" s="1022"/>
      <c r="RQC41" s="1022"/>
      <c r="RQD41" s="1022"/>
      <c r="RQE41" s="1022"/>
      <c r="RQF41" s="1022"/>
      <c r="RQG41" s="1022"/>
      <c r="RQH41" s="1022"/>
      <c r="RQI41" s="1022"/>
      <c r="RQJ41" s="1022"/>
      <c r="RQK41" s="1022"/>
      <c r="RQL41" s="1022"/>
      <c r="RQM41" s="1022"/>
      <c r="RQN41" s="1022"/>
      <c r="RQO41" s="1022"/>
      <c r="RQP41" s="1022"/>
      <c r="RQQ41" s="1022"/>
      <c r="RQR41" s="1022"/>
      <c r="RQS41" s="1022"/>
      <c r="RQT41" s="1022"/>
      <c r="RQU41" s="1022"/>
      <c r="RQV41" s="1022"/>
      <c r="RQW41" s="1022"/>
      <c r="RQX41" s="1022"/>
      <c r="RQY41" s="1022"/>
      <c r="RQZ41" s="1022"/>
      <c r="RRA41" s="1022"/>
      <c r="RRB41" s="1022"/>
      <c r="RRC41" s="1022"/>
      <c r="RRD41" s="1022"/>
      <c r="RRE41" s="1022"/>
      <c r="RRF41" s="1022"/>
      <c r="RRG41" s="1022"/>
      <c r="RRH41" s="1022"/>
      <c r="RRI41" s="1022"/>
      <c r="RRJ41" s="1022"/>
      <c r="RRK41" s="1022"/>
      <c r="RRL41" s="1022"/>
      <c r="RRM41" s="1022"/>
      <c r="RRN41" s="1022"/>
      <c r="RRO41" s="1022"/>
      <c r="RRP41" s="1022"/>
      <c r="RRQ41" s="1022"/>
      <c r="RRR41" s="1022"/>
      <c r="RRS41" s="1022"/>
      <c r="RRT41" s="1022"/>
      <c r="RRU41" s="1022"/>
      <c r="RRV41" s="1022"/>
      <c r="RRW41" s="1022"/>
      <c r="RRX41" s="1022"/>
      <c r="RRY41" s="1022"/>
      <c r="RRZ41" s="1022"/>
      <c r="RSA41" s="1022"/>
      <c r="RSB41" s="1022"/>
      <c r="RSC41" s="1022"/>
      <c r="RSD41" s="1022"/>
      <c r="RSE41" s="1022"/>
      <c r="RSF41" s="1022"/>
      <c r="RSG41" s="1022"/>
      <c r="RSH41" s="1022"/>
      <c r="RSI41" s="1022"/>
      <c r="RSJ41" s="1022"/>
      <c r="RSK41" s="1022"/>
      <c r="RSL41" s="1022"/>
      <c r="RSM41" s="1022"/>
      <c r="RSN41" s="1022"/>
      <c r="RSO41" s="1022"/>
      <c r="RSP41" s="1022"/>
      <c r="RSQ41" s="1022"/>
      <c r="RSR41" s="1022"/>
      <c r="RSS41" s="1022"/>
      <c r="RST41" s="1022"/>
      <c r="RSU41" s="1022"/>
      <c r="RSV41" s="1022"/>
      <c r="RSW41" s="1022"/>
      <c r="RSX41" s="1022"/>
      <c r="RSY41" s="1022"/>
      <c r="RSZ41" s="1022"/>
      <c r="RTA41" s="1022"/>
      <c r="RTB41" s="1022"/>
      <c r="RTC41" s="1022"/>
      <c r="RTD41" s="1022"/>
      <c r="RTE41" s="1022"/>
      <c r="RTF41" s="1022"/>
      <c r="RTG41" s="1022"/>
      <c r="RTH41" s="1022"/>
      <c r="RTI41" s="1022"/>
      <c r="RTJ41" s="1022"/>
      <c r="RTK41" s="1022"/>
      <c r="RTL41" s="1022"/>
      <c r="RTM41" s="1022"/>
      <c r="RTN41" s="1022"/>
      <c r="RTO41" s="1022"/>
      <c r="RTP41" s="1022"/>
      <c r="RTQ41" s="1022"/>
      <c r="RTR41" s="1022"/>
      <c r="RTS41" s="1022"/>
      <c r="RTT41" s="1022"/>
      <c r="RTU41" s="1022"/>
      <c r="RTV41" s="1022"/>
      <c r="RTW41" s="1022"/>
      <c r="RTX41" s="1022"/>
      <c r="RTY41" s="1022"/>
      <c r="RTZ41" s="1022"/>
      <c r="RUA41" s="1022"/>
      <c r="RUB41" s="1022"/>
      <c r="RUC41" s="1022"/>
      <c r="RUD41" s="1022"/>
      <c r="RUE41" s="1022"/>
      <c r="RUF41" s="1022"/>
      <c r="RUG41" s="1022"/>
      <c r="RUH41" s="1022"/>
      <c r="RUI41" s="1022"/>
      <c r="RUJ41" s="1022"/>
      <c r="RUK41" s="1022"/>
      <c r="RUL41" s="1022"/>
      <c r="RUM41" s="1022"/>
      <c r="RUN41" s="1022"/>
      <c r="RUO41" s="1022"/>
      <c r="RUP41" s="1022"/>
      <c r="RUQ41" s="1022"/>
      <c r="RUR41" s="1022"/>
      <c r="RUS41" s="1022"/>
      <c r="RUT41" s="1022"/>
      <c r="RUU41" s="1022"/>
      <c r="RUV41" s="1022"/>
      <c r="RUW41" s="1022"/>
      <c r="RUX41" s="1022"/>
      <c r="RUY41" s="1022"/>
      <c r="RUZ41" s="1022"/>
      <c r="RVA41" s="1022"/>
      <c r="RVB41" s="1022"/>
      <c r="RVC41" s="1022"/>
      <c r="RVD41" s="1022"/>
      <c r="RVE41" s="1022"/>
      <c r="RVF41" s="1022"/>
      <c r="RVG41" s="1022"/>
      <c r="RVH41" s="1022"/>
      <c r="RVI41" s="1022"/>
      <c r="RVJ41" s="1022"/>
      <c r="RVK41" s="1022"/>
      <c r="RVL41" s="1022"/>
      <c r="RVM41" s="1022"/>
      <c r="RVN41" s="1022"/>
      <c r="RVO41" s="1022"/>
      <c r="RVP41" s="1022"/>
      <c r="RVQ41" s="1022"/>
      <c r="RVR41" s="1022"/>
      <c r="RVS41" s="1022"/>
      <c r="RVT41" s="1022"/>
      <c r="RVU41" s="1022"/>
      <c r="RVV41" s="1022"/>
      <c r="RVW41" s="1022"/>
      <c r="RVX41" s="1022"/>
      <c r="RVY41" s="1022"/>
      <c r="RVZ41" s="1022"/>
      <c r="RWA41" s="1022"/>
      <c r="RWB41" s="1022"/>
      <c r="RWC41" s="1022"/>
      <c r="RWD41" s="1022"/>
      <c r="RWE41" s="1022"/>
      <c r="RWF41" s="1022"/>
      <c r="RWG41" s="1022"/>
      <c r="RWH41" s="1022"/>
      <c r="RWI41" s="1022"/>
      <c r="RWJ41" s="1022"/>
      <c r="RWK41" s="1022"/>
      <c r="RWL41" s="1022"/>
      <c r="RWM41" s="1022"/>
      <c r="RWN41" s="1022"/>
      <c r="RWO41" s="1022"/>
      <c r="RWP41" s="1022"/>
      <c r="RWQ41" s="1022"/>
      <c r="RWR41" s="1022"/>
      <c r="RWS41" s="1022"/>
      <c r="RWT41" s="1022"/>
      <c r="RWU41" s="1022"/>
      <c r="RWV41" s="1022"/>
      <c r="RWW41" s="1022"/>
      <c r="RWX41" s="1022"/>
      <c r="RWY41" s="1022"/>
      <c r="RWZ41" s="1022"/>
      <c r="RXA41" s="1022"/>
      <c r="RXB41" s="1022"/>
      <c r="RXC41" s="1022"/>
      <c r="RXD41" s="1022"/>
      <c r="RXE41" s="1022"/>
      <c r="RXF41" s="1022"/>
      <c r="RXG41" s="1022"/>
      <c r="RXH41" s="1022"/>
      <c r="RXI41" s="1022"/>
      <c r="RXJ41" s="1022"/>
      <c r="RXK41" s="1022"/>
      <c r="RXL41" s="1022"/>
      <c r="RXM41" s="1022"/>
      <c r="RXN41" s="1022"/>
      <c r="RXO41" s="1022"/>
      <c r="RXP41" s="1022"/>
      <c r="RXQ41" s="1022"/>
      <c r="RXR41" s="1022"/>
      <c r="RXS41" s="1022"/>
      <c r="RXT41" s="1022"/>
      <c r="RXU41" s="1022"/>
      <c r="RXV41" s="1022"/>
      <c r="RXW41" s="1022"/>
      <c r="RXX41" s="1022"/>
      <c r="RXY41" s="1022"/>
      <c r="RXZ41" s="1022"/>
      <c r="RYA41" s="1022"/>
      <c r="RYB41" s="1022"/>
      <c r="RYC41" s="1022"/>
      <c r="RYD41" s="1022"/>
      <c r="RYE41" s="1022"/>
      <c r="RYF41" s="1022"/>
      <c r="RYG41" s="1022"/>
      <c r="RYH41" s="1022"/>
      <c r="RYI41" s="1022"/>
      <c r="RYJ41" s="1022"/>
      <c r="RYK41" s="1022"/>
      <c r="RYL41" s="1022"/>
      <c r="RYM41" s="1022"/>
      <c r="RYN41" s="1022"/>
      <c r="RYO41" s="1022"/>
      <c r="RYP41" s="1022"/>
      <c r="RYQ41" s="1022"/>
      <c r="RYR41" s="1022"/>
      <c r="RYS41" s="1022"/>
      <c r="RYT41" s="1022"/>
      <c r="RYU41" s="1022"/>
      <c r="RYV41" s="1022"/>
      <c r="RYW41" s="1022"/>
      <c r="RYX41" s="1022"/>
      <c r="RYY41" s="1022"/>
      <c r="RYZ41" s="1022"/>
      <c r="RZA41" s="1022"/>
      <c r="RZB41" s="1022"/>
      <c r="RZC41" s="1022"/>
      <c r="RZD41" s="1022"/>
      <c r="RZE41" s="1022"/>
      <c r="RZF41" s="1022"/>
      <c r="RZG41" s="1022"/>
      <c r="RZH41" s="1022"/>
      <c r="RZI41" s="1022"/>
      <c r="RZJ41" s="1022"/>
      <c r="RZK41" s="1022"/>
      <c r="RZL41" s="1022"/>
      <c r="RZM41" s="1022"/>
      <c r="RZN41" s="1022"/>
      <c r="RZO41" s="1022"/>
      <c r="RZP41" s="1022"/>
      <c r="RZQ41" s="1022"/>
      <c r="RZR41" s="1022"/>
      <c r="RZS41" s="1022"/>
      <c r="RZT41" s="1022"/>
      <c r="RZU41" s="1022"/>
      <c r="RZV41" s="1022"/>
      <c r="RZW41" s="1022"/>
      <c r="RZX41" s="1022"/>
      <c r="RZY41" s="1022"/>
      <c r="RZZ41" s="1022"/>
      <c r="SAA41" s="1022"/>
      <c r="SAB41" s="1022"/>
      <c r="SAC41" s="1022"/>
      <c r="SAD41" s="1022"/>
      <c r="SAE41" s="1022"/>
      <c r="SAF41" s="1022"/>
      <c r="SAG41" s="1022"/>
      <c r="SAH41" s="1022"/>
      <c r="SAI41" s="1022"/>
      <c r="SAJ41" s="1022"/>
      <c r="SAK41" s="1022"/>
      <c r="SAL41" s="1022"/>
      <c r="SAM41" s="1022"/>
      <c r="SAN41" s="1022"/>
      <c r="SAO41" s="1022"/>
      <c r="SAP41" s="1022"/>
      <c r="SAQ41" s="1022"/>
      <c r="SAR41" s="1022"/>
      <c r="SAS41" s="1022"/>
      <c r="SAT41" s="1022"/>
      <c r="SAU41" s="1022"/>
      <c r="SAV41" s="1022"/>
      <c r="SAW41" s="1022"/>
      <c r="SAX41" s="1022"/>
      <c r="SAY41" s="1022"/>
      <c r="SAZ41" s="1022"/>
      <c r="SBA41" s="1022"/>
      <c r="SBB41" s="1022"/>
      <c r="SBC41" s="1022"/>
      <c r="SBD41" s="1022"/>
      <c r="SBE41" s="1022"/>
      <c r="SBF41" s="1022"/>
      <c r="SBG41" s="1022"/>
      <c r="SBH41" s="1022"/>
      <c r="SBI41" s="1022"/>
      <c r="SBJ41" s="1022"/>
      <c r="SBK41" s="1022"/>
      <c r="SBL41" s="1022"/>
      <c r="SBM41" s="1022"/>
      <c r="SBN41" s="1022"/>
      <c r="SBO41" s="1022"/>
      <c r="SBP41" s="1022"/>
      <c r="SBQ41" s="1022"/>
      <c r="SBR41" s="1022"/>
      <c r="SBS41" s="1022"/>
      <c r="SBT41" s="1022"/>
      <c r="SBU41" s="1022"/>
      <c r="SBV41" s="1022"/>
      <c r="SBW41" s="1022"/>
      <c r="SBX41" s="1022"/>
      <c r="SBY41" s="1022"/>
      <c r="SBZ41" s="1022"/>
      <c r="SCA41" s="1022"/>
      <c r="SCB41" s="1022"/>
      <c r="SCC41" s="1022"/>
      <c r="SCD41" s="1022"/>
      <c r="SCE41" s="1022"/>
      <c r="SCF41" s="1022"/>
      <c r="SCG41" s="1022"/>
      <c r="SCH41" s="1022"/>
      <c r="SCI41" s="1022"/>
      <c r="SCJ41" s="1022"/>
      <c r="SCK41" s="1022"/>
      <c r="SCL41" s="1022"/>
      <c r="SCM41" s="1022"/>
      <c r="SCN41" s="1022"/>
      <c r="SCO41" s="1022"/>
      <c r="SCP41" s="1022"/>
      <c r="SCQ41" s="1022"/>
      <c r="SCR41" s="1022"/>
      <c r="SCS41" s="1022"/>
      <c r="SCT41" s="1022"/>
      <c r="SCU41" s="1022"/>
      <c r="SCV41" s="1022"/>
      <c r="SCW41" s="1022"/>
      <c r="SCX41" s="1022"/>
      <c r="SCY41" s="1022"/>
      <c r="SCZ41" s="1022"/>
      <c r="SDA41" s="1022"/>
      <c r="SDB41" s="1022"/>
      <c r="SDC41" s="1022"/>
      <c r="SDD41" s="1022"/>
      <c r="SDE41" s="1022"/>
      <c r="SDF41" s="1022"/>
      <c r="SDG41" s="1022"/>
      <c r="SDH41" s="1022"/>
      <c r="SDI41" s="1022"/>
      <c r="SDJ41" s="1022"/>
      <c r="SDK41" s="1022"/>
      <c r="SDL41" s="1022"/>
      <c r="SDM41" s="1022"/>
      <c r="SDN41" s="1022"/>
      <c r="SDO41" s="1022"/>
      <c r="SDP41" s="1022"/>
      <c r="SDQ41" s="1022"/>
      <c r="SDR41" s="1022"/>
      <c r="SDS41" s="1022"/>
      <c r="SDT41" s="1022"/>
      <c r="SDU41" s="1022"/>
      <c r="SDV41" s="1022"/>
      <c r="SDW41" s="1022"/>
      <c r="SDX41" s="1022"/>
      <c r="SDY41" s="1022"/>
      <c r="SDZ41" s="1022"/>
      <c r="SEA41" s="1022"/>
      <c r="SEB41" s="1022"/>
      <c r="SEC41" s="1022"/>
      <c r="SED41" s="1022"/>
      <c r="SEE41" s="1022"/>
      <c r="SEF41" s="1022"/>
      <c r="SEG41" s="1022"/>
      <c r="SEH41" s="1022"/>
      <c r="SEI41" s="1022"/>
      <c r="SEJ41" s="1022"/>
      <c r="SEK41" s="1022"/>
      <c r="SEL41" s="1022"/>
      <c r="SEM41" s="1022"/>
      <c r="SEN41" s="1022"/>
      <c r="SEO41" s="1022"/>
      <c r="SEP41" s="1022"/>
      <c r="SEQ41" s="1022"/>
      <c r="SER41" s="1022"/>
      <c r="SES41" s="1022"/>
      <c r="SET41" s="1022"/>
      <c r="SEU41" s="1022"/>
      <c r="SEV41" s="1022"/>
      <c r="SEW41" s="1022"/>
      <c r="SEX41" s="1022"/>
      <c r="SEY41" s="1022"/>
      <c r="SEZ41" s="1022"/>
      <c r="SFA41" s="1022"/>
      <c r="SFB41" s="1022"/>
      <c r="SFC41" s="1022"/>
      <c r="SFD41" s="1022"/>
      <c r="SFE41" s="1022"/>
      <c r="SFF41" s="1022"/>
      <c r="SFG41" s="1022"/>
      <c r="SFH41" s="1022"/>
      <c r="SFI41" s="1022"/>
      <c r="SFJ41" s="1022"/>
      <c r="SFK41" s="1022"/>
      <c r="SFL41" s="1022"/>
      <c r="SFM41" s="1022"/>
      <c r="SFN41" s="1022"/>
      <c r="SFO41" s="1022"/>
      <c r="SFP41" s="1022"/>
      <c r="SFQ41" s="1022"/>
      <c r="SFR41" s="1022"/>
      <c r="SFS41" s="1022"/>
      <c r="SFT41" s="1022"/>
      <c r="SFU41" s="1022"/>
      <c r="SFV41" s="1022"/>
      <c r="SFW41" s="1022"/>
      <c r="SFX41" s="1022"/>
      <c r="SFY41" s="1022"/>
      <c r="SFZ41" s="1022"/>
      <c r="SGA41" s="1022"/>
      <c r="SGB41" s="1022"/>
      <c r="SGC41" s="1022"/>
      <c r="SGD41" s="1022"/>
      <c r="SGE41" s="1022"/>
      <c r="SGF41" s="1022"/>
      <c r="SGG41" s="1022"/>
      <c r="SGH41" s="1022"/>
      <c r="SGI41" s="1022"/>
      <c r="SGJ41" s="1022"/>
      <c r="SGK41" s="1022"/>
      <c r="SGL41" s="1022"/>
      <c r="SGM41" s="1022"/>
      <c r="SGN41" s="1022"/>
      <c r="SGO41" s="1022"/>
      <c r="SGP41" s="1022"/>
      <c r="SGQ41" s="1022"/>
      <c r="SGR41" s="1022"/>
      <c r="SGS41" s="1022"/>
      <c r="SGT41" s="1022"/>
      <c r="SGU41" s="1022"/>
      <c r="SGV41" s="1022"/>
      <c r="SGW41" s="1022"/>
      <c r="SGX41" s="1022"/>
      <c r="SGY41" s="1022"/>
      <c r="SGZ41" s="1022"/>
      <c r="SHA41" s="1022"/>
      <c r="SHB41" s="1022"/>
      <c r="SHC41" s="1022"/>
      <c r="SHD41" s="1022"/>
      <c r="SHE41" s="1022"/>
      <c r="SHF41" s="1022"/>
      <c r="SHG41" s="1022"/>
      <c r="SHH41" s="1022"/>
      <c r="SHI41" s="1022"/>
      <c r="SHJ41" s="1022"/>
      <c r="SHK41" s="1022"/>
      <c r="SHL41" s="1022"/>
      <c r="SHM41" s="1022"/>
      <c r="SHN41" s="1022"/>
      <c r="SHO41" s="1022"/>
      <c r="SHP41" s="1022"/>
      <c r="SHQ41" s="1022"/>
      <c r="SHR41" s="1022"/>
      <c r="SHS41" s="1022"/>
      <c r="SHT41" s="1022"/>
      <c r="SHU41" s="1022"/>
      <c r="SHV41" s="1022"/>
      <c r="SHW41" s="1022"/>
      <c r="SHX41" s="1022"/>
      <c r="SHY41" s="1022"/>
      <c r="SHZ41" s="1022"/>
      <c r="SIA41" s="1022"/>
      <c r="SIB41" s="1022"/>
      <c r="SIC41" s="1022"/>
      <c r="SID41" s="1022"/>
      <c r="SIE41" s="1022"/>
      <c r="SIF41" s="1022"/>
      <c r="SIG41" s="1022"/>
      <c r="SIH41" s="1022"/>
      <c r="SII41" s="1022"/>
      <c r="SIJ41" s="1022"/>
      <c r="SIK41" s="1022"/>
      <c r="SIL41" s="1022"/>
      <c r="SIM41" s="1022"/>
      <c r="SIN41" s="1022"/>
      <c r="SIO41" s="1022"/>
      <c r="SIP41" s="1022"/>
      <c r="SIQ41" s="1022"/>
      <c r="SIR41" s="1022"/>
      <c r="SIS41" s="1022"/>
      <c r="SIT41" s="1022"/>
      <c r="SIU41" s="1022"/>
      <c r="SIV41" s="1022"/>
      <c r="SIW41" s="1022"/>
      <c r="SIX41" s="1022"/>
      <c r="SIY41" s="1022"/>
      <c r="SIZ41" s="1022"/>
      <c r="SJA41" s="1022"/>
      <c r="SJB41" s="1022"/>
      <c r="SJC41" s="1022"/>
      <c r="SJD41" s="1022"/>
      <c r="SJE41" s="1022"/>
      <c r="SJF41" s="1022"/>
      <c r="SJG41" s="1022"/>
      <c r="SJH41" s="1022"/>
      <c r="SJI41" s="1022"/>
      <c r="SJJ41" s="1022"/>
      <c r="SJK41" s="1022"/>
      <c r="SJL41" s="1022"/>
      <c r="SJM41" s="1022"/>
      <c r="SJN41" s="1022"/>
      <c r="SJO41" s="1022"/>
      <c r="SJP41" s="1022"/>
      <c r="SJQ41" s="1022"/>
      <c r="SJR41" s="1022"/>
      <c r="SJS41" s="1022"/>
      <c r="SJT41" s="1022"/>
      <c r="SJU41" s="1022"/>
      <c r="SJV41" s="1022"/>
      <c r="SJW41" s="1022"/>
      <c r="SJX41" s="1022"/>
      <c r="SJY41" s="1022"/>
      <c r="SJZ41" s="1022"/>
      <c r="SKA41" s="1022"/>
      <c r="SKB41" s="1022"/>
      <c r="SKC41" s="1022"/>
      <c r="SKD41" s="1022"/>
      <c r="SKE41" s="1022"/>
      <c r="SKF41" s="1022"/>
      <c r="SKG41" s="1022"/>
      <c r="SKH41" s="1022"/>
      <c r="SKI41" s="1022"/>
      <c r="SKJ41" s="1022"/>
      <c r="SKK41" s="1022"/>
      <c r="SKL41" s="1022"/>
      <c r="SKM41" s="1022"/>
      <c r="SKN41" s="1022"/>
      <c r="SKO41" s="1022"/>
      <c r="SKP41" s="1022"/>
      <c r="SKQ41" s="1022"/>
      <c r="SKR41" s="1022"/>
      <c r="SKS41" s="1022"/>
      <c r="SKT41" s="1022"/>
      <c r="SKU41" s="1022"/>
      <c r="SKV41" s="1022"/>
      <c r="SKW41" s="1022"/>
      <c r="SKX41" s="1022"/>
      <c r="SKY41" s="1022"/>
      <c r="SKZ41" s="1022"/>
      <c r="SLA41" s="1022"/>
      <c r="SLB41" s="1022"/>
      <c r="SLC41" s="1022"/>
      <c r="SLD41" s="1022"/>
      <c r="SLE41" s="1022"/>
      <c r="SLF41" s="1022"/>
      <c r="SLG41" s="1022"/>
      <c r="SLH41" s="1022"/>
      <c r="SLI41" s="1022"/>
      <c r="SLJ41" s="1022"/>
      <c r="SLK41" s="1022"/>
      <c r="SLL41" s="1022"/>
      <c r="SLM41" s="1022"/>
      <c r="SLN41" s="1022"/>
      <c r="SLO41" s="1022"/>
      <c r="SLP41" s="1022"/>
      <c r="SLQ41" s="1022"/>
      <c r="SLR41" s="1022"/>
      <c r="SLS41" s="1022"/>
      <c r="SLT41" s="1022"/>
      <c r="SLU41" s="1022"/>
      <c r="SLV41" s="1022"/>
      <c r="SLW41" s="1022"/>
      <c r="SLX41" s="1022"/>
      <c r="SLY41" s="1022"/>
      <c r="SLZ41" s="1022"/>
      <c r="SMA41" s="1022"/>
      <c r="SMB41" s="1022"/>
      <c r="SMC41" s="1022"/>
      <c r="SMD41" s="1022"/>
      <c r="SME41" s="1022"/>
      <c r="SMF41" s="1022"/>
      <c r="SMG41" s="1022"/>
      <c r="SMH41" s="1022"/>
      <c r="SMI41" s="1022"/>
      <c r="SMJ41" s="1022"/>
      <c r="SMK41" s="1022"/>
      <c r="SML41" s="1022"/>
      <c r="SMM41" s="1022"/>
      <c r="SMN41" s="1022"/>
      <c r="SMO41" s="1022"/>
      <c r="SMP41" s="1022"/>
      <c r="SMQ41" s="1022"/>
      <c r="SMR41" s="1022"/>
      <c r="SMS41" s="1022"/>
      <c r="SMT41" s="1022"/>
      <c r="SMU41" s="1022"/>
      <c r="SMV41" s="1022"/>
      <c r="SMW41" s="1022"/>
      <c r="SMX41" s="1022"/>
      <c r="SMY41" s="1022"/>
      <c r="SMZ41" s="1022"/>
      <c r="SNA41" s="1022"/>
      <c r="SNB41" s="1022"/>
      <c r="SNC41" s="1022"/>
      <c r="SND41" s="1022"/>
      <c r="SNE41" s="1022"/>
      <c r="SNF41" s="1022"/>
      <c r="SNG41" s="1022"/>
      <c r="SNH41" s="1022"/>
      <c r="SNI41" s="1022"/>
      <c r="SNJ41" s="1022"/>
      <c r="SNK41" s="1022"/>
      <c r="SNL41" s="1022"/>
      <c r="SNM41" s="1022"/>
      <c r="SNN41" s="1022"/>
      <c r="SNO41" s="1022"/>
      <c r="SNP41" s="1022"/>
      <c r="SNQ41" s="1022"/>
      <c r="SNR41" s="1022"/>
      <c r="SNS41" s="1022"/>
      <c r="SNT41" s="1022"/>
      <c r="SNU41" s="1022"/>
      <c r="SNV41" s="1022"/>
      <c r="SNW41" s="1022"/>
      <c r="SNX41" s="1022"/>
      <c r="SNY41" s="1022"/>
      <c r="SNZ41" s="1022"/>
      <c r="SOA41" s="1022"/>
      <c r="SOB41" s="1022"/>
      <c r="SOC41" s="1022"/>
      <c r="SOD41" s="1022"/>
      <c r="SOE41" s="1022"/>
      <c r="SOF41" s="1022"/>
      <c r="SOG41" s="1022"/>
      <c r="SOH41" s="1022"/>
      <c r="SOI41" s="1022"/>
      <c r="SOJ41" s="1022"/>
      <c r="SOK41" s="1022"/>
      <c r="SOL41" s="1022"/>
      <c r="SOM41" s="1022"/>
      <c r="SON41" s="1022"/>
      <c r="SOO41" s="1022"/>
      <c r="SOP41" s="1022"/>
      <c r="SOQ41" s="1022"/>
      <c r="SOR41" s="1022"/>
      <c r="SOS41" s="1022"/>
      <c r="SOT41" s="1022"/>
      <c r="SOU41" s="1022"/>
      <c r="SOV41" s="1022"/>
      <c r="SOW41" s="1022"/>
      <c r="SOX41" s="1022"/>
      <c r="SOY41" s="1022"/>
      <c r="SOZ41" s="1022"/>
      <c r="SPA41" s="1022"/>
      <c r="SPB41" s="1022"/>
      <c r="SPC41" s="1022"/>
      <c r="SPD41" s="1022"/>
      <c r="SPE41" s="1022"/>
      <c r="SPF41" s="1022"/>
      <c r="SPG41" s="1022"/>
      <c r="SPH41" s="1022"/>
      <c r="SPI41" s="1022"/>
      <c r="SPJ41" s="1022"/>
      <c r="SPK41" s="1022"/>
      <c r="SPL41" s="1022"/>
      <c r="SPM41" s="1022"/>
      <c r="SPN41" s="1022"/>
      <c r="SPO41" s="1022"/>
      <c r="SPP41" s="1022"/>
      <c r="SPQ41" s="1022"/>
      <c r="SPR41" s="1022"/>
      <c r="SPS41" s="1022"/>
      <c r="SPT41" s="1022"/>
      <c r="SPU41" s="1022"/>
      <c r="SPV41" s="1022"/>
      <c r="SPW41" s="1022"/>
      <c r="SPX41" s="1022"/>
      <c r="SPY41" s="1022"/>
      <c r="SPZ41" s="1022"/>
      <c r="SQA41" s="1022"/>
      <c r="SQB41" s="1022"/>
      <c r="SQC41" s="1022"/>
      <c r="SQD41" s="1022"/>
      <c r="SQE41" s="1022"/>
      <c r="SQF41" s="1022"/>
      <c r="SQG41" s="1022"/>
      <c r="SQH41" s="1022"/>
      <c r="SQI41" s="1022"/>
      <c r="SQJ41" s="1022"/>
      <c r="SQK41" s="1022"/>
      <c r="SQL41" s="1022"/>
      <c r="SQM41" s="1022"/>
      <c r="SQN41" s="1022"/>
      <c r="SQO41" s="1022"/>
      <c r="SQP41" s="1022"/>
      <c r="SQQ41" s="1022"/>
      <c r="SQR41" s="1022"/>
      <c r="SQS41" s="1022"/>
      <c r="SQT41" s="1022"/>
      <c r="SQU41" s="1022"/>
      <c r="SQV41" s="1022"/>
      <c r="SQW41" s="1022"/>
      <c r="SQX41" s="1022"/>
      <c r="SQY41" s="1022"/>
      <c r="SQZ41" s="1022"/>
      <c r="SRA41" s="1022"/>
      <c r="SRB41" s="1022"/>
      <c r="SRC41" s="1022"/>
      <c r="SRD41" s="1022"/>
      <c r="SRE41" s="1022"/>
      <c r="SRF41" s="1022"/>
      <c r="SRG41" s="1022"/>
      <c r="SRH41" s="1022"/>
      <c r="SRI41" s="1022"/>
      <c r="SRJ41" s="1022"/>
      <c r="SRK41" s="1022"/>
      <c r="SRL41" s="1022"/>
      <c r="SRM41" s="1022"/>
      <c r="SRN41" s="1022"/>
      <c r="SRO41" s="1022"/>
      <c r="SRP41" s="1022"/>
      <c r="SRQ41" s="1022"/>
      <c r="SRR41" s="1022"/>
      <c r="SRS41" s="1022"/>
      <c r="SRT41" s="1022"/>
      <c r="SRU41" s="1022"/>
      <c r="SRV41" s="1022"/>
      <c r="SRW41" s="1022"/>
      <c r="SRX41" s="1022"/>
      <c r="SRY41" s="1022"/>
      <c r="SRZ41" s="1022"/>
      <c r="SSA41" s="1022"/>
      <c r="SSB41" s="1022"/>
      <c r="SSC41" s="1022"/>
      <c r="SSD41" s="1022"/>
      <c r="SSE41" s="1022"/>
      <c r="SSF41" s="1022"/>
      <c r="SSG41" s="1022"/>
      <c r="SSH41" s="1022"/>
      <c r="SSI41" s="1022"/>
      <c r="SSJ41" s="1022"/>
      <c r="SSK41" s="1022"/>
      <c r="SSL41" s="1022"/>
      <c r="SSM41" s="1022"/>
      <c r="SSN41" s="1022"/>
      <c r="SSO41" s="1022"/>
      <c r="SSP41" s="1022"/>
      <c r="SSQ41" s="1022"/>
      <c r="SSR41" s="1022"/>
      <c r="SSS41" s="1022"/>
      <c r="SST41" s="1022"/>
      <c r="SSU41" s="1022"/>
      <c r="SSV41" s="1022"/>
      <c r="SSW41" s="1022"/>
      <c r="SSX41" s="1022"/>
      <c r="SSY41" s="1022"/>
      <c r="SSZ41" s="1022"/>
      <c r="STA41" s="1022"/>
      <c r="STB41" s="1022"/>
      <c r="STC41" s="1022"/>
      <c r="STD41" s="1022"/>
      <c r="STE41" s="1022"/>
      <c r="STF41" s="1022"/>
      <c r="STG41" s="1022"/>
      <c r="STH41" s="1022"/>
      <c r="STI41" s="1022"/>
      <c r="STJ41" s="1022"/>
      <c r="STK41" s="1022"/>
      <c r="STL41" s="1022"/>
      <c r="STM41" s="1022"/>
      <c r="STN41" s="1022"/>
      <c r="STO41" s="1022"/>
      <c r="STP41" s="1022"/>
      <c r="STQ41" s="1022"/>
      <c r="STR41" s="1022"/>
      <c r="STS41" s="1022"/>
      <c r="STT41" s="1022"/>
      <c r="STU41" s="1022"/>
      <c r="STV41" s="1022"/>
      <c r="STW41" s="1022"/>
      <c r="STX41" s="1022"/>
      <c r="STY41" s="1022"/>
      <c r="STZ41" s="1022"/>
      <c r="SUA41" s="1022"/>
      <c r="SUB41" s="1022"/>
      <c r="SUC41" s="1022"/>
      <c r="SUD41" s="1022"/>
      <c r="SUE41" s="1022"/>
      <c r="SUF41" s="1022"/>
      <c r="SUG41" s="1022"/>
      <c r="SUH41" s="1022"/>
      <c r="SUI41" s="1022"/>
      <c r="SUJ41" s="1022"/>
      <c r="SUK41" s="1022"/>
      <c r="SUL41" s="1022"/>
      <c r="SUM41" s="1022"/>
      <c r="SUN41" s="1022"/>
      <c r="SUO41" s="1022"/>
      <c r="SUP41" s="1022"/>
      <c r="SUQ41" s="1022"/>
      <c r="SUR41" s="1022"/>
      <c r="SUS41" s="1022"/>
      <c r="SUT41" s="1022"/>
      <c r="SUU41" s="1022"/>
      <c r="SUV41" s="1022"/>
      <c r="SUW41" s="1022"/>
      <c r="SUX41" s="1022"/>
      <c r="SUY41" s="1022"/>
      <c r="SUZ41" s="1022"/>
      <c r="SVA41" s="1022"/>
      <c r="SVB41" s="1022"/>
      <c r="SVC41" s="1022"/>
      <c r="SVD41" s="1022"/>
      <c r="SVE41" s="1022"/>
      <c r="SVF41" s="1022"/>
      <c r="SVG41" s="1022"/>
      <c r="SVH41" s="1022"/>
      <c r="SVI41" s="1022"/>
      <c r="SVJ41" s="1022"/>
      <c r="SVK41" s="1022"/>
      <c r="SVL41" s="1022"/>
      <c r="SVM41" s="1022"/>
      <c r="SVN41" s="1022"/>
      <c r="SVO41" s="1022"/>
      <c r="SVP41" s="1022"/>
      <c r="SVQ41" s="1022"/>
      <c r="SVR41" s="1022"/>
      <c r="SVS41" s="1022"/>
      <c r="SVT41" s="1022"/>
      <c r="SVU41" s="1022"/>
      <c r="SVV41" s="1022"/>
      <c r="SVW41" s="1022"/>
      <c r="SVX41" s="1022"/>
      <c r="SVY41" s="1022"/>
      <c r="SVZ41" s="1022"/>
      <c r="SWA41" s="1022"/>
      <c r="SWB41" s="1022"/>
      <c r="SWC41" s="1022"/>
      <c r="SWD41" s="1022"/>
      <c r="SWE41" s="1022"/>
      <c r="SWF41" s="1022"/>
      <c r="SWG41" s="1022"/>
      <c r="SWH41" s="1022"/>
      <c r="SWI41" s="1022"/>
      <c r="SWJ41" s="1022"/>
      <c r="SWK41" s="1022"/>
      <c r="SWL41" s="1022"/>
      <c r="SWM41" s="1022"/>
      <c r="SWN41" s="1022"/>
      <c r="SWO41" s="1022"/>
      <c r="SWP41" s="1022"/>
      <c r="SWQ41" s="1022"/>
      <c r="SWR41" s="1022"/>
      <c r="SWS41" s="1022"/>
      <c r="SWT41" s="1022"/>
      <c r="SWU41" s="1022"/>
      <c r="SWV41" s="1022"/>
      <c r="SWW41" s="1022"/>
      <c r="SWX41" s="1022"/>
      <c r="SWY41" s="1022"/>
      <c r="SWZ41" s="1022"/>
      <c r="SXA41" s="1022"/>
      <c r="SXB41" s="1022"/>
      <c r="SXC41" s="1022"/>
      <c r="SXD41" s="1022"/>
      <c r="SXE41" s="1022"/>
      <c r="SXF41" s="1022"/>
      <c r="SXG41" s="1022"/>
      <c r="SXH41" s="1022"/>
      <c r="SXI41" s="1022"/>
      <c r="SXJ41" s="1022"/>
      <c r="SXK41" s="1022"/>
      <c r="SXL41" s="1022"/>
      <c r="SXM41" s="1022"/>
      <c r="SXN41" s="1022"/>
      <c r="SXO41" s="1022"/>
      <c r="SXP41" s="1022"/>
      <c r="SXQ41" s="1022"/>
      <c r="SXR41" s="1022"/>
      <c r="SXS41" s="1022"/>
      <c r="SXT41" s="1022"/>
      <c r="SXU41" s="1022"/>
      <c r="SXV41" s="1022"/>
      <c r="SXW41" s="1022"/>
      <c r="SXX41" s="1022"/>
      <c r="SXY41" s="1022"/>
      <c r="SXZ41" s="1022"/>
      <c r="SYA41" s="1022"/>
      <c r="SYB41" s="1022"/>
      <c r="SYC41" s="1022"/>
      <c r="SYD41" s="1022"/>
      <c r="SYE41" s="1022"/>
      <c r="SYF41" s="1022"/>
      <c r="SYG41" s="1022"/>
      <c r="SYH41" s="1022"/>
      <c r="SYI41" s="1022"/>
      <c r="SYJ41" s="1022"/>
      <c r="SYK41" s="1022"/>
      <c r="SYL41" s="1022"/>
      <c r="SYM41" s="1022"/>
      <c r="SYN41" s="1022"/>
      <c r="SYO41" s="1022"/>
      <c r="SYP41" s="1022"/>
      <c r="SYQ41" s="1022"/>
      <c r="SYR41" s="1022"/>
      <c r="SYS41" s="1022"/>
      <c r="SYT41" s="1022"/>
      <c r="SYU41" s="1022"/>
      <c r="SYV41" s="1022"/>
      <c r="SYW41" s="1022"/>
      <c r="SYX41" s="1022"/>
      <c r="SYY41" s="1022"/>
      <c r="SYZ41" s="1022"/>
      <c r="SZA41" s="1022"/>
      <c r="SZB41" s="1022"/>
      <c r="SZC41" s="1022"/>
      <c r="SZD41" s="1022"/>
      <c r="SZE41" s="1022"/>
      <c r="SZF41" s="1022"/>
      <c r="SZG41" s="1022"/>
      <c r="SZH41" s="1022"/>
      <c r="SZI41" s="1022"/>
      <c r="SZJ41" s="1022"/>
      <c r="SZK41" s="1022"/>
      <c r="SZL41" s="1022"/>
      <c r="SZM41" s="1022"/>
      <c r="SZN41" s="1022"/>
      <c r="SZO41" s="1022"/>
      <c r="SZP41" s="1022"/>
      <c r="SZQ41" s="1022"/>
      <c r="SZR41" s="1022"/>
      <c r="SZS41" s="1022"/>
      <c r="SZT41" s="1022"/>
      <c r="SZU41" s="1022"/>
      <c r="SZV41" s="1022"/>
      <c r="SZW41" s="1022"/>
      <c r="SZX41" s="1022"/>
      <c r="SZY41" s="1022"/>
      <c r="SZZ41" s="1022"/>
      <c r="TAA41" s="1022"/>
      <c r="TAB41" s="1022"/>
      <c r="TAC41" s="1022"/>
      <c r="TAD41" s="1022"/>
      <c r="TAE41" s="1022"/>
      <c r="TAF41" s="1022"/>
      <c r="TAG41" s="1022"/>
      <c r="TAH41" s="1022"/>
      <c r="TAI41" s="1022"/>
      <c r="TAJ41" s="1022"/>
      <c r="TAK41" s="1022"/>
      <c r="TAL41" s="1022"/>
      <c r="TAM41" s="1022"/>
      <c r="TAN41" s="1022"/>
      <c r="TAO41" s="1022"/>
      <c r="TAP41" s="1022"/>
      <c r="TAQ41" s="1022"/>
      <c r="TAR41" s="1022"/>
      <c r="TAS41" s="1022"/>
      <c r="TAT41" s="1022"/>
      <c r="TAU41" s="1022"/>
      <c r="TAV41" s="1022"/>
      <c r="TAW41" s="1022"/>
      <c r="TAX41" s="1022"/>
      <c r="TAY41" s="1022"/>
      <c r="TAZ41" s="1022"/>
      <c r="TBA41" s="1022"/>
      <c r="TBB41" s="1022"/>
      <c r="TBC41" s="1022"/>
      <c r="TBD41" s="1022"/>
      <c r="TBE41" s="1022"/>
      <c r="TBF41" s="1022"/>
      <c r="TBG41" s="1022"/>
      <c r="TBH41" s="1022"/>
      <c r="TBI41" s="1022"/>
      <c r="TBJ41" s="1022"/>
      <c r="TBK41" s="1022"/>
      <c r="TBL41" s="1022"/>
      <c r="TBM41" s="1022"/>
      <c r="TBN41" s="1022"/>
      <c r="TBO41" s="1022"/>
      <c r="TBP41" s="1022"/>
      <c r="TBQ41" s="1022"/>
      <c r="TBR41" s="1022"/>
      <c r="TBS41" s="1022"/>
      <c r="TBT41" s="1022"/>
      <c r="TBU41" s="1022"/>
      <c r="TBV41" s="1022"/>
      <c r="TBW41" s="1022"/>
      <c r="TBX41" s="1022"/>
      <c r="TBY41" s="1022"/>
      <c r="TBZ41" s="1022"/>
      <c r="TCA41" s="1022"/>
      <c r="TCB41" s="1022"/>
      <c r="TCC41" s="1022"/>
      <c r="TCD41" s="1022"/>
      <c r="TCE41" s="1022"/>
      <c r="TCF41" s="1022"/>
      <c r="TCG41" s="1022"/>
      <c r="TCH41" s="1022"/>
      <c r="TCI41" s="1022"/>
      <c r="TCJ41" s="1022"/>
      <c r="TCK41" s="1022"/>
      <c r="TCL41" s="1022"/>
      <c r="TCM41" s="1022"/>
      <c r="TCN41" s="1022"/>
      <c r="TCO41" s="1022"/>
      <c r="TCP41" s="1022"/>
      <c r="TCQ41" s="1022"/>
      <c r="TCR41" s="1022"/>
      <c r="TCS41" s="1022"/>
      <c r="TCT41" s="1022"/>
      <c r="TCU41" s="1022"/>
      <c r="TCV41" s="1022"/>
      <c r="TCW41" s="1022"/>
      <c r="TCX41" s="1022"/>
      <c r="TCY41" s="1022"/>
      <c r="TCZ41" s="1022"/>
      <c r="TDA41" s="1022"/>
      <c r="TDB41" s="1022"/>
      <c r="TDC41" s="1022"/>
      <c r="TDD41" s="1022"/>
      <c r="TDE41" s="1022"/>
      <c r="TDF41" s="1022"/>
      <c r="TDG41" s="1022"/>
      <c r="TDH41" s="1022"/>
      <c r="TDI41" s="1022"/>
      <c r="TDJ41" s="1022"/>
      <c r="TDK41" s="1022"/>
      <c r="TDL41" s="1022"/>
      <c r="TDM41" s="1022"/>
      <c r="TDN41" s="1022"/>
      <c r="TDO41" s="1022"/>
      <c r="TDP41" s="1022"/>
      <c r="TDQ41" s="1022"/>
      <c r="TDR41" s="1022"/>
      <c r="TDS41" s="1022"/>
      <c r="TDT41" s="1022"/>
      <c r="TDU41" s="1022"/>
      <c r="TDV41" s="1022"/>
      <c r="TDW41" s="1022"/>
      <c r="TDX41" s="1022"/>
      <c r="TDY41" s="1022"/>
      <c r="TDZ41" s="1022"/>
      <c r="TEA41" s="1022"/>
      <c r="TEB41" s="1022"/>
      <c r="TEC41" s="1022"/>
      <c r="TED41" s="1022"/>
      <c r="TEE41" s="1022"/>
      <c r="TEF41" s="1022"/>
      <c r="TEG41" s="1022"/>
      <c r="TEH41" s="1022"/>
      <c r="TEI41" s="1022"/>
      <c r="TEJ41" s="1022"/>
      <c r="TEK41" s="1022"/>
      <c r="TEL41" s="1022"/>
      <c r="TEM41" s="1022"/>
      <c r="TEN41" s="1022"/>
      <c r="TEO41" s="1022"/>
      <c r="TEP41" s="1022"/>
      <c r="TEQ41" s="1022"/>
      <c r="TER41" s="1022"/>
      <c r="TES41" s="1022"/>
      <c r="TET41" s="1022"/>
      <c r="TEU41" s="1022"/>
      <c r="TEV41" s="1022"/>
      <c r="TEW41" s="1022"/>
      <c r="TEX41" s="1022"/>
      <c r="TEY41" s="1022"/>
      <c r="TEZ41" s="1022"/>
      <c r="TFA41" s="1022"/>
      <c r="TFB41" s="1022"/>
      <c r="TFC41" s="1022"/>
      <c r="TFD41" s="1022"/>
      <c r="TFE41" s="1022"/>
      <c r="TFF41" s="1022"/>
      <c r="TFG41" s="1022"/>
      <c r="TFH41" s="1022"/>
      <c r="TFI41" s="1022"/>
      <c r="TFJ41" s="1022"/>
      <c r="TFK41" s="1022"/>
      <c r="TFL41" s="1022"/>
      <c r="TFM41" s="1022"/>
      <c r="TFN41" s="1022"/>
      <c r="TFO41" s="1022"/>
      <c r="TFP41" s="1022"/>
      <c r="TFQ41" s="1022"/>
      <c r="TFR41" s="1022"/>
      <c r="TFS41" s="1022"/>
      <c r="TFT41" s="1022"/>
      <c r="TFU41" s="1022"/>
      <c r="TFV41" s="1022"/>
      <c r="TFW41" s="1022"/>
      <c r="TFX41" s="1022"/>
      <c r="TFY41" s="1022"/>
      <c r="TFZ41" s="1022"/>
      <c r="TGA41" s="1022"/>
      <c r="TGB41" s="1022"/>
      <c r="TGC41" s="1022"/>
      <c r="TGD41" s="1022"/>
      <c r="TGE41" s="1022"/>
      <c r="TGF41" s="1022"/>
      <c r="TGG41" s="1022"/>
      <c r="TGH41" s="1022"/>
      <c r="TGI41" s="1022"/>
      <c r="TGJ41" s="1022"/>
      <c r="TGK41" s="1022"/>
      <c r="TGL41" s="1022"/>
      <c r="TGM41" s="1022"/>
      <c r="TGN41" s="1022"/>
      <c r="TGO41" s="1022"/>
      <c r="TGP41" s="1022"/>
      <c r="TGQ41" s="1022"/>
      <c r="TGR41" s="1022"/>
      <c r="TGS41" s="1022"/>
      <c r="TGT41" s="1022"/>
      <c r="TGU41" s="1022"/>
      <c r="TGV41" s="1022"/>
      <c r="TGW41" s="1022"/>
      <c r="TGX41" s="1022"/>
      <c r="TGY41" s="1022"/>
      <c r="TGZ41" s="1022"/>
      <c r="THA41" s="1022"/>
      <c r="THB41" s="1022"/>
      <c r="THC41" s="1022"/>
      <c r="THD41" s="1022"/>
      <c r="THE41" s="1022"/>
      <c r="THF41" s="1022"/>
      <c r="THG41" s="1022"/>
      <c r="THH41" s="1022"/>
      <c r="THI41" s="1022"/>
      <c r="THJ41" s="1022"/>
      <c r="THK41" s="1022"/>
      <c r="THL41" s="1022"/>
      <c r="THM41" s="1022"/>
      <c r="THN41" s="1022"/>
      <c r="THO41" s="1022"/>
      <c r="THP41" s="1022"/>
      <c r="THQ41" s="1022"/>
      <c r="THR41" s="1022"/>
      <c r="THS41" s="1022"/>
      <c r="THT41" s="1022"/>
      <c r="THU41" s="1022"/>
      <c r="THV41" s="1022"/>
      <c r="THW41" s="1022"/>
      <c r="THX41" s="1022"/>
      <c r="THY41" s="1022"/>
      <c r="THZ41" s="1022"/>
      <c r="TIA41" s="1022"/>
      <c r="TIB41" s="1022"/>
      <c r="TIC41" s="1022"/>
      <c r="TID41" s="1022"/>
      <c r="TIE41" s="1022"/>
      <c r="TIF41" s="1022"/>
      <c r="TIG41" s="1022"/>
      <c r="TIH41" s="1022"/>
      <c r="TII41" s="1022"/>
      <c r="TIJ41" s="1022"/>
      <c r="TIK41" s="1022"/>
      <c r="TIL41" s="1022"/>
      <c r="TIM41" s="1022"/>
      <c r="TIN41" s="1022"/>
      <c r="TIO41" s="1022"/>
      <c r="TIP41" s="1022"/>
      <c r="TIQ41" s="1022"/>
      <c r="TIR41" s="1022"/>
      <c r="TIS41" s="1022"/>
      <c r="TIT41" s="1022"/>
      <c r="TIU41" s="1022"/>
      <c r="TIV41" s="1022"/>
      <c r="TIW41" s="1022"/>
      <c r="TIX41" s="1022"/>
      <c r="TIY41" s="1022"/>
      <c r="TIZ41" s="1022"/>
      <c r="TJA41" s="1022"/>
      <c r="TJB41" s="1022"/>
      <c r="TJC41" s="1022"/>
      <c r="TJD41" s="1022"/>
      <c r="TJE41" s="1022"/>
      <c r="TJF41" s="1022"/>
      <c r="TJG41" s="1022"/>
      <c r="TJH41" s="1022"/>
      <c r="TJI41" s="1022"/>
      <c r="TJJ41" s="1022"/>
      <c r="TJK41" s="1022"/>
      <c r="TJL41" s="1022"/>
      <c r="TJM41" s="1022"/>
      <c r="TJN41" s="1022"/>
      <c r="TJO41" s="1022"/>
      <c r="TJP41" s="1022"/>
      <c r="TJQ41" s="1022"/>
      <c r="TJR41" s="1022"/>
      <c r="TJS41" s="1022"/>
      <c r="TJT41" s="1022"/>
      <c r="TJU41" s="1022"/>
      <c r="TJV41" s="1022"/>
      <c r="TJW41" s="1022"/>
      <c r="TJX41" s="1022"/>
      <c r="TJY41" s="1022"/>
      <c r="TJZ41" s="1022"/>
      <c r="TKA41" s="1022"/>
      <c r="TKB41" s="1022"/>
      <c r="TKC41" s="1022"/>
      <c r="TKD41" s="1022"/>
      <c r="TKE41" s="1022"/>
      <c r="TKF41" s="1022"/>
      <c r="TKG41" s="1022"/>
      <c r="TKH41" s="1022"/>
      <c r="TKI41" s="1022"/>
      <c r="TKJ41" s="1022"/>
      <c r="TKK41" s="1022"/>
      <c r="TKL41" s="1022"/>
      <c r="TKM41" s="1022"/>
      <c r="TKN41" s="1022"/>
      <c r="TKO41" s="1022"/>
      <c r="TKP41" s="1022"/>
      <c r="TKQ41" s="1022"/>
      <c r="TKR41" s="1022"/>
      <c r="TKS41" s="1022"/>
      <c r="TKT41" s="1022"/>
      <c r="TKU41" s="1022"/>
      <c r="TKV41" s="1022"/>
      <c r="TKW41" s="1022"/>
      <c r="TKX41" s="1022"/>
      <c r="TKY41" s="1022"/>
      <c r="TKZ41" s="1022"/>
      <c r="TLA41" s="1022"/>
      <c r="TLB41" s="1022"/>
      <c r="TLC41" s="1022"/>
      <c r="TLD41" s="1022"/>
      <c r="TLE41" s="1022"/>
      <c r="TLF41" s="1022"/>
      <c r="TLG41" s="1022"/>
      <c r="TLH41" s="1022"/>
      <c r="TLI41" s="1022"/>
      <c r="TLJ41" s="1022"/>
      <c r="TLK41" s="1022"/>
      <c r="TLL41" s="1022"/>
      <c r="TLM41" s="1022"/>
      <c r="TLN41" s="1022"/>
      <c r="TLO41" s="1022"/>
      <c r="TLP41" s="1022"/>
      <c r="TLQ41" s="1022"/>
      <c r="TLR41" s="1022"/>
      <c r="TLS41" s="1022"/>
      <c r="TLT41" s="1022"/>
      <c r="TLU41" s="1022"/>
      <c r="TLV41" s="1022"/>
      <c r="TLW41" s="1022"/>
      <c r="TLX41" s="1022"/>
      <c r="TLY41" s="1022"/>
      <c r="TLZ41" s="1022"/>
      <c r="TMA41" s="1022"/>
      <c r="TMB41" s="1022"/>
      <c r="TMC41" s="1022"/>
      <c r="TMD41" s="1022"/>
      <c r="TME41" s="1022"/>
      <c r="TMF41" s="1022"/>
      <c r="TMG41" s="1022"/>
      <c r="TMH41" s="1022"/>
      <c r="TMI41" s="1022"/>
      <c r="TMJ41" s="1022"/>
      <c r="TMK41" s="1022"/>
      <c r="TML41" s="1022"/>
      <c r="TMM41" s="1022"/>
      <c r="TMN41" s="1022"/>
      <c r="TMO41" s="1022"/>
      <c r="TMP41" s="1022"/>
      <c r="TMQ41" s="1022"/>
      <c r="TMR41" s="1022"/>
      <c r="TMS41" s="1022"/>
      <c r="TMT41" s="1022"/>
      <c r="TMU41" s="1022"/>
      <c r="TMV41" s="1022"/>
      <c r="TMW41" s="1022"/>
      <c r="TMX41" s="1022"/>
      <c r="TMY41" s="1022"/>
      <c r="TMZ41" s="1022"/>
      <c r="TNA41" s="1022"/>
      <c r="TNB41" s="1022"/>
      <c r="TNC41" s="1022"/>
      <c r="TND41" s="1022"/>
      <c r="TNE41" s="1022"/>
      <c r="TNF41" s="1022"/>
      <c r="TNG41" s="1022"/>
      <c r="TNH41" s="1022"/>
      <c r="TNI41" s="1022"/>
      <c r="TNJ41" s="1022"/>
      <c r="TNK41" s="1022"/>
      <c r="TNL41" s="1022"/>
      <c r="TNM41" s="1022"/>
      <c r="TNN41" s="1022"/>
      <c r="TNO41" s="1022"/>
      <c r="TNP41" s="1022"/>
      <c r="TNQ41" s="1022"/>
      <c r="TNR41" s="1022"/>
      <c r="TNS41" s="1022"/>
      <c r="TNT41" s="1022"/>
      <c r="TNU41" s="1022"/>
      <c r="TNV41" s="1022"/>
      <c r="TNW41" s="1022"/>
      <c r="TNX41" s="1022"/>
      <c r="TNY41" s="1022"/>
      <c r="TNZ41" s="1022"/>
      <c r="TOA41" s="1022"/>
      <c r="TOB41" s="1022"/>
      <c r="TOC41" s="1022"/>
      <c r="TOD41" s="1022"/>
      <c r="TOE41" s="1022"/>
      <c r="TOF41" s="1022"/>
      <c r="TOG41" s="1022"/>
      <c r="TOH41" s="1022"/>
      <c r="TOI41" s="1022"/>
      <c r="TOJ41" s="1022"/>
      <c r="TOK41" s="1022"/>
      <c r="TOL41" s="1022"/>
      <c r="TOM41" s="1022"/>
      <c r="TON41" s="1022"/>
      <c r="TOO41" s="1022"/>
      <c r="TOP41" s="1022"/>
      <c r="TOQ41" s="1022"/>
      <c r="TOR41" s="1022"/>
      <c r="TOS41" s="1022"/>
      <c r="TOT41" s="1022"/>
      <c r="TOU41" s="1022"/>
      <c r="TOV41" s="1022"/>
      <c r="TOW41" s="1022"/>
      <c r="TOX41" s="1022"/>
      <c r="TOY41" s="1022"/>
      <c r="TOZ41" s="1022"/>
      <c r="TPA41" s="1022"/>
      <c r="TPB41" s="1022"/>
      <c r="TPC41" s="1022"/>
      <c r="TPD41" s="1022"/>
      <c r="TPE41" s="1022"/>
      <c r="TPF41" s="1022"/>
      <c r="TPG41" s="1022"/>
      <c r="TPH41" s="1022"/>
      <c r="TPI41" s="1022"/>
      <c r="TPJ41" s="1022"/>
      <c r="TPK41" s="1022"/>
      <c r="TPL41" s="1022"/>
      <c r="TPM41" s="1022"/>
      <c r="TPN41" s="1022"/>
      <c r="TPO41" s="1022"/>
      <c r="TPP41" s="1022"/>
      <c r="TPQ41" s="1022"/>
      <c r="TPR41" s="1022"/>
      <c r="TPS41" s="1022"/>
      <c r="TPT41" s="1022"/>
      <c r="TPU41" s="1022"/>
      <c r="TPV41" s="1022"/>
      <c r="TPW41" s="1022"/>
      <c r="TPX41" s="1022"/>
      <c r="TPY41" s="1022"/>
      <c r="TPZ41" s="1022"/>
      <c r="TQA41" s="1022"/>
      <c r="TQB41" s="1022"/>
      <c r="TQC41" s="1022"/>
      <c r="TQD41" s="1022"/>
      <c r="TQE41" s="1022"/>
      <c r="TQF41" s="1022"/>
      <c r="TQG41" s="1022"/>
      <c r="TQH41" s="1022"/>
      <c r="TQI41" s="1022"/>
      <c r="TQJ41" s="1022"/>
      <c r="TQK41" s="1022"/>
      <c r="TQL41" s="1022"/>
      <c r="TQM41" s="1022"/>
      <c r="TQN41" s="1022"/>
      <c r="TQO41" s="1022"/>
      <c r="TQP41" s="1022"/>
      <c r="TQQ41" s="1022"/>
      <c r="TQR41" s="1022"/>
      <c r="TQS41" s="1022"/>
      <c r="TQT41" s="1022"/>
      <c r="TQU41" s="1022"/>
      <c r="TQV41" s="1022"/>
      <c r="TQW41" s="1022"/>
      <c r="TQX41" s="1022"/>
      <c r="TQY41" s="1022"/>
      <c r="TQZ41" s="1022"/>
      <c r="TRA41" s="1022"/>
      <c r="TRB41" s="1022"/>
      <c r="TRC41" s="1022"/>
      <c r="TRD41" s="1022"/>
      <c r="TRE41" s="1022"/>
      <c r="TRF41" s="1022"/>
      <c r="TRG41" s="1022"/>
      <c r="TRH41" s="1022"/>
      <c r="TRI41" s="1022"/>
      <c r="TRJ41" s="1022"/>
      <c r="TRK41" s="1022"/>
      <c r="TRL41" s="1022"/>
      <c r="TRM41" s="1022"/>
      <c r="TRN41" s="1022"/>
      <c r="TRO41" s="1022"/>
      <c r="TRP41" s="1022"/>
      <c r="TRQ41" s="1022"/>
      <c r="TRR41" s="1022"/>
      <c r="TRS41" s="1022"/>
      <c r="TRT41" s="1022"/>
      <c r="TRU41" s="1022"/>
      <c r="TRV41" s="1022"/>
      <c r="TRW41" s="1022"/>
      <c r="TRX41" s="1022"/>
      <c r="TRY41" s="1022"/>
      <c r="TRZ41" s="1022"/>
      <c r="TSA41" s="1022"/>
      <c r="TSB41" s="1022"/>
      <c r="TSC41" s="1022"/>
      <c r="TSD41" s="1022"/>
      <c r="TSE41" s="1022"/>
      <c r="TSF41" s="1022"/>
      <c r="TSG41" s="1022"/>
      <c r="TSH41" s="1022"/>
      <c r="TSI41" s="1022"/>
      <c r="TSJ41" s="1022"/>
      <c r="TSK41" s="1022"/>
      <c r="TSL41" s="1022"/>
      <c r="TSM41" s="1022"/>
      <c r="TSN41" s="1022"/>
      <c r="TSO41" s="1022"/>
      <c r="TSP41" s="1022"/>
      <c r="TSQ41" s="1022"/>
      <c r="TSR41" s="1022"/>
      <c r="TSS41" s="1022"/>
      <c r="TST41" s="1022"/>
      <c r="TSU41" s="1022"/>
      <c r="TSV41" s="1022"/>
      <c r="TSW41" s="1022"/>
      <c r="TSX41" s="1022"/>
      <c r="TSY41" s="1022"/>
      <c r="TSZ41" s="1022"/>
      <c r="TTA41" s="1022"/>
      <c r="TTB41" s="1022"/>
      <c r="TTC41" s="1022"/>
      <c r="TTD41" s="1022"/>
      <c r="TTE41" s="1022"/>
      <c r="TTF41" s="1022"/>
      <c r="TTG41" s="1022"/>
      <c r="TTH41" s="1022"/>
      <c r="TTI41" s="1022"/>
      <c r="TTJ41" s="1022"/>
      <c r="TTK41" s="1022"/>
      <c r="TTL41" s="1022"/>
      <c r="TTM41" s="1022"/>
      <c r="TTN41" s="1022"/>
      <c r="TTO41" s="1022"/>
      <c r="TTP41" s="1022"/>
      <c r="TTQ41" s="1022"/>
      <c r="TTR41" s="1022"/>
      <c r="TTS41" s="1022"/>
      <c r="TTT41" s="1022"/>
      <c r="TTU41" s="1022"/>
      <c r="TTV41" s="1022"/>
      <c r="TTW41" s="1022"/>
      <c r="TTX41" s="1022"/>
      <c r="TTY41" s="1022"/>
      <c r="TTZ41" s="1022"/>
      <c r="TUA41" s="1022"/>
      <c r="TUB41" s="1022"/>
      <c r="TUC41" s="1022"/>
      <c r="TUD41" s="1022"/>
      <c r="TUE41" s="1022"/>
      <c r="TUF41" s="1022"/>
      <c r="TUG41" s="1022"/>
      <c r="TUH41" s="1022"/>
      <c r="TUI41" s="1022"/>
      <c r="TUJ41" s="1022"/>
      <c r="TUK41" s="1022"/>
      <c r="TUL41" s="1022"/>
      <c r="TUM41" s="1022"/>
      <c r="TUN41" s="1022"/>
      <c r="TUO41" s="1022"/>
      <c r="TUP41" s="1022"/>
      <c r="TUQ41" s="1022"/>
      <c r="TUR41" s="1022"/>
      <c r="TUS41" s="1022"/>
      <c r="TUT41" s="1022"/>
      <c r="TUU41" s="1022"/>
      <c r="TUV41" s="1022"/>
      <c r="TUW41" s="1022"/>
      <c r="TUX41" s="1022"/>
      <c r="TUY41" s="1022"/>
      <c r="TUZ41" s="1022"/>
      <c r="TVA41" s="1022"/>
      <c r="TVB41" s="1022"/>
      <c r="TVC41" s="1022"/>
      <c r="TVD41" s="1022"/>
      <c r="TVE41" s="1022"/>
      <c r="TVF41" s="1022"/>
      <c r="TVG41" s="1022"/>
      <c r="TVH41" s="1022"/>
      <c r="TVI41" s="1022"/>
      <c r="TVJ41" s="1022"/>
      <c r="TVK41" s="1022"/>
      <c r="TVL41" s="1022"/>
      <c r="TVM41" s="1022"/>
      <c r="TVN41" s="1022"/>
      <c r="TVO41" s="1022"/>
      <c r="TVP41" s="1022"/>
      <c r="TVQ41" s="1022"/>
      <c r="TVR41" s="1022"/>
      <c r="TVS41" s="1022"/>
      <c r="TVT41" s="1022"/>
      <c r="TVU41" s="1022"/>
      <c r="TVV41" s="1022"/>
      <c r="TVW41" s="1022"/>
      <c r="TVX41" s="1022"/>
      <c r="TVY41" s="1022"/>
      <c r="TVZ41" s="1022"/>
      <c r="TWA41" s="1022"/>
      <c r="TWB41" s="1022"/>
      <c r="TWC41" s="1022"/>
      <c r="TWD41" s="1022"/>
      <c r="TWE41" s="1022"/>
      <c r="TWF41" s="1022"/>
      <c r="TWG41" s="1022"/>
      <c r="TWH41" s="1022"/>
      <c r="TWI41" s="1022"/>
      <c r="TWJ41" s="1022"/>
      <c r="TWK41" s="1022"/>
      <c r="TWL41" s="1022"/>
      <c r="TWM41" s="1022"/>
      <c r="TWN41" s="1022"/>
      <c r="TWO41" s="1022"/>
      <c r="TWP41" s="1022"/>
      <c r="TWQ41" s="1022"/>
      <c r="TWR41" s="1022"/>
      <c r="TWS41" s="1022"/>
      <c r="TWT41" s="1022"/>
      <c r="TWU41" s="1022"/>
      <c r="TWV41" s="1022"/>
      <c r="TWW41" s="1022"/>
      <c r="TWX41" s="1022"/>
      <c r="TWY41" s="1022"/>
      <c r="TWZ41" s="1022"/>
      <c r="TXA41" s="1022"/>
      <c r="TXB41" s="1022"/>
      <c r="TXC41" s="1022"/>
      <c r="TXD41" s="1022"/>
      <c r="TXE41" s="1022"/>
      <c r="TXF41" s="1022"/>
      <c r="TXG41" s="1022"/>
      <c r="TXH41" s="1022"/>
      <c r="TXI41" s="1022"/>
      <c r="TXJ41" s="1022"/>
      <c r="TXK41" s="1022"/>
      <c r="TXL41" s="1022"/>
      <c r="TXM41" s="1022"/>
      <c r="TXN41" s="1022"/>
      <c r="TXO41" s="1022"/>
      <c r="TXP41" s="1022"/>
      <c r="TXQ41" s="1022"/>
      <c r="TXR41" s="1022"/>
      <c r="TXS41" s="1022"/>
      <c r="TXT41" s="1022"/>
      <c r="TXU41" s="1022"/>
      <c r="TXV41" s="1022"/>
      <c r="TXW41" s="1022"/>
      <c r="TXX41" s="1022"/>
      <c r="TXY41" s="1022"/>
      <c r="TXZ41" s="1022"/>
      <c r="TYA41" s="1022"/>
      <c r="TYB41" s="1022"/>
      <c r="TYC41" s="1022"/>
      <c r="TYD41" s="1022"/>
      <c r="TYE41" s="1022"/>
      <c r="TYF41" s="1022"/>
      <c r="TYG41" s="1022"/>
      <c r="TYH41" s="1022"/>
      <c r="TYI41" s="1022"/>
      <c r="TYJ41" s="1022"/>
      <c r="TYK41" s="1022"/>
      <c r="TYL41" s="1022"/>
      <c r="TYM41" s="1022"/>
      <c r="TYN41" s="1022"/>
      <c r="TYO41" s="1022"/>
      <c r="TYP41" s="1022"/>
      <c r="TYQ41" s="1022"/>
      <c r="TYR41" s="1022"/>
      <c r="TYS41" s="1022"/>
      <c r="TYT41" s="1022"/>
      <c r="TYU41" s="1022"/>
      <c r="TYV41" s="1022"/>
      <c r="TYW41" s="1022"/>
      <c r="TYX41" s="1022"/>
      <c r="TYY41" s="1022"/>
      <c r="TYZ41" s="1022"/>
      <c r="TZA41" s="1022"/>
      <c r="TZB41" s="1022"/>
      <c r="TZC41" s="1022"/>
      <c r="TZD41" s="1022"/>
      <c r="TZE41" s="1022"/>
      <c r="TZF41" s="1022"/>
      <c r="TZG41" s="1022"/>
      <c r="TZH41" s="1022"/>
      <c r="TZI41" s="1022"/>
      <c r="TZJ41" s="1022"/>
      <c r="TZK41" s="1022"/>
      <c r="TZL41" s="1022"/>
      <c r="TZM41" s="1022"/>
      <c r="TZN41" s="1022"/>
      <c r="TZO41" s="1022"/>
      <c r="TZP41" s="1022"/>
      <c r="TZQ41" s="1022"/>
      <c r="TZR41" s="1022"/>
      <c r="TZS41" s="1022"/>
      <c r="TZT41" s="1022"/>
      <c r="TZU41" s="1022"/>
      <c r="TZV41" s="1022"/>
      <c r="TZW41" s="1022"/>
      <c r="TZX41" s="1022"/>
      <c r="TZY41" s="1022"/>
      <c r="TZZ41" s="1022"/>
      <c r="UAA41" s="1022"/>
      <c r="UAB41" s="1022"/>
      <c r="UAC41" s="1022"/>
      <c r="UAD41" s="1022"/>
      <c r="UAE41" s="1022"/>
      <c r="UAF41" s="1022"/>
      <c r="UAG41" s="1022"/>
      <c r="UAH41" s="1022"/>
      <c r="UAI41" s="1022"/>
      <c r="UAJ41" s="1022"/>
      <c r="UAK41" s="1022"/>
      <c r="UAL41" s="1022"/>
      <c r="UAM41" s="1022"/>
      <c r="UAN41" s="1022"/>
      <c r="UAO41" s="1022"/>
      <c r="UAP41" s="1022"/>
      <c r="UAQ41" s="1022"/>
      <c r="UAR41" s="1022"/>
      <c r="UAS41" s="1022"/>
      <c r="UAT41" s="1022"/>
      <c r="UAU41" s="1022"/>
      <c r="UAV41" s="1022"/>
      <c r="UAW41" s="1022"/>
      <c r="UAX41" s="1022"/>
      <c r="UAY41" s="1022"/>
      <c r="UAZ41" s="1022"/>
      <c r="UBA41" s="1022"/>
      <c r="UBB41" s="1022"/>
      <c r="UBC41" s="1022"/>
      <c r="UBD41" s="1022"/>
      <c r="UBE41" s="1022"/>
      <c r="UBF41" s="1022"/>
      <c r="UBG41" s="1022"/>
      <c r="UBH41" s="1022"/>
      <c r="UBI41" s="1022"/>
      <c r="UBJ41" s="1022"/>
      <c r="UBK41" s="1022"/>
      <c r="UBL41" s="1022"/>
      <c r="UBM41" s="1022"/>
      <c r="UBN41" s="1022"/>
      <c r="UBO41" s="1022"/>
      <c r="UBP41" s="1022"/>
      <c r="UBQ41" s="1022"/>
      <c r="UBR41" s="1022"/>
      <c r="UBS41" s="1022"/>
      <c r="UBT41" s="1022"/>
      <c r="UBU41" s="1022"/>
      <c r="UBV41" s="1022"/>
      <c r="UBW41" s="1022"/>
      <c r="UBX41" s="1022"/>
      <c r="UBY41" s="1022"/>
      <c r="UBZ41" s="1022"/>
      <c r="UCA41" s="1022"/>
      <c r="UCB41" s="1022"/>
      <c r="UCC41" s="1022"/>
      <c r="UCD41" s="1022"/>
      <c r="UCE41" s="1022"/>
      <c r="UCF41" s="1022"/>
      <c r="UCG41" s="1022"/>
      <c r="UCH41" s="1022"/>
      <c r="UCI41" s="1022"/>
      <c r="UCJ41" s="1022"/>
      <c r="UCK41" s="1022"/>
      <c r="UCL41" s="1022"/>
      <c r="UCM41" s="1022"/>
      <c r="UCN41" s="1022"/>
      <c r="UCO41" s="1022"/>
      <c r="UCP41" s="1022"/>
      <c r="UCQ41" s="1022"/>
      <c r="UCR41" s="1022"/>
      <c r="UCS41" s="1022"/>
      <c r="UCT41" s="1022"/>
      <c r="UCU41" s="1022"/>
      <c r="UCV41" s="1022"/>
      <c r="UCW41" s="1022"/>
      <c r="UCX41" s="1022"/>
      <c r="UCY41" s="1022"/>
      <c r="UCZ41" s="1022"/>
      <c r="UDA41" s="1022"/>
      <c r="UDB41" s="1022"/>
      <c r="UDC41" s="1022"/>
      <c r="UDD41" s="1022"/>
      <c r="UDE41" s="1022"/>
      <c r="UDF41" s="1022"/>
      <c r="UDG41" s="1022"/>
      <c r="UDH41" s="1022"/>
      <c r="UDI41" s="1022"/>
      <c r="UDJ41" s="1022"/>
      <c r="UDK41" s="1022"/>
      <c r="UDL41" s="1022"/>
      <c r="UDM41" s="1022"/>
      <c r="UDN41" s="1022"/>
      <c r="UDO41" s="1022"/>
      <c r="UDP41" s="1022"/>
      <c r="UDQ41" s="1022"/>
      <c r="UDR41" s="1022"/>
      <c r="UDS41" s="1022"/>
      <c r="UDT41" s="1022"/>
      <c r="UDU41" s="1022"/>
      <c r="UDV41" s="1022"/>
      <c r="UDW41" s="1022"/>
      <c r="UDX41" s="1022"/>
      <c r="UDY41" s="1022"/>
      <c r="UDZ41" s="1022"/>
      <c r="UEA41" s="1022"/>
      <c r="UEB41" s="1022"/>
      <c r="UEC41" s="1022"/>
      <c r="UED41" s="1022"/>
      <c r="UEE41" s="1022"/>
      <c r="UEF41" s="1022"/>
      <c r="UEG41" s="1022"/>
      <c r="UEH41" s="1022"/>
      <c r="UEI41" s="1022"/>
      <c r="UEJ41" s="1022"/>
      <c r="UEK41" s="1022"/>
      <c r="UEL41" s="1022"/>
      <c r="UEM41" s="1022"/>
      <c r="UEN41" s="1022"/>
      <c r="UEO41" s="1022"/>
      <c r="UEP41" s="1022"/>
      <c r="UEQ41" s="1022"/>
      <c r="UER41" s="1022"/>
      <c r="UES41" s="1022"/>
      <c r="UET41" s="1022"/>
      <c r="UEU41" s="1022"/>
      <c r="UEV41" s="1022"/>
      <c r="UEW41" s="1022"/>
      <c r="UEX41" s="1022"/>
      <c r="UEY41" s="1022"/>
      <c r="UEZ41" s="1022"/>
      <c r="UFA41" s="1022"/>
      <c r="UFB41" s="1022"/>
      <c r="UFC41" s="1022"/>
      <c r="UFD41" s="1022"/>
      <c r="UFE41" s="1022"/>
      <c r="UFF41" s="1022"/>
      <c r="UFG41" s="1022"/>
      <c r="UFH41" s="1022"/>
      <c r="UFI41" s="1022"/>
      <c r="UFJ41" s="1022"/>
      <c r="UFK41" s="1022"/>
      <c r="UFL41" s="1022"/>
      <c r="UFM41" s="1022"/>
      <c r="UFN41" s="1022"/>
      <c r="UFO41" s="1022"/>
      <c r="UFP41" s="1022"/>
      <c r="UFQ41" s="1022"/>
      <c r="UFR41" s="1022"/>
      <c r="UFS41" s="1022"/>
      <c r="UFT41" s="1022"/>
      <c r="UFU41" s="1022"/>
      <c r="UFV41" s="1022"/>
      <c r="UFW41" s="1022"/>
      <c r="UFX41" s="1022"/>
      <c r="UFY41" s="1022"/>
      <c r="UFZ41" s="1022"/>
      <c r="UGA41" s="1022"/>
      <c r="UGB41" s="1022"/>
      <c r="UGC41" s="1022"/>
      <c r="UGD41" s="1022"/>
      <c r="UGE41" s="1022"/>
      <c r="UGF41" s="1022"/>
      <c r="UGG41" s="1022"/>
      <c r="UGH41" s="1022"/>
      <c r="UGI41" s="1022"/>
      <c r="UGJ41" s="1022"/>
      <c r="UGK41" s="1022"/>
      <c r="UGL41" s="1022"/>
      <c r="UGM41" s="1022"/>
      <c r="UGN41" s="1022"/>
      <c r="UGO41" s="1022"/>
      <c r="UGP41" s="1022"/>
      <c r="UGQ41" s="1022"/>
      <c r="UGR41" s="1022"/>
      <c r="UGS41" s="1022"/>
      <c r="UGT41" s="1022"/>
      <c r="UGU41" s="1022"/>
      <c r="UGV41" s="1022"/>
      <c r="UGW41" s="1022"/>
      <c r="UGX41" s="1022"/>
      <c r="UGY41" s="1022"/>
      <c r="UGZ41" s="1022"/>
      <c r="UHA41" s="1022"/>
      <c r="UHB41" s="1022"/>
      <c r="UHC41" s="1022"/>
      <c r="UHD41" s="1022"/>
      <c r="UHE41" s="1022"/>
      <c r="UHF41" s="1022"/>
      <c r="UHG41" s="1022"/>
      <c r="UHH41" s="1022"/>
      <c r="UHI41" s="1022"/>
      <c r="UHJ41" s="1022"/>
      <c r="UHK41" s="1022"/>
      <c r="UHL41" s="1022"/>
      <c r="UHM41" s="1022"/>
      <c r="UHN41" s="1022"/>
      <c r="UHO41" s="1022"/>
      <c r="UHP41" s="1022"/>
      <c r="UHQ41" s="1022"/>
      <c r="UHR41" s="1022"/>
      <c r="UHS41" s="1022"/>
      <c r="UHT41" s="1022"/>
      <c r="UHU41" s="1022"/>
      <c r="UHV41" s="1022"/>
      <c r="UHW41" s="1022"/>
      <c r="UHX41" s="1022"/>
      <c r="UHY41" s="1022"/>
      <c r="UHZ41" s="1022"/>
      <c r="UIA41" s="1022"/>
      <c r="UIB41" s="1022"/>
      <c r="UIC41" s="1022"/>
      <c r="UID41" s="1022"/>
      <c r="UIE41" s="1022"/>
      <c r="UIF41" s="1022"/>
      <c r="UIG41" s="1022"/>
      <c r="UIH41" s="1022"/>
      <c r="UII41" s="1022"/>
      <c r="UIJ41" s="1022"/>
      <c r="UIK41" s="1022"/>
      <c r="UIL41" s="1022"/>
      <c r="UIM41" s="1022"/>
      <c r="UIN41" s="1022"/>
      <c r="UIO41" s="1022"/>
      <c r="UIP41" s="1022"/>
      <c r="UIQ41" s="1022"/>
      <c r="UIR41" s="1022"/>
      <c r="UIS41" s="1022"/>
      <c r="UIT41" s="1022"/>
      <c r="UIU41" s="1022"/>
      <c r="UIV41" s="1022"/>
      <c r="UIW41" s="1022"/>
      <c r="UIX41" s="1022"/>
      <c r="UIY41" s="1022"/>
      <c r="UIZ41" s="1022"/>
      <c r="UJA41" s="1022"/>
      <c r="UJB41" s="1022"/>
      <c r="UJC41" s="1022"/>
      <c r="UJD41" s="1022"/>
      <c r="UJE41" s="1022"/>
      <c r="UJF41" s="1022"/>
      <c r="UJG41" s="1022"/>
      <c r="UJH41" s="1022"/>
      <c r="UJI41" s="1022"/>
      <c r="UJJ41" s="1022"/>
      <c r="UJK41" s="1022"/>
      <c r="UJL41" s="1022"/>
      <c r="UJM41" s="1022"/>
      <c r="UJN41" s="1022"/>
      <c r="UJO41" s="1022"/>
      <c r="UJP41" s="1022"/>
      <c r="UJQ41" s="1022"/>
      <c r="UJR41" s="1022"/>
      <c r="UJS41" s="1022"/>
      <c r="UJT41" s="1022"/>
      <c r="UJU41" s="1022"/>
      <c r="UJV41" s="1022"/>
      <c r="UJW41" s="1022"/>
      <c r="UJX41" s="1022"/>
      <c r="UJY41" s="1022"/>
      <c r="UJZ41" s="1022"/>
      <c r="UKA41" s="1022"/>
      <c r="UKB41" s="1022"/>
      <c r="UKC41" s="1022"/>
      <c r="UKD41" s="1022"/>
      <c r="UKE41" s="1022"/>
      <c r="UKF41" s="1022"/>
      <c r="UKG41" s="1022"/>
      <c r="UKH41" s="1022"/>
      <c r="UKI41" s="1022"/>
      <c r="UKJ41" s="1022"/>
      <c r="UKK41" s="1022"/>
      <c r="UKL41" s="1022"/>
      <c r="UKM41" s="1022"/>
      <c r="UKN41" s="1022"/>
      <c r="UKO41" s="1022"/>
      <c r="UKP41" s="1022"/>
      <c r="UKQ41" s="1022"/>
      <c r="UKR41" s="1022"/>
      <c r="UKS41" s="1022"/>
      <c r="UKT41" s="1022"/>
      <c r="UKU41" s="1022"/>
      <c r="UKV41" s="1022"/>
      <c r="UKW41" s="1022"/>
      <c r="UKX41" s="1022"/>
      <c r="UKY41" s="1022"/>
      <c r="UKZ41" s="1022"/>
      <c r="ULA41" s="1022"/>
      <c r="ULB41" s="1022"/>
      <c r="ULC41" s="1022"/>
      <c r="ULD41" s="1022"/>
      <c r="ULE41" s="1022"/>
      <c r="ULF41" s="1022"/>
      <c r="ULG41" s="1022"/>
      <c r="ULH41" s="1022"/>
      <c r="ULI41" s="1022"/>
      <c r="ULJ41" s="1022"/>
      <c r="ULK41" s="1022"/>
      <c r="ULL41" s="1022"/>
      <c r="ULM41" s="1022"/>
      <c r="ULN41" s="1022"/>
      <c r="ULO41" s="1022"/>
      <c r="ULP41" s="1022"/>
      <c r="ULQ41" s="1022"/>
      <c r="ULR41" s="1022"/>
      <c r="ULS41" s="1022"/>
      <c r="ULT41" s="1022"/>
      <c r="ULU41" s="1022"/>
      <c r="ULV41" s="1022"/>
      <c r="ULW41" s="1022"/>
      <c r="ULX41" s="1022"/>
      <c r="ULY41" s="1022"/>
      <c r="ULZ41" s="1022"/>
      <c r="UMA41" s="1022"/>
      <c r="UMB41" s="1022"/>
      <c r="UMC41" s="1022"/>
      <c r="UMD41" s="1022"/>
      <c r="UME41" s="1022"/>
      <c r="UMF41" s="1022"/>
      <c r="UMG41" s="1022"/>
      <c r="UMH41" s="1022"/>
      <c r="UMI41" s="1022"/>
      <c r="UMJ41" s="1022"/>
      <c r="UMK41" s="1022"/>
      <c r="UML41" s="1022"/>
      <c r="UMM41" s="1022"/>
      <c r="UMN41" s="1022"/>
      <c r="UMO41" s="1022"/>
      <c r="UMP41" s="1022"/>
      <c r="UMQ41" s="1022"/>
      <c r="UMR41" s="1022"/>
      <c r="UMS41" s="1022"/>
      <c r="UMT41" s="1022"/>
      <c r="UMU41" s="1022"/>
      <c r="UMV41" s="1022"/>
      <c r="UMW41" s="1022"/>
      <c r="UMX41" s="1022"/>
      <c r="UMY41" s="1022"/>
      <c r="UMZ41" s="1022"/>
      <c r="UNA41" s="1022"/>
      <c r="UNB41" s="1022"/>
      <c r="UNC41" s="1022"/>
      <c r="UND41" s="1022"/>
      <c r="UNE41" s="1022"/>
      <c r="UNF41" s="1022"/>
      <c r="UNG41" s="1022"/>
      <c r="UNH41" s="1022"/>
      <c r="UNI41" s="1022"/>
      <c r="UNJ41" s="1022"/>
      <c r="UNK41" s="1022"/>
      <c r="UNL41" s="1022"/>
      <c r="UNM41" s="1022"/>
      <c r="UNN41" s="1022"/>
      <c r="UNO41" s="1022"/>
      <c r="UNP41" s="1022"/>
      <c r="UNQ41" s="1022"/>
      <c r="UNR41" s="1022"/>
      <c r="UNS41" s="1022"/>
      <c r="UNT41" s="1022"/>
      <c r="UNU41" s="1022"/>
      <c r="UNV41" s="1022"/>
      <c r="UNW41" s="1022"/>
      <c r="UNX41" s="1022"/>
      <c r="UNY41" s="1022"/>
      <c r="UNZ41" s="1022"/>
      <c r="UOA41" s="1022"/>
      <c r="UOB41" s="1022"/>
      <c r="UOC41" s="1022"/>
      <c r="UOD41" s="1022"/>
      <c r="UOE41" s="1022"/>
      <c r="UOF41" s="1022"/>
      <c r="UOG41" s="1022"/>
      <c r="UOH41" s="1022"/>
      <c r="UOI41" s="1022"/>
      <c r="UOJ41" s="1022"/>
      <c r="UOK41" s="1022"/>
      <c r="UOL41" s="1022"/>
      <c r="UOM41" s="1022"/>
      <c r="UON41" s="1022"/>
      <c r="UOO41" s="1022"/>
      <c r="UOP41" s="1022"/>
      <c r="UOQ41" s="1022"/>
      <c r="UOR41" s="1022"/>
      <c r="UOS41" s="1022"/>
      <c r="UOT41" s="1022"/>
      <c r="UOU41" s="1022"/>
      <c r="UOV41" s="1022"/>
      <c r="UOW41" s="1022"/>
      <c r="UOX41" s="1022"/>
      <c r="UOY41" s="1022"/>
      <c r="UOZ41" s="1022"/>
      <c r="UPA41" s="1022"/>
      <c r="UPB41" s="1022"/>
      <c r="UPC41" s="1022"/>
      <c r="UPD41" s="1022"/>
      <c r="UPE41" s="1022"/>
      <c r="UPF41" s="1022"/>
      <c r="UPG41" s="1022"/>
      <c r="UPH41" s="1022"/>
      <c r="UPI41" s="1022"/>
      <c r="UPJ41" s="1022"/>
      <c r="UPK41" s="1022"/>
      <c r="UPL41" s="1022"/>
      <c r="UPM41" s="1022"/>
      <c r="UPN41" s="1022"/>
      <c r="UPO41" s="1022"/>
      <c r="UPP41" s="1022"/>
      <c r="UPQ41" s="1022"/>
      <c r="UPR41" s="1022"/>
      <c r="UPS41" s="1022"/>
      <c r="UPT41" s="1022"/>
      <c r="UPU41" s="1022"/>
      <c r="UPV41" s="1022"/>
      <c r="UPW41" s="1022"/>
      <c r="UPX41" s="1022"/>
      <c r="UPY41" s="1022"/>
      <c r="UPZ41" s="1022"/>
      <c r="UQA41" s="1022"/>
      <c r="UQB41" s="1022"/>
      <c r="UQC41" s="1022"/>
      <c r="UQD41" s="1022"/>
      <c r="UQE41" s="1022"/>
      <c r="UQF41" s="1022"/>
      <c r="UQG41" s="1022"/>
      <c r="UQH41" s="1022"/>
      <c r="UQI41" s="1022"/>
      <c r="UQJ41" s="1022"/>
      <c r="UQK41" s="1022"/>
      <c r="UQL41" s="1022"/>
      <c r="UQM41" s="1022"/>
      <c r="UQN41" s="1022"/>
      <c r="UQO41" s="1022"/>
      <c r="UQP41" s="1022"/>
      <c r="UQQ41" s="1022"/>
      <c r="UQR41" s="1022"/>
      <c r="UQS41" s="1022"/>
      <c r="UQT41" s="1022"/>
      <c r="UQU41" s="1022"/>
      <c r="UQV41" s="1022"/>
      <c r="UQW41" s="1022"/>
      <c r="UQX41" s="1022"/>
      <c r="UQY41" s="1022"/>
      <c r="UQZ41" s="1022"/>
      <c r="URA41" s="1022"/>
      <c r="URB41" s="1022"/>
      <c r="URC41" s="1022"/>
      <c r="URD41" s="1022"/>
      <c r="URE41" s="1022"/>
      <c r="URF41" s="1022"/>
      <c r="URG41" s="1022"/>
      <c r="URH41" s="1022"/>
      <c r="URI41" s="1022"/>
      <c r="URJ41" s="1022"/>
      <c r="URK41" s="1022"/>
      <c r="URL41" s="1022"/>
      <c r="URM41" s="1022"/>
      <c r="URN41" s="1022"/>
      <c r="URO41" s="1022"/>
      <c r="URP41" s="1022"/>
      <c r="URQ41" s="1022"/>
      <c r="URR41" s="1022"/>
      <c r="URS41" s="1022"/>
      <c r="URT41" s="1022"/>
      <c r="URU41" s="1022"/>
      <c r="URV41" s="1022"/>
      <c r="URW41" s="1022"/>
      <c r="URX41" s="1022"/>
      <c r="URY41" s="1022"/>
      <c r="URZ41" s="1022"/>
      <c r="USA41" s="1022"/>
      <c r="USB41" s="1022"/>
      <c r="USC41" s="1022"/>
      <c r="USD41" s="1022"/>
      <c r="USE41" s="1022"/>
      <c r="USF41" s="1022"/>
      <c r="USG41" s="1022"/>
      <c r="USH41" s="1022"/>
      <c r="USI41" s="1022"/>
      <c r="USJ41" s="1022"/>
      <c r="USK41" s="1022"/>
      <c r="USL41" s="1022"/>
      <c r="USM41" s="1022"/>
      <c r="USN41" s="1022"/>
      <c r="USO41" s="1022"/>
      <c r="USP41" s="1022"/>
      <c r="USQ41" s="1022"/>
      <c r="USR41" s="1022"/>
      <c r="USS41" s="1022"/>
      <c r="UST41" s="1022"/>
      <c r="USU41" s="1022"/>
      <c r="USV41" s="1022"/>
      <c r="USW41" s="1022"/>
      <c r="USX41" s="1022"/>
      <c r="USY41" s="1022"/>
      <c r="USZ41" s="1022"/>
      <c r="UTA41" s="1022"/>
      <c r="UTB41" s="1022"/>
      <c r="UTC41" s="1022"/>
      <c r="UTD41" s="1022"/>
      <c r="UTE41" s="1022"/>
      <c r="UTF41" s="1022"/>
      <c r="UTG41" s="1022"/>
      <c r="UTH41" s="1022"/>
      <c r="UTI41" s="1022"/>
      <c r="UTJ41" s="1022"/>
      <c r="UTK41" s="1022"/>
      <c r="UTL41" s="1022"/>
      <c r="UTM41" s="1022"/>
      <c r="UTN41" s="1022"/>
      <c r="UTO41" s="1022"/>
      <c r="UTP41" s="1022"/>
      <c r="UTQ41" s="1022"/>
      <c r="UTR41" s="1022"/>
      <c r="UTS41" s="1022"/>
      <c r="UTT41" s="1022"/>
      <c r="UTU41" s="1022"/>
      <c r="UTV41" s="1022"/>
      <c r="UTW41" s="1022"/>
      <c r="UTX41" s="1022"/>
      <c r="UTY41" s="1022"/>
      <c r="UTZ41" s="1022"/>
      <c r="UUA41" s="1022"/>
      <c r="UUB41" s="1022"/>
      <c r="UUC41" s="1022"/>
      <c r="UUD41" s="1022"/>
      <c r="UUE41" s="1022"/>
      <c r="UUF41" s="1022"/>
      <c r="UUG41" s="1022"/>
      <c r="UUH41" s="1022"/>
      <c r="UUI41" s="1022"/>
      <c r="UUJ41" s="1022"/>
      <c r="UUK41" s="1022"/>
      <c r="UUL41" s="1022"/>
      <c r="UUM41" s="1022"/>
      <c r="UUN41" s="1022"/>
      <c r="UUO41" s="1022"/>
      <c r="UUP41" s="1022"/>
      <c r="UUQ41" s="1022"/>
      <c r="UUR41" s="1022"/>
      <c r="UUS41" s="1022"/>
      <c r="UUT41" s="1022"/>
      <c r="UUU41" s="1022"/>
      <c r="UUV41" s="1022"/>
      <c r="UUW41" s="1022"/>
      <c r="UUX41" s="1022"/>
      <c r="UUY41" s="1022"/>
      <c r="UUZ41" s="1022"/>
      <c r="UVA41" s="1022"/>
      <c r="UVB41" s="1022"/>
      <c r="UVC41" s="1022"/>
      <c r="UVD41" s="1022"/>
      <c r="UVE41" s="1022"/>
      <c r="UVF41" s="1022"/>
      <c r="UVG41" s="1022"/>
      <c r="UVH41" s="1022"/>
      <c r="UVI41" s="1022"/>
      <c r="UVJ41" s="1022"/>
      <c r="UVK41" s="1022"/>
      <c r="UVL41" s="1022"/>
      <c r="UVM41" s="1022"/>
      <c r="UVN41" s="1022"/>
      <c r="UVO41" s="1022"/>
      <c r="UVP41" s="1022"/>
      <c r="UVQ41" s="1022"/>
      <c r="UVR41" s="1022"/>
      <c r="UVS41" s="1022"/>
      <c r="UVT41" s="1022"/>
      <c r="UVU41" s="1022"/>
      <c r="UVV41" s="1022"/>
      <c r="UVW41" s="1022"/>
      <c r="UVX41" s="1022"/>
      <c r="UVY41" s="1022"/>
      <c r="UVZ41" s="1022"/>
      <c r="UWA41" s="1022"/>
      <c r="UWB41" s="1022"/>
      <c r="UWC41" s="1022"/>
      <c r="UWD41" s="1022"/>
      <c r="UWE41" s="1022"/>
      <c r="UWF41" s="1022"/>
      <c r="UWG41" s="1022"/>
      <c r="UWH41" s="1022"/>
      <c r="UWI41" s="1022"/>
      <c r="UWJ41" s="1022"/>
      <c r="UWK41" s="1022"/>
      <c r="UWL41" s="1022"/>
      <c r="UWM41" s="1022"/>
      <c r="UWN41" s="1022"/>
      <c r="UWO41" s="1022"/>
      <c r="UWP41" s="1022"/>
      <c r="UWQ41" s="1022"/>
      <c r="UWR41" s="1022"/>
      <c r="UWS41" s="1022"/>
      <c r="UWT41" s="1022"/>
      <c r="UWU41" s="1022"/>
      <c r="UWV41" s="1022"/>
      <c r="UWW41" s="1022"/>
      <c r="UWX41" s="1022"/>
      <c r="UWY41" s="1022"/>
      <c r="UWZ41" s="1022"/>
      <c r="UXA41" s="1022"/>
      <c r="UXB41" s="1022"/>
      <c r="UXC41" s="1022"/>
      <c r="UXD41" s="1022"/>
      <c r="UXE41" s="1022"/>
      <c r="UXF41" s="1022"/>
      <c r="UXG41" s="1022"/>
      <c r="UXH41" s="1022"/>
      <c r="UXI41" s="1022"/>
      <c r="UXJ41" s="1022"/>
      <c r="UXK41" s="1022"/>
      <c r="UXL41" s="1022"/>
      <c r="UXM41" s="1022"/>
      <c r="UXN41" s="1022"/>
      <c r="UXO41" s="1022"/>
      <c r="UXP41" s="1022"/>
      <c r="UXQ41" s="1022"/>
      <c r="UXR41" s="1022"/>
      <c r="UXS41" s="1022"/>
      <c r="UXT41" s="1022"/>
      <c r="UXU41" s="1022"/>
      <c r="UXV41" s="1022"/>
      <c r="UXW41" s="1022"/>
      <c r="UXX41" s="1022"/>
      <c r="UXY41" s="1022"/>
      <c r="UXZ41" s="1022"/>
      <c r="UYA41" s="1022"/>
      <c r="UYB41" s="1022"/>
      <c r="UYC41" s="1022"/>
      <c r="UYD41" s="1022"/>
      <c r="UYE41" s="1022"/>
      <c r="UYF41" s="1022"/>
      <c r="UYG41" s="1022"/>
      <c r="UYH41" s="1022"/>
      <c r="UYI41" s="1022"/>
      <c r="UYJ41" s="1022"/>
      <c r="UYK41" s="1022"/>
      <c r="UYL41" s="1022"/>
      <c r="UYM41" s="1022"/>
      <c r="UYN41" s="1022"/>
      <c r="UYO41" s="1022"/>
      <c r="UYP41" s="1022"/>
      <c r="UYQ41" s="1022"/>
      <c r="UYR41" s="1022"/>
      <c r="UYS41" s="1022"/>
      <c r="UYT41" s="1022"/>
      <c r="UYU41" s="1022"/>
      <c r="UYV41" s="1022"/>
      <c r="UYW41" s="1022"/>
      <c r="UYX41" s="1022"/>
      <c r="UYY41" s="1022"/>
      <c r="UYZ41" s="1022"/>
      <c r="UZA41" s="1022"/>
      <c r="UZB41" s="1022"/>
      <c r="UZC41" s="1022"/>
      <c r="UZD41" s="1022"/>
      <c r="UZE41" s="1022"/>
      <c r="UZF41" s="1022"/>
      <c r="UZG41" s="1022"/>
      <c r="UZH41" s="1022"/>
      <c r="UZI41" s="1022"/>
      <c r="UZJ41" s="1022"/>
      <c r="UZK41" s="1022"/>
      <c r="UZL41" s="1022"/>
      <c r="UZM41" s="1022"/>
      <c r="UZN41" s="1022"/>
      <c r="UZO41" s="1022"/>
      <c r="UZP41" s="1022"/>
      <c r="UZQ41" s="1022"/>
      <c r="UZR41" s="1022"/>
      <c r="UZS41" s="1022"/>
      <c r="UZT41" s="1022"/>
      <c r="UZU41" s="1022"/>
      <c r="UZV41" s="1022"/>
      <c r="UZW41" s="1022"/>
      <c r="UZX41" s="1022"/>
      <c r="UZY41" s="1022"/>
      <c r="UZZ41" s="1022"/>
      <c r="VAA41" s="1022"/>
      <c r="VAB41" s="1022"/>
      <c r="VAC41" s="1022"/>
      <c r="VAD41" s="1022"/>
      <c r="VAE41" s="1022"/>
      <c r="VAF41" s="1022"/>
      <c r="VAG41" s="1022"/>
      <c r="VAH41" s="1022"/>
      <c r="VAI41" s="1022"/>
      <c r="VAJ41" s="1022"/>
      <c r="VAK41" s="1022"/>
      <c r="VAL41" s="1022"/>
      <c r="VAM41" s="1022"/>
      <c r="VAN41" s="1022"/>
      <c r="VAO41" s="1022"/>
      <c r="VAP41" s="1022"/>
      <c r="VAQ41" s="1022"/>
      <c r="VAR41" s="1022"/>
      <c r="VAS41" s="1022"/>
      <c r="VAT41" s="1022"/>
      <c r="VAU41" s="1022"/>
      <c r="VAV41" s="1022"/>
      <c r="VAW41" s="1022"/>
      <c r="VAX41" s="1022"/>
      <c r="VAY41" s="1022"/>
      <c r="VAZ41" s="1022"/>
      <c r="VBA41" s="1022"/>
      <c r="VBB41" s="1022"/>
      <c r="VBC41" s="1022"/>
      <c r="VBD41" s="1022"/>
      <c r="VBE41" s="1022"/>
      <c r="VBF41" s="1022"/>
      <c r="VBG41" s="1022"/>
      <c r="VBH41" s="1022"/>
      <c r="VBI41" s="1022"/>
      <c r="VBJ41" s="1022"/>
      <c r="VBK41" s="1022"/>
      <c r="VBL41" s="1022"/>
      <c r="VBM41" s="1022"/>
      <c r="VBN41" s="1022"/>
      <c r="VBO41" s="1022"/>
      <c r="VBP41" s="1022"/>
      <c r="VBQ41" s="1022"/>
      <c r="VBR41" s="1022"/>
      <c r="VBS41" s="1022"/>
      <c r="VBT41" s="1022"/>
      <c r="VBU41" s="1022"/>
      <c r="VBV41" s="1022"/>
      <c r="VBW41" s="1022"/>
      <c r="VBX41" s="1022"/>
      <c r="VBY41" s="1022"/>
      <c r="VBZ41" s="1022"/>
      <c r="VCA41" s="1022"/>
      <c r="VCB41" s="1022"/>
      <c r="VCC41" s="1022"/>
      <c r="VCD41" s="1022"/>
      <c r="VCE41" s="1022"/>
      <c r="VCF41" s="1022"/>
      <c r="VCG41" s="1022"/>
      <c r="VCH41" s="1022"/>
      <c r="VCI41" s="1022"/>
      <c r="VCJ41" s="1022"/>
      <c r="VCK41" s="1022"/>
      <c r="VCL41" s="1022"/>
      <c r="VCM41" s="1022"/>
      <c r="VCN41" s="1022"/>
      <c r="VCO41" s="1022"/>
      <c r="VCP41" s="1022"/>
      <c r="VCQ41" s="1022"/>
      <c r="VCR41" s="1022"/>
      <c r="VCS41" s="1022"/>
      <c r="VCT41" s="1022"/>
      <c r="VCU41" s="1022"/>
      <c r="VCV41" s="1022"/>
      <c r="VCW41" s="1022"/>
      <c r="VCX41" s="1022"/>
      <c r="VCY41" s="1022"/>
      <c r="VCZ41" s="1022"/>
      <c r="VDA41" s="1022"/>
      <c r="VDB41" s="1022"/>
      <c r="VDC41" s="1022"/>
      <c r="VDD41" s="1022"/>
      <c r="VDE41" s="1022"/>
      <c r="VDF41" s="1022"/>
      <c r="VDG41" s="1022"/>
      <c r="VDH41" s="1022"/>
      <c r="VDI41" s="1022"/>
      <c r="VDJ41" s="1022"/>
      <c r="VDK41" s="1022"/>
      <c r="VDL41" s="1022"/>
      <c r="VDM41" s="1022"/>
      <c r="VDN41" s="1022"/>
      <c r="VDO41" s="1022"/>
      <c r="VDP41" s="1022"/>
      <c r="VDQ41" s="1022"/>
      <c r="VDR41" s="1022"/>
      <c r="VDS41" s="1022"/>
      <c r="VDT41" s="1022"/>
      <c r="VDU41" s="1022"/>
      <c r="VDV41" s="1022"/>
      <c r="VDW41" s="1022"/>
      <c r="VDX41" s="1022"/>
      <c r="VDY41" s="1022"/>
      <c r="VDZ41" s="1022"/>
      <c r="VEA41" s="1022"/>
      <c r="VEB41" s="1022"/>
      <c r="VEC41" s="1022"/>
      <c r="VED41" s="1022"/>
      <c r="VEE41" s="1022"/>
      <c r="VEF41" s="1022"/>
      <c r="VEG41" s="1022"/>
      <c r="VEH41" s="1022"/>
      <c r="VEI41" s="1022"/>
      <c r="VEJ41" s="1022"/>
      <c r="VEK41" s="1022"/>
      <c r="VEL41" s="1022"/>
      <c r="VEM41" s="1022"/>
      <c r="VEN41" s="1022"/>
      <c r="VEO41" s="1022"/>
      <c r="VEP41" s="1022"/>
      <c r="VEQ41" s="1022"/>
      <c r="VER41" s="1022"/>
      <c r="VES41" s="1022"/>
      <c r="VET41" s="1022"/>
      <c r="VEU41" s="1022"/>
      <c r="VEV41" s="1022"/>
      <c r="VEW41" s="1022"/>
      <c r="VEX41" s="1022"/>
      <c r="VEY41" s="1022"/>
      <c r="VEZ41" s="1022"/>
      <c r="VFA41" s="1022"/>
      <c r="VFB41" s="1022"/>
      <c r="VFC41" s="1022"/>
      <c r="VFD41" s="1022"/>
      <c r="VFE41" s="1022"/>
      <c r="VFF41" s="1022"/>
      <c r="VFG41" s="1022"/>
      <c r="VFH41" s="1022"/>
      <c r="VFI41" s="1022"/>
      <c r="VFJ41" s="1022"/>
      <c r="VFK41" s="1022"/>
      <c r="VFL41" s="1022"/>
      <c r="VFM41" s="1022"/>
      <c r="VFN41" s="1022"/>
      <c r="VFO41" s="1022"/>
      <c r="VFP41" s="1022"/>
      <c r="VFQ41" s="1022"/>
      <c r="VFR41" s="1022"/>
      <c r="VFS41" s="1022"/>
      <c r="VFT41" s="1022"/>
      <c r="VFU41" s="1022"/>
      <c r="VFV41" s="1022"/>
      <c r="VFW41" s="1022"/>
      <c r="VFX41" s="1022"/>
      <c r="VFY41" s="1022"/>
      <c r="VFZ41" s="1022"/>
      <c r="VGA41" s="1022"/>
      <c r="VGB41" s="1022"/>
      <c r="VGC41" s="1022"/>
      <c r="VGD41" s="1022"/>
      <c r="VGE41" s="1022"/>
      <c r="VGF41" s="1022"/>
      <c r="VGG41" s="1022"/>
      <c r="VGH41" s="1022"/>
      <c r="VGI41" s="1022"/>
      <c r="VGJ41" s="1022"/>
      <c r="VGK41" s="1022"/>
      <c r="VGL41" s="1022"/>
      <c r="VGM41" s="1022"/>
      <c r="VGN41" s="1022"/>
      <c r="VGO41" s="1022"/>
      <c r="VGP41" s="1022"/>
      <c r="VGQ41" s="1022"/>
      <c r="VGR41" s="1022"/>
      <c r="VGS41" s="1022"/>
      <c r="VGT41" s="1022"/>
      <c r="VGU41" s="1022"/>
      <c r="VGV41" s="1022"/>
      <c r="VGW41" s="1022"/>
      <c r="VGX41" s="1022"/>
      <c r="VGY41" s="1022"/>
      <c r="VGZ41" s="1022"/>
      <c r="VHA41" s="1022"/>
      <c r="VHB41" s="1022"/>
      <c r="VHC41" s="1022"/>
      <c r="VHD41" s="1022"/>
      <c r="VHE41" s="1022"/>
      <c r="VHF41" s="1022"/>
      <c r="VHG41" s="1022"/>
      <c r="VHH41" s="1022"/>
      <c r="VHI41" s="1022"/>
      <c r="VHJ41" s="1022"/>
      <c r="VHK41" s="1022"/>
      <c r="VHL41" s="1022"/>
      <c r="VHM41" s="1022"/>
      <c r="VHN41" s="1022"/>
      <c r="VHO41" s="1022"/>
      <c r="VHP41" s="1022"/>
      <c r="VHQ41" s="1022"/>
      <c r="VHR41" s="1022"/>
      <c r="VHS41" s="1022"/>
      <c r="VHT41" s="1022"/>
      <c r="VHU41" s="1022"/>
      <c r="VHV41" s="1022"/>
      <c r="VHW41" s="1022"/>
      <c r="VHX41" s="1022"/>
      <c r="VHY41" s="1022"/>
      <c r="VHZ41" s="1022"/>
      <c r="VIA41" s="1022"/>
      <c r="VIB41" s="1022"/>
      <c r="VIC41" s="1022"/>
      <c r="VID41" s="1022"/>
      <c r="VIE41" s="1022"/>
      <c r="VIF41" s="1022"/>
      <c r="VIG41" s="1022"/>
      <c r="VIH41" s="1022"/>
      <c r="VII41" s="1022"/>
      <c r="VIJ41" s="1022"/>
      <c r="VIK41" s="1022"/>
      <c r="VIL41" s="1022"/>
      <c r="VIM41" s="1022"/>
      <c r="VIN41" s="1022"/>
      <c r="VIO41" s="1022"/>
      <c r="VIP41" s="1022"/>
      <c r="VIQ41" s="1022"/>
      <c r="VIR41" s="1022"/>
      <c r="VIS41" s="1022"/>
      <c r="VIT41" s="1022"/>
      <c r="VIU41" s="1022"/>
      <c r="VIV41" s="1022"/>
      <c r="VIW41" s="1022"/>
      <c r="VIX41" s="1022"/>
      <c r="VIY41" s="1022"/>
      <c r="VIZ41" s="1022"/>
      <c r="VJA41" s="1022"/>
      <c r="VJB41" s="1022"/>
      <c r="VJC41" s="1022"/>
      <c r="VJD41" s="1022"/>
      <c r="VJE41" s="1022"/>
      <c r="VJF41" s="1022"/>
      <c r="VJG41" s="1022"/>
      <c r="VJH41" s="1022"/>
      <c r="VJI41" s="1022"/>
      <c r="VJJ41" s="1022"/>
      <c r="VJK41" s="1022"/>
      <c r="VJL41" s="1022"/>
      <c r="VJM41" s="1022"/>
      <c r="VJN41" s="1022"/>
      <c r="VJO41" s="1022"/>
      <c r="VJP41" s="1022"/>
      <c r="VJQ41" s="1022"/>
      <c r="VJR41" s="1022"/>
      <c r="VJS41" s="1022"/>
      <c r="VJT41" s="1022"/>
      <c r="VJU41" s="1022"/>
      <c r="VJV41" s="1022"/>
      <c r="VJW41" s="1022"/>
      <c r="VJX41" s="1022"/>
      <c r="VJY41" s="1022"/>
      <c r="VJZ41" s="1022"/>
      <c r="VKA41" s="1022"/>
      <c r="VKB41" s="1022"/>
      <c r="VKC41" s="1022"/>
      <c r="VKD41" s="1022"/>
      <c r="VKE41" s="1022"/>
      <c r="VKF41" s="1022"/>
      <c r="VKG41" s="1022"/>
      <c r="VKH41" s="1022"/>
      <c r="VKI41" s="1022"/>
      <c r="VKJ41" s="1022"/>
      <c r="VKK41" s="1022"/>
      <c r="VKL41" s="1022"/>
      <c r="VKM41" s="1022"/>
      <c r="VKN41" s="1022"/>
      <c r="VKO41" s="1022"/>
      <c r="VKP41" s="1022"/>
      <c r="VKQ41" s="1022"/>
      <c r="VKR41" s="1022"/>
      <c r="VKS41" s="1022"/>
      <c r="VKT41" s="1022"/>
      <c r="VKU41" s="1022"/>
      <c r="VKV41" s="1022"/>
      <c r="VKW41" s="1022"/>
      <c r="VKX41" s="1022"/>
      <c r="VKY41" s="1022"/>
      <c r="VKZ41" s="1022"/>
      <c r="VLA41" s="1022"/>
      <c r="VLB41" s="1022"/>
      <c r="VLC41" s="1022"/>
      <c r="VLD41" s="1022"/>
      <c r="VLE41" s="1022"/>
      <c r="VLF41" s="1022"/>
      <c r="VLG41" s="1022"/>
      <c r="VLH41" s="1022"/>
      <c r="VLI41" s="1022"/>
      <c r="VLJ41" s="1022"/>
      <c r="VLK41" s="1022"/>
      <c r="VLL41" s="1022"/>
      <c r="VLM41" s="1022"/>
      <c r="VLN41" s="1022"/>
      <c r="VLO41" s="1022"/>
      <c r="VLP41" s="1022"/>
      <c r="VLQ41" s="1022"/>
      <c r="VLR41" s="1022"/>
      <c r="VLS41" s="1022"/>
      <c r="VLT41" s="1022"/>
      <c r="VLU41" s="1022"/>
      <c r="VLV41" s="1022"/>
      <c r="VLW41" s="1022"/>
      <c r="VLX41" s="1022"/>
      <c r="VLY41" s="1022"/>
      <c r="VLZ41" s="1022"/>
      <c r="VMA41" s="1022"/>
      <c r="VMB41" s="1022"/>
      <c r="VMC41" s="1022"/>
      <c r="VMD41" s="1022"/>
      <c r="VME41" s="1022"/>
      <c r="VMF41" s="1022"/>
      <c r="VMG41" s="1022"/>
      <c r="VMH41" s="1022"/>
      <c r="VMI41" s="1022"/>
      <c r="VMJ41" s="1022"/>
      <c r="VMK41" s="1022"/>
      <c r="VML41" s="1022"/>
      <c r="VMM41" s="1022"/>
      <c r="VMN41" s="1022"/>
      <c r="VMO41" s="1022"/>
      <c r="VMP41" s="1022"/>
      <c r="VMQ41" s="1022"/>
      <c r="VMR41" s="1022"/>
      <c r="VMS41" s="1022"/>
      <c r="VMT41" s="1022"/>
      <c r="VMU41" s="1022"/>
      <c r="VMV41" s="1022"/>
      <c r="VMW41" s="1022"/>
      <c r="VMX41" s="1022"/>
      <c r="VMY41" s="1022"/>
      <c r="VMZ41" s="1022"/>
      <c r="VNA41" s="1022"/>
      <c r="VNB41" s="1022"/>
      <c r="VNC41" s="1022"/>
      <c r="VND41" s="1022"/>
      <c r="VNE41" s="1022"/>
      <c r="VNF41" s="1022"/>
      <c r="VNG41" s="1022"/>
      <c r="VNH41" s="1022"/>
      <c r="VNI41" s="1022"/>
      <c r="VNJ41" s="1022"/>
      <c r="VNK41" s="1022"/>
      <c r="VNL41" s="1022"/>
      <c r="VNM41" s="1022"/>
      <c r="VNN41" s="1022"/>
      <c r="VNO41" s="1022"/>
      <c r="VNP41" s="1022"/>
      <c r="VNQ41" s="1022"/>
      <c r="VNR41" s="1022"/>
      <c r="VNS41" s="1022"/>
      <c r="VNT41" s="1022"/>
      <c r="VNU41" s="1022"/>
      <c r="VNV41" s="1022"/>
      <c r="VNW41" s="1022"/>
      <c r="VNX41" s="1022"/>
      <c r="VNY41" s="1022"/>
      <c r="VNZ41" s="1022"/>
      <c r="VOA41" s="1022"/>
      <c r="VOB41" s="1022"/>
      <c r="VOC41" s="1022"/>
      <c r="VOD41" s="1022"/>
      <c r="VOE41" s="1022"/>
      <c r="VOF41" s="1022"/>
      <c r="VOG41" s="1022"/>
      <c r="VOH41" s="1022"/>
      <c r="VOI41" s="1022"/>
      <c r="VOJ41" s="1022"/>
      <c r="VOK41" s="1022"/>
      <c r="VOL41" s="1022"/>
      <c r="VOM41" s="1022"/>
      <c r="VON41" s="1022"/>
      <c r="VOO41" s="1022"/>
      <c r="VOP41" s="1022"/>
      <c r="VOQ41" s="1022"/>
      <c r="VOR41" s="1022"/>
      <c r="VOS41" s="1022"/>
      <c r="VOT41" s="1022"/>
      <c r="VOU41" s="1022"/>
      <c r="VOV41" s="1022"/>
      <c r="VOW41" s="1022"/>
      <c r="VOX41" s="1022"/>
      <c r="VOY41" s="1022"/>
      <c r="VOZ41" s="1022"/>
      <c r="VPA41" s="1022"/>
      <c r="VPB41" s="1022"/>
      <c r="VPC41" s="1022"/>
      <c r="VPD41" s="1022"/>
      <c r="VPE41" s="1022"/>
      <c r="VPF41" s="1022"/>
      <c r="VPG41" s="1022"/>
      <c r="VPH41" s="1022"/>
      <c r="VPI41" s="1022"/>
      <c r="VPJ41" s="1022"/>
      <c r="VPK41" s="1022"/>
      <c r="VPL41" s="1022"/>
      <c r="VPM41" s="1022"/>
      <c r="VPN41" s="1022"/>
      <c r="VPO41" s="1022"/>
      <c r="VPP41" s="1022"/>
      <c r="VPQ41" s="1022"/>
      <c r="VPR41" s="1022"/>
      <c r="VPS41" s="1022"/>
      <c r="VPT41" s="1022"/>
      <c r="VPU41" s="1022"/>
      <c r="VPV41" s="1022"/>
      <c r="VPW41" s="1022"/>
      <c r="VPX41" s="1022"/>
      <c r="VPY41" s="1022"/>
      <c r="VPZ41" s="1022"/>
      <c r="VQA41" s="1022"/>
      <c r="VQB41" s="1022"/>
      <c r="VQC41" s="1022"/>
      <c r="VQD41" s="1022"/>
      <c r="VQE41" s="1022"/>
      <c r="VQF41" s="1022"/>
      <c r="VQG41" s="1022"/>
      <c r="VQH41" s="1022"/>
      <c r="VQI41" s="1022"/>
      <c r="VQJ41" s="1022"/>
      <c r="VQK41" s="1022"/>
      <c r="VQL41" s="1022"/>
      <c r="VQM41" s="1022"/>
      <c r="VQN41" s="1022"/>
      <c r="VQO41" s="1022"/>
      <c r="VQP41" s="1022"/>
      <c r="VQQ41" s="1022"/>
      <c r="VQR41" s="1022"/>
      <c r="VQS41" s="1022"/>
      <c r="VQT41" s="1022"/>
      <c r="VQU41" s="1022"/>
      <c r="VQV41" s="1022"/>
      <c r="VQW41" s="1022"/>
      <c r="VQX41" s="1022"/>
      <c r="VQY41" s="1022"/>
      <c r="VQZ41" s="1022"/>
      <c r="VRA41" s="1022"/>
      <c r="VRB41" s="1022"/>
      <c r="VRC41" s="1022"/>
      <c r="VRD41" s="1022"/>
      <c r="VRE41" s="1022"/>
      <c r="VRF41" s="1022"/>
      <c r="VRG41" s="1022"/>
      <c r="VRH41" s="1022"/>
      <c r="VRI41" s="1022"/>
      <c r="VRJ41" s="1022"/>
      <c r="VRK41" s="1022"/>
      <c r="VRL41" s="1022"/>
      <c r="VRM41" s="1022"/>
      <c r="VRN41" s="1022"/>
      <c r="VRO41" s="1022"/>
      <c r="VRP41" s="1022"/>
      <c r="VRQ41" s="1022"/>
      <c r="VRR41" s="1022"/>
      <c r="VRS41" s="1022"/>
      <c r="VRT41" s="1022"/>
      <c r="VRU41" s="1022"/>
      <c r="VRV41" s="1022"/>
      <c r="VRW41" s="1022"/>
      <c r="VRX41" s="1022"/>
      <c r="VRY41" s="1022"/>
      <c r="VRZ41" s="1022"/>
      <c r="VSA41" s="1022"/>
      <c r="VSB41" s="1022"/>
      <c r="VSC41" s="1022"/>
      <c r="VSD41" s="1022"/>
      <c r="VSE41" s="1022"/>
      <c r="VSF41" s="1022"/>
      <c r="VSG41" s="1022"/>
      <c r="VSH41" s="1022"/>
      <c r="VSI41" s="1022"/>
      <c r="VSJ41" s="1022"/>
      <c r="VSK41" s="1022"/>
      <c r="VSL41" s="1022"/>
      <c r="VSM41" s="1022"/>
      <c r="VSN41" s="1022"/>
      <c r="VSO41" s="1022"/>
      <c r="VSP41" s="1022"/>
      <c r="VSQ41" s="1022"/>
      <c r="VSR41" s="1022"/>
      <c r="VSS41" s="1022"/>
      <c r="VST41" s="1022"/>
      <c r="VSU41" s="1022"/>
      <c r="VSV41" s="1022"/>
      <c r="VSW41" s="1022"/>
      <c r="VSX41" s="1022"/>
      <c r="VSY41" s="1022"/>
      <c r="VSZ41" s="1022"/>
      <c r="VTA41" s="1022"/>
      <c r="VTB41" s="1022"/>
      <c r="VTC41" s="1022"/>
      <c r="VTD41" s="1022"/>
      <c r="VTE41" s="1022"/>
      <c r="VTF41" s="1022"/>
      <c r="VTG41" s="1022"/>
      <c r="VTH41" s="1022"/>
      <c r="VTI41" s="1022"/>
      <c r="VTJ41" s="1022"/>
      <c r="VTK41" s="1022"/>
      <c r="VTL41" s="1022"/>
      <c r="VTM41" s="1022"/>
      <c r="VTN41" s="1022"/>
      <c r="VTO41" s="1022"/>
      <c r="VTP41" s="1022"/>
      <c r="VTQ41" s="1022"/>
      <c r="VTR41" s="1022"/>
      <c r="VTS41" s="1022"/>
      <c r="VTT41" s="1022"/>
      <c r="VTU41" s="1022"/>
      <c r="VTV41" s="1022"/>
      <c r="VTW41" s="1022"/>
      <c r="VTX41" s="1022"/>
      <c r="VTY41" s="1022"/>
      <c r="VTZ41" s="1022"/>
      <c r="VUA41" s="1022"/>
      <c r="VUB41" s="1022"/>
      <c r="VUC41" s="1022"/>
      <c r="VUD41" s="1022"/>
      <c r="VUE41" s="1022"/>
      <c r="VUF41" s="1022"/>
      <c r="VUG41" s="1022"/>
      <c r="VUH41" s="1022"/>
      <c r="VUI41" s="1022"/>
      <c r="VUJ41" s="1022"/>
      <c r="VUK41" s="1022"/>
      <c r="VUL41" s="1022"/>
      <c r="VUM41" s="1022"/>
      <c r="VUN41" s="1022"/>
      <c r="VUO41" s="1022"/>
      <c r="VUP41" s="1022"/>
      <c r="VUQ41" s="1022"/>
      <c r="VUR41" s="1022"/>
      <c r="VUS41" s="1022"/>
      <c r="VUT41" s="1022"/>
      <c r="VUU41" s="1022"/>
      <c r="VUV41" s="1022"/>
      <c r="VUW41" s="1022"/>
      <c r="VUX41" s="1022"/>
      <c r="VUY41" s="1022"/>
      <c r="VUZ41" s="1022"/>
      <c r="VVA41" s="1022"/>
      <c r="VVB41" s="1022"/>
      <c r="VVC41" s="1022"/>
      <c r="VVD41" s="1022"/>
      <c r="VVE41" s="1022"/>
      <c r="VVF41" s="1022"/>
      <c r="VVG41" s="1022"/>
      <c r="VVH41" s="1022"/>
      <c r="VVI41" s="1022"/>
      <c r="VVJ41" s="1022"/>
      <c r="VVK41" s="1022"/>
      <c r="VVL41" s="1022"/>
      <c r="VVM41" s="1022"/>
      <c r="VVN41" s="1022"/>
      <c r="VVO41" s="1022"/>
      <c r="VVP41" s="1022"/>
      <c r="VVQ41" s="1022"/>
      <c r="VVR41" s="1022"/>
      <c r="VVS41" s="1022"/>
      <c r="VVT41" s="1022"/>
      <c r="VVU41" s="1022"/>
      <c r="VVV41" s="1022"/>
      <c r="VVW41" s="1022"/>
      <c r="VVX41" s="1022"/>
      <c r="VVY41" s="1022"/>
      <c r="VVZ41" s="1022"/>
      <c r="VWA41" s="1022"/>
      <c r="VWB41" s="1022"/>
      <c r="VWC41" s="1022"/>
      <c r="VWD41" s="1022"/>
      <c r="VWE41" s="1022"/>
      <c r="VWF41" s="1022"/>
      <c r="VWG41" s="1022"/>
      <c r="VWH41" s="1022"/>
      <c r="VWI41" s="1022"/>
      <c r="VWJ41" s="1022"/>
      <c r="VWK41" s="1022"/>
      <c r="VWL41" s="1022"/>
      <c r="VWM41" s="1022"/>
      <c r="VWN41" s="1022"/>
      <c r="VWO41" s="1022"/>
      <c r="VWP41" s="1022"/>
      <c r="VWQ41" s="1022"/>
      <c r="VWR41" s="1022"/>
      <c r="VWS41" s="1022"/>
      <c r="VWT41" s="1022"/>
      <c r="VWU41" s="1022"/>
      <c r="VWV41" s="1022"/>
      <c r="VWW41" s="1022"/>
      <c r="VWX41" s="1022"/>
      <c r="VWY41" s="1022"/>
      <c r="VWZ41" s="1022"/>
      <c r="VXA41" s="1022"/>
      <c r="VXB41" s="1022"/>
      <c r="VXC41" s="1022"/>
      <c r="VXD41" s="1022"/>
      <c r="VXE41" s="1022"/>
      <c r="VXF41" s="1022"/>
      <c r="VXG41" s="1022"/>
      <c r="VXH41" s="1022"/>
      <c r="VXI41" s="1022"/>
      <c r="VXJ41" s="1022"/>
      <c r="VXK41" s="1022"/>
      <c r="VXL41" s="1022"/>
      <c r="VXM41" s="1022"/>
      <c r="VXN41" s="1022"/>
      <c r="VXO41" s="1022"/>
      <c r="VXP41" s="1022"/>
      <c r="VXQ41" s="1022"/>
      <c r="VXR41" s="1022"/>
      <c r="VXS41" s="1022"/>
      <c r="VXT41" s="1022"/>
      <c r="VXU41" s="1022"/>
      <c r="VXV41" s="1022"/>
      <c r="VXW41" s="1022"/>
      <c r="VXX41" s="1022"/>
      <c r="VXY41" s="1022"/>
      <c r="VXZ41" s="1022"/>
      <c r="VYA41" s="1022"/>
      <c r="VYB41" s="1022"/>
      <c r="VYC41" s="1022"/>
      <c r="VYD41" s="1022"/>
      <c r="VYE41" s="1022"/>
      <c r="VYF41" s="1022"/>
      <c r="VYG41" s="1022"/>
      <c r="VYH41" s="1022"/>
      <c r="VYI41" s="1022"/>
      <c r="VYJ41" s="1022"/>
      <c r="VYK41" s="1022"/>
      <c r="VYL41" s="1022"/>
      <c r="VYM41" s="1022"/>
      <c r="VYN41" s="1022"/>
      <c r="VYO41" s="1022"/>
      <c r="VYP41" s="1022"/>
      <c r="VYQ41" s="1022"/>
      <c r="VYR41" s="1022"/>
      <c r="VYS41" s="1022"/>
      <c r="VYT41" s="1022"/>
      <c r="VYU41" s="1022"/>
      <c r="VYV41" s="1022"/>
      <c r="VYW41" s="1022"/>
      <c r="VYX41" s="1022"/>
      <c r="VYY41" s="1022"/>
      <c r="VYZ41" s="1022"/>
      <c r="VZA41" s="1022"/>
      <c r="VZB41" s="1022"/>
      <c r="VZC41" s="1022"/>
      <c r="VZD41" s="1022"/>
      <c r="VZE41" s="1022"/>
      <c r="VZF41" s="1022"/>
      <c r="VZG41" s="1022"/>
      <c r="VZH41" s="1022"/>
      <c r="VZI41" s="1022"/>
      <c r="VZJ41" s="1022"/>
      <c r="VZK41" s="1022"/>
      <c r="VZL41" s="1022"/>
      <c r="VZM41" s="1022"/>
      <c r="VZN41" s="1022"/>
      <c r="VZO41" s="1022"/>
      <c r="VZP41" s="1022"/>
      <c r="VZQ41" s="1022"/>
      <c r="VZR41" s="1022"/>
      <c r="VZS41" s="1022"/>
      <c r="VZT41" s="1022"/>
      <c r="VZU41" s="1022"/>
      <c r="VZV41" s="1022"/>
      <c r="VZW41" s="1022"/>
      <c r="VZX41" s="1022"/>
      <c r="VZY41" s="1022"/>
      <c r="VZZ41" s="1022"/>
      <c r="WAA41" s="1022"/>
      <c r="WAB41" s="1022"/>
      <c r="WAC41" s="1022"/>
      <c r="WAD41" s="1022"/>
      <c r="WAE41" s="1022"/>
      <c r="WAF41" s="1022"/>
      <c r="WAG41" s="1022"/>
      <c r="WAH41" s="1022"/>
      <c r="WAI41" s="1022"/>
      <c r="WAJ41" s="1022"/>
      <c r="WAK41" s="1022"/>
      <c r="WAL41" s="1022"/>
      <c r="WAM41" s="1022"/>
      <c r="WAN41" s="1022"/>
      <c r="WAO41" s="1022"/>
      <c r="WAP41" s="1022"/>
      <c r="WAQ41" s="1022"/>
      <c r="WAR41" s="1022"/>
      <c r="WAS41" s="1022"/>
      <c r="WAT41" s="1022"/>
      <c r="WAU41" s="1022"/>
      <c r="WAV41" s="1022"/>
      <c r="WAW41" s="1022"/>
      <c r="WAX41" s="1022"/>
      <c r="WAY41" s="1022"/>
      <c r="WAZ41" s="1022"/>
      <c r="WBA41" s="1022"/>
      <c r="WBB41" s="1022"/>
      <c r="WBC41" s="1022"/>
      <c r="WBD41" s="1022"/>
      <c r="WBE41" s="1022"/>
      <c r="WBF41" s="1022"/>
      <c r="WBG41" s="1022"/>
      <c r="WBH41" s="1022"/>
      <c r="WBI41" s="1022"/>
      <c r="WBJ41" s="1022"/>
      <c r="WBK41" s="1022"/>
      <c r="WBL41" s="1022"/>
      <c r="WBM41" s="1022"/>
      <c r="WBN41" s="1022"/>
      <c r="WBO41" s="1022"/>
      <c r="WBP41" s="1022"/>
      <c r="WBQ41" s="1022"/>
      <c r="WBR41" s="1022"/>
      <c r="WBS41" s="1022"/>
      <c r="WBT41" s="1022"/>
      <c r="WBU41" s="1022"/>
      <c r="WBV41" s="1022"/>
      <c r="WBW41" s="1022"/>
      <c r="WBX41" s="1022"/>
      <c r="WBY41" s="1022"/>
      <c r="WBZ41" s="1022"/>
      <c r="WCA41" s="1022"/>
      <c r="WCB41" s="1022"/>
      <c r="WCC41" s="1022"/>
      <c r="WCD41" s="1022"/>
      <c r="WCE41" s="1022"/>
      <c r="WCF41" s="1022"/>
      <c r="WCG41" s="1022"/>
      <c r="WCH41" s="1022"/>
      <c r="WCI41" s="1022"/>
      <c r="WCJ41" s="1022"/>
      <c r="WCK41" s="1022"/>
      <c r="WCL41" s="1022"/>
      <c r="WCM41" s="1022"/>
      <c r="WCN41" s="1022"/>
      <c r="WCO41" s="1022"/>
      <c r="WCP41" s="1022"/>
      <c r="WCQ41" s="1022"/>
      <c r="WCR41" s="1022"/>
      <c r="WCS41" s="1022"/>
      <c r="WCT41" s="1022"/>
      <c r="WCU41" s="1022"/>
      <c r="WCV41" s="1022"/>
      <c r="WCW41" s="1022"/>
      <c r="WCX41" s="1022"/>
      <c r="WCY41" s="1022"/>
      <c r="WCZ41" s="1022"/>
      <c r="WDA41" s="1022"/>
      <c r="WDB41" s="1022"/>
      <c r="WDC41" s="1022"/>
      <c r="WDD41" s="1022"/>
      <c r="WDE41" s="1022"/>
      <c r="WDF41" s="1022"/>
      <c r="WDG41" s="1022"/>
      <c r="WDH41" s="1022"/>
      <c r="WDI41" s="1022"/>
      <c r="WDJ41" s="1022"/>
      <c r="WDK41" s="1022"/>
      <c r="WDL41" s="1022"/>
      <c r="WDM41" s="1022"/>
      <c r="WDN41" s="1022"/>
      <c r="WDO41" s="1022"/>
      <c r="WDP41" s="1022"/>
      <c r="WDQ41" s="1022"/>
      <c r="WDR41" s="1022"/>
      <c r="WDS41" s="1022"/>
      <c r="WDT41" s="1022"/>
      <c r="WDU41" s="1022"/>
      <c r="WDV41" s="1022"/>
      <c r="WDW41" s="1022"/>
      <c r="WDX41" s="1022"/>
      <c r="WDY41" s="1022"/>
      <c r="WDZ41" s="1022"/>
      <c r="WEA41" s="1022"/>
      <c r="WEB41" s="1022"/>
      <c r="WEC41" s="1022"/>
      <c r="WED41" s="1022"/>
      <c r="WEE41" s="1022"/>
      <c r="WEF41" s="1022"/>
      <c r="WEG41" s="1022"/>
      <c r="WEH41" s="1022"/>
      <c r="WEI41" s="1022"/>
      <c r="WEJ41" s="1022"/>
      <c r="WEK41" s="1022"/>
      <c r="WEL41" s="1022"/>
      <c r="WEM41" s="1022"/>
      <c r="WEN41" s="1022"/>
      <c r="WEO41" s="1022"/>
      <c r="WEP41" s="1022"/>
      <c r="WEQ41" s="1022"/>
      <c r="WER41" s="1022"/>
      <c r="WES41" s="1022"/>
      <c r="WET41" s="1022"/>
      <c r="WEU41" s="1022"/>
      <c r="WEV41" s="1022"/>
      <c r="WEW41" s="1022"/>
      <c r="WEX41" s="1022"/>
      <c r="WEY41" s="1022"/>
      <c r="WEZ41" s="1022"/>
      <c r="WFA41" s="1022"/>
      <c r="WFB41" s="1022"/>
      <c r="WFC41" s="1022"/>
      <c r="WFD41" s="1022"/>
      <c r="WFE41" s="1022"/>
      <c r="WFF41" s="1022"/>
      <c r="WFG41" s="1022"/>
      <c r="WFH41" s="1022"/>
      <c r="WFI41" s="1022"/>
      <c r="WFJ41" s="1022"/>
      <c r="WFK41" s="1022"/>
      <c r="WFL41" s="1022"/>
      <c r="WFM41" s="1022"/>
      <c r="WFN41" s="1022"/>
      <c r="WFO41" s="1022"/>
      <c r="WFP41" s="1022"/>
      <c r="WFQ41" s="1022"/>
      <c r="WFR41" s="1022"/>
      <c r="WFS41" s="1022"/>
      <c r="WFT41" s="1022"/>
      <c r="WFU41" s="1022"/>
      <c r="WFV41" s="1022"/>
      <c r="WFW41" s="1022"/>
      <c r="WFX41" s="1022"/>
      <c r="WFY41" s="1022"/>
      <c r="WFZ41" s="1022"/>
      <c r="WGA41" s="1022"/>
      <c r="WGB41" s="1022"/>
      <c r="WGC41" s="1022"/>
      <c r="WGD41" s="1022"/>
      <c r="WGE41" s="1022"/>
      <c r="WGF41" s="1022"/>
      <c r="WGG41" s="1022"/>
      <c r="WGH41" s="1022"/>
      <c r="WGI41" s="1022"/>
      <c r="WGJ41" s="1022"/>
      <c r="WGK41" s="1022"/>
      <c r="WGL41" s="1022"/>
      <c r="WGM41" s="1022"/>
      <c r="WGN41" s="1022"/>
      <c r="WGO41" s="1022"/>
      <c r="WGP41" s="1022"/>
      <c r="WGQ41" s="1022"/>
      <c r="WGR41" s="1022"/>
      <c r="WGS41" s="1022"/>
      <c r="WGT41" s="1022"/>
      <c r="WGU41" s="1022"/>
      <c r="WGV41" s="1022"/>
      <c r="WGW41" s="1022"/>
      <c r="WGX41" s="1022"/>
      <c r="WGY41" s="1022"/>
      <c r="WGZ41" s="1022"/>
      <c r="WHA41" s="1022"/>
      <c r="WHB41" s="1022"/>
      <c r="WHC41" s="1022"/>
      <c r="WHD41" s="1022"/>
      <c r="WHE41" s="1022"/>
      <c r="WHF41" s="1022"/>
      <c r="WHG41" s="1022"/>
      <c r="WHH41" s="1022"/>
      <c r="WHI41" s="1022"/>
      <c r="WHJ41" s="1022"/>
      <c r="WHK41" s="1022"/>
      <c r="WHL41" s="1022"/>
      <c r="WHM41" s="1022"/>
      <c r="WHN41" s="1022"/>
      <c r="WHO41" s="1022"/>
      <c r="WHP41" s="1022"/>
      <c r="WHQ41" s="1022"/>
      <c r="WHR41" s="1022"/>
      <c r="WHS41" s="1022"/>
      <c r="WHT41" s="1022"/>
      <c r="WHU41" s="1022"/>
      <c r="WHV41" s="1022"/>
      <c r="WHW41" s="1022"/>
      <c r="WHX41" s="1022"/>
      <c r="WHY41" s="1022"/>
      <c r="WHZ41" s="1022"/>
      <c r="WIA41" s="1022"/>
      <c r="WIB41" s="1022"/>
      <c r="WIC41" s="1022"/>
      <c r="WID41" s="1022"/>
      <c r="WIE41" s="1022"/>
      <c r="WIF41" s="1022"/>
      <c r="WIG41" s="1022"/>
      <c r="WIH41" s="1022"/>
      <c r="WII41" s="1022"/>
      <c r="WIJ41" s="1022"/>
      <c r="WIK41" s="1022"/>
      <c r="WIL41" s="1022"/>
      <c r="WIM41" s="1022"/>
      <c r="WIN41" s="1022"/>
      <c r="WIO41" s="1022"/>
      <c r="WIP41" s="1022"/>
      <c r="WIQ41" s="1022"/>
      <c r="WIR41" s="1022"/>
      <c r="WIS41" s="1022"/>
      <c r="WIT41" s="1022"/>
      <c r="WIU41" s="1022"/>
      <c r="WIV41" s="1022"/>
      <c r="WIW41" s="1022"/>
      <c r="WIX41" s="1022"/>
      <c r="WIY41" s="1022"/>
      <c r="WIZ41" s="1022"/>
      <c r="WJA41" s="1022"/>
      <c r="WJB41" s="1022"/>
      <c r="WJC41" s="1022"/>
      <c r="WJD41" s="1022"/>
      <c r="WJE41" s="1022"/>
      <c r="WJF41" s="1022"/>
      <c r="WJG41" s="1022"/>
      <c r="WJH41" s="1022"/>
      <c r="WJI41" s="1022"/>
      <c r="WJJ41" s="1022"/>
      <c r="WJK41" s="1022"/>
      <c r="WJL41" s="1022"/>
      <c r="WJM41" s="1022"/>
      <c r="WJN41" s="1022"/>
      <c r="WJO41" s="1022"/>
      <c r="WJP41" s="1022"/>
      <c r="WJQ41" s="1022"/>
      <c r="WJR41" s="1022"/>
      <c r="WJS41" s="1022"/>
      <c r="WJT41" s="1022"/>
      <c r="WJU41" s="1022"/>
      <c r="WJV41" s="1022"/>
      <c r="WJW41" s="1022"/>
      <c r="WJX41" s="1022"/>
      <c r="WJY41" s="1022"/>
      <c r="WJZ41" s="1022"/>
      <c r="WKA41" s="1022"/>
      <c r="WKB41" s="1022"/>
      <c r="WKC41" s="1022"/>
      <c r="WKD41" s="1022"/>
      <c r="WKE41" s="1022"/>
      <c r="WKF41" s="1022"/>
      <c r="WKG41" s="1022"/>
      <c r="WKH41" s="1022"/>
      <c r="WKI41" s="1022"/>
      <c r="WKJ41" s="1022"/>
      <c r="WKK41" s="1022"/>
      <c r="WKL41" s="1022"/>
      <c r="WKM41" s="1022"/>
      <c r="WKN41" s="1022"/>
      <c r="WKO41" s="1022"/>
      <c r="WKP41" s="1022"/>
      <c r="WKQ41" s="1022"/>
      <c r="WKR41" s="1022"/>
      <c r="WKS41" s="1022"/>
      <c r="WKT41" s="1022"/>
      <c r="WKU41" s="1022"/>
      <c r="WKV41" s="1022"/>
      <c r="WKW41" s="1022"/>
      <c r="WKX41" s="1022"/>
      <c r="WKY41" s="1022"/>
      <c r="WKZ41" s="1022"/>
      <c r="WLA41" s="1022"/>
      <c r="WLB41" s="1022"/>
      <c r="WLC41" s="1022"/>
      <c r="WLD41" s="1022"/>
      <c r="WLE41" s="1022"/>
      <c r="WLF41" s="1022"/>
      <c r="WLG41" s="1022"/>
      <c r="WLH41" s="1022"/>
      <c r="WLI41" s="1022"/>
      <c r="WLJ41" s="1022"/>
      <c r="WLK41" s="1022"/>
      <c r="WLL41" s="1022"/>
      <c r="WLM41" s="1022"/>
      <c r="WLN41" s="1022"/>
      <c r="WLO41" s="1022"/>
      <c r="WLP41" s="1022"/>
      <c r="WLQ41" s="1022"/>
      <c r="WLR41" s="1022"/>
      <c r="WLS41" s="1022"/>
      <c r="WLT41" s="1022"/>
      <c r="WLU41" s="1022"/>
      <c r="WLV41" s="1022"/>
      <c r="WLW41" s="1022"/>
      <c r="WLX41" s="1022"/>
      <c r="WLY41" s="1022"/>
      <c r="WLZ41" s="1022"/>
      <c r="WMA41" s="1022"/>
      <c r="WMB41" s="1022"/>
      <c r="WMC41" s="1022"/>
      <c r="WMD41" s="1022"/>
      <c r="WME41" s="1022"/>
      <c r="WMF41" s="1022"/>
      <c r="WMG41" s="1022"/>
      <c r="WMH41" s="1022"/>
      <c r="WMI41" s="1022"/>
      <c r="WMJ41" s="1022"/>
      <c r="WMK41" s="1022"/>
      <c r="WML41" s="1022"/>
      <c r="WMM41" s="1022"/>
      <c r="WMN41" s="1022"/>
      <c r="WMO41" s="1022"/>
      <c r="WMP41" s="1022"/>
      <c r="WMQ41" s="1022"/>
      <c r="WMR41" s="1022"/>
      <c r="WMS41" s="1022"/>
      <c r="WMT41" s="1022"/>
      <c r="WMU41" s="1022"/>
      <c r="WMV41" s="1022"/>
      <c r="WMW41" s="1022"/>
      <c r="WMX41" s="1022"/>
      <c r="WMY41" s="1022"/>
      <c r="WMZ41" s="1022"/>
      <c r="WNA41" s="1022"/>
      <c r="WNB41" s="1022"/>
      <c r="WNC41" s="1022"/>
      <c r="WND41" s="1022"/>
      <c r="WNE41" s="1022"/>
      <c r="WNF41" s="1022"/>
      <c r="WNG41" s="1022"/>
      <c r="WNH41" s="1022"/>
      <c r="WNI41" s="1022"/>
      <c r="WNJ41" s="1022"/>
      <c r="WNK41" s="1022"/>
      <c r="WNL41" s="1022"/>
      <c r="WNM41" s="1022"/>
      <c r="WNN41" s="1022"/>
      <c r="WNO41" s="1022"/>
      <c r="WNP41" s="1022"/>
      <c r="WNQ41" s="1022"/>
      <c r="WNR41" s="1022"/>
      <c r="WNS41" s="1022"/>
      <c r="WNT41" s="1022"/>
      <c r="WNU41" s="1022"/>
      <c r="WNV41" s="1022"/>
      <c r="WNW41" s="1022"/>
      <c r="WNX41" s="1022"/>
      <c r="WNY41" s="1022"/>
      <c r="WNZ41" s="1022"/>
      <c r="WOA41" s="1022"/>
      <c r="WOB41" s="1022"/>
      <c r="WOC41" s="1022"/>
      <c r="WOD41" s="1022"/>
      <c r="WOE41" s="1022"/>
      <c r="WOF41" s="1022"/>
      <c r="WOG41" s="1022"/>
      <c r="WOH41" s="1022"/>
      <c r="WOI41" s="1022"/>
      <c r="WOJ41" s="1022"/>
      <c r="WOK41" s="1022"/>
      <c r="WOL41" s="1022"/>
      <c r="WOM41" s="1022"/>
      <c r="WON41" s="1022"/>
      <c r="WOO41" s="1022"/>
      <c r="WOP41" s="1022"/>
      <c r="WOQ41" s="1022"/>
      <c r="WOR41" s="1022"/>
      <c r="WOS41" s="1022"/>
      <c r="WOT41" s="1022"/>
      <c r="WOU41" s="1022"/>
      <c r="WOV41" s="1022"/>
      <c r="WOW41" s="1022"/>
      <c r="WOX41" s="1022"/>
      <c r="WOY41" s="1022"/>
      <c r="WOZ41" s="1022"/>
      <c r="WPA41" s="1022"/>
      <c r="WPB41" s="1022"/>
      <c r="WPC41" s="1022"/>
      <c r="WPD41" s="1022"/>
      <c r="WPE41" s="1022"/>
      <c r="WPF41" s="1022"/>
      <c r="WPG41" s="1022"/>
      <c r="WPH41" s="1022"/>
      <c r="WPI41" s="1022"/>
      <c r="WPJ41" s="1022"/>
      <c r="WPK41" s="1022"/>
      <c r="WPL41" s="1022"/>
      <c r="WPM41" s="1022"/>
      <c r="WPN41" s="1022"/>
      <c r="WPO41" s="1022"/>
      <c r="WPP41" s="1022"/>
      <c r="WPQ41" s="1022"/>
      <c r="WPR41" s="1022"/>
      <c r="WPS41" s="1022"/>
      <c r="WPT41" s="1022"/>
      <c r="WPU41" s="1022"/>
      <c r="WPV41" s="1022"/>
      <c r="WPW41" s="1022"/>
      <c r="WPX41" s="1022"/>
      <c r="WPY41" s="1022"/>
      <c r="WPZ41" s="1022"/>
      <c r="WQA41" s="1022"/>
      <c r="WQB41" s="1022"/>
      <c r="WQC41" s="1022"/>
      <c r="WQD41" s="1022"/>
      <c r="WQE41" s="1022"/>
      <c r="WQF41" s="1022"/>
      <c r="WQG41" s="1022"/>
      <c r="WQH41" s="1022"/>
      <c r="WQI41" s="1022"/>
      <c r="WQJ41" s="1022"/>
      <c r="WQK41" s="1022"/>
      <c r="WQL41" s="1022"/>
      <c r="WQM41" s="1022"/>
      <c r="WQN41" s="1022"/>
      <c r="WQO41" s="1022"/>
      <c r="WQP41" s="1022"/>
      <c r="WQQ41" s="1022"/>
      <c r="WQR41" s="1022"/>
      <c r="WQS41" s="1022"/>
      <c r="WQT41" s="1022"/>
      <c r="WQU41" s="1022"/>
      <c r="WQV41" s="1022"/>
      <c r="WQW41" s="1022"/>
      <c r="WQX41" s="1022"/>
      <c r="WQY41" s="1022"/>
      <c r="WQZ41" s="1022"/>
      <c r="WRA41" s="1022"/>
      <c r="WRB41" s="1022"/>
      <c r="WRC41" s="1022"/>
      <c r="WRD41" s="1022"/>
      <c r="WRE41" s="1022"/>
      <c r="WRF41" s="1022"/>
      <c r="WRG41" s="1022"/>
      <c r="WRH41" s="1022"/>
      <c r="WRI41" s="1022"/>
      <c r="WRJ41" s="1022"/>
      <c r="WRK41" s="1022"/>
      <c r="WRL41" s="1022"/>
      <c r="WRM41" s="1022"/>
      <c r="WRN41" s="1022"/>
      <c r="WRO41" s="1022"/>
      <c r="WRP41" s="1022"/>
      <c r="WRQ41" s="1022"/>
      <c r="WRR41" s="1022"/>
      <c r="WRS41" s="1022"/>
      <c r="WRT41" s="1022"/>
      <c r="WRU41" s="1022"/>
      <c r="WRV41" s="1022"/>
      <c r="WRW41" s="1022"/>
      <c r="WRX41" s="1022"/>
      <c r="WRY41" s="1022"/>
      <c r="WRZ41" s="1022"/>
      <c r="WSA41" s="1022"/>
      <c r="WSB41" s="1022"/>
      <c r="WSC41" s="1022"/>
      <c r="WSD41" s="1022"/>
      <c r="WSE41" s="1022"/>
      <c r="WSF41" s="1022"/>
      <c r="WSG41" s="1022"/>
      <c r="WSH41" s="1022"/>
      <c r="WSI41" s="1022"/>
      <c r="WSJ41" s="1022"/>
      <c r="WSK41" s="1022"/>
      <c r="WSL41" s="1022"/>
      <c r="WSM41" s="1022"/>
      <c r="WSN41" s="1022"/>
      <c r="WSO41" s="1022"/>
      <c r="WSP41" s="1022"/>
      <c r="WSQ41" s="1022"/>
      <c r="WSR41" s="1022"/>
      <c r="WSS41" s="1022"/>
      <c r="WST41" s="1022"/>
      <c r="WSU41" s="1022"/>
      <c r="WSV41" s="1022"/>
      <c r="WSW41" s="1022"/>
      <c r="WSX41" s="1022"/>
      <c r="WSY41" s="1022"/>
      <c r="WSZ41" s="1022"/>
      <c r="WTA41" s="1022"/>
      <c r="WTB41" s="1022"/>
      <c r="WTC41" s="1022"/>
      <c r="WTD41" s="1022"/>
      <c r="WTE41" s="1022"/>
      <c r="WTF41" s="1022"/>
      <c r="WTG41" s="1022"/>
      <c r="WTH41" s="1022"/>
      <c r="WTI41" s="1022"/>
      <c r="WTJ41" s="1022"/>
      <c r="WTK41" s="1022"/>
      <c r="WTL41" s="1022"/>
      <c r="WTM41" s="1022"/>
      <c r="WTN41" s="1022"/>
      <c r="WTO41" s="1022"/>
      <c r="WTP41" s="1022"/>
      <c r="WTQ41" s="1022"/>
      <c r="WTR41" s="1022"/>
      <c r="WTS41" s="1022"/>
      <c r="WTT41" s="1022"/>
      <c r="WTU41" s="1022"/>
      <c r="WTV41" s="1022"/>
      <c r="WTW41" s="1022"/>
      <c r="WTX41" s="1022"/>
      <c r="WTY41" s="1022"/>
      <c r="WTZ41" s="1022"/>
      <c r="WUA41" s="1022"/>
      <c r="WUB41" s="1022"/>
      <c r="WUC41" s="1022"/>
      <c r="WUD41" s="1022"/>
      <c r="WUE41" s="1022"/>
      <c r="WUF41" s="1022"/>
      <c r="WUG41" s="1022"/>
      <c r="WUH41" s="1022"/>
      <c r="WUI41" s="1022"/>
      <c r="WUJ41" s="1022"/>
      <c r="WUK41" s="1022"/>
      <c r="WUL41" s="1022"/>
      <c r="WUM41" s="1022"/>
      <c r="WUN41" s="1022"/>
      <c r="WUO41" s="1022"/>
      <c r="WUP41" s="1022"/>
      <c r="WUQ41" s="1022"/>
      <c r="WUR41" s="1022"/>
      <c r="WUS41" s="1022"/>
      <c r="WUT41" s="1022"/>
      <c r="WUU41" s="1022"/>
      <c r="WUV41" s="1022"/>
      <c r="WUW41" s="1022"/>
      <c r="WUX41" s="1022"/>
      <c r="WUY41" s="1022"/>
      <c r="WUZ41" s="1022"/>
      <c r="WVA41" s="1022"/>
      <c r="WVB41" s="1022"/>
      <c r="WVC41" s="1022"/>
    </row>
  </sheetData>
  <mergeCells count="11">
    <mergeCell ref="B10:K10"/>
    <mergeCell ref="Q10:R10"/>
    <mergeCell ref="C2:E2"/>
    <mergeCell ref="F2:R2"/>
    <mergeCell ref="C3:E3"/>
    <mergeCell ref="G3:L3"/>
    <mergeCell ref="M3:P3"/>
    <mergeCell ref="Q3:R4"/>
    <mergeCell ref="C4:E4"/>
    <mergeCell ref="G4:I4"/>
    <mergeCell ref="J4:L4"/>
  </mergeCells>
  <printOptions horizontalCentered="1"/>
  <pageMargins left="0.39370078740157483" right="0.19685039370078741" top="0.98425196850393704" bottom="0.59055118110236227" header="0.31496062992125984" footer="0.31496062992125984"/>
  <pageSetup scale="38" orientation="landscape" r:id="rId1"/>
  <headerFooter>
    <oddHeader xml:space="preserve">&amp;L&amp;G
&amp;C&amp;"Gotham Book,Negrita"ESTADO DE AVANCE FÍSICO-FINANCIERO
FECHA: 23 DE DICIEMBRE 2020
FONDO: FEIEF 2019 (PARTICIPACIONES)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C36"/>
  <sheetViews>
    <sheetView zoomScale="55" zoomScaleNormal="55" zoomScaleSheetLayoutView="78" zoomScalePageLayoutView="70" workbookViewId="0">
      <selection activeCell="B8" sqref="B8"/>
    </sheetView>
  </sheetViews>
  <sheetFormatPr baseColWidth="10" defaultColWidth="11.42578125" defaultRowHeight="15" x14ac:dyDescent="0.25"/>
  <cols>
    <col min="1" max="1" width="3" style="1027" customWidth="1"/>
    <col min="2" max="2" width="13.7109375" style="1027" customWidth="1"/>
    <col min="3" max="3" width="48.7109375" style="1027" customWidth="1"/>
    <col min="4" max="4" width="25.140625" style="1027" customWidth="1"/>
    <col min="5" max="5" width="15.7109375" style="1027" customWidth="1"/>
    <col min="6" max="6" width="16.85546875" style="1027" customWidth="1"/>
    <col min="7" max="7" width="11" style="1027" customWidth="1"/>
    <col min="8" max="8" width="12.5703125" style="1027" customWidth="1"/>
    <col min="9" max="9" width="12.7109375" style="1027" customWidth="1"/>
    <col min="10" max="10" width="10.85546875" style="1027" customWidth="1"/>
    <col min="11" max="11" width="20.140625" style="1027" customWidth="1"/>
    <col min="12" max="12" width="12.7109375" style="1027" customWidth="1"/>
    <col min="13" max="13" width="21.5703125" style="1027" customWidth="1"/>
    <col min="14" max="14" width="20.28515625" style="1027" customWidth="1"/>
    <col min="15" max="16" width="16.28515625" style="1027" customWidth="1"/>
    <col min="17" max="17" width="54.7109375" style="1027" customWidth="1"/>
    <col min="18" max="18" width="11.7109375" style="1027" customWidth="1"/>
    <col min="19" max="19" width="24.5703125" style="1027" hidden="1" customWidth="1"/>
    <col min="20" max="20" width="17.5703125" style="1027" hidden="1" customWidth="1"/>
    <col min="21" max="21" width="17.42578125" style="1027" customWidth="1"/>
    <col min="22" max="16384" width="11.42578125" style="1027"/>
  </cols>
  <sheetData>
    <row r="1" spans="1:19" x14ac:dyDescent="0.25">
      <c r="E1" s="1023"/>
      <c r="F1" s="1023"/>
      <c r="G1" s="1023"/>
      <c r="H1" s="1023"/>
      <c r="I1" s="1023"/>
      <c r="J1" s="1023"/>
      <c r="K1" s="1023"/>
      <c r="L1" s="1023"/>
      <c r="M1" s="1023"/>
    </row>
    <row r="2" spans="1:19" x14ac:dyDescent="0.25">
      <c r="B2" s="1083" t="s">
        <v>51</v>
      </c>
      <c r="C2" s="1094" t="s">
        <v>394</v>
      </c>
      <c r="D2" s="1095"/>
      <c r="E2" s="1096"/>
      <c r="F2" s="1119"/>
      <c r="G2" s="1152"/>
      <c r="H2" s="1152"/>
      <c r="I2" s="1152"/>
      <c r="J2" s="1152"/>
      <c r="K2" s="1152"/>
      <c r="L2" s="1152"/>
      <c r="M2" s="1152"/>
      <c r="N2" s="1152"/>
      <c r="O2" s="1152"/>
      <c r="P2" s="1152"/>
      <c r="Q2" s="1152"/>
      <c r="R2" s="1152"/>
      <c r="S2" s="1014"/>
    </row>
    <row r="3" spans="1:19" ht="23.25" customHeight="1" x14ac:dyDescent="0.25">
      <c r="B3" s="1083" t="s">
        <v>355</v>
      </c>
      <c r="C3" s="1147" t="s">
        <v>356</v>
      </c>
      <c r="D3" s="1114"/>
      <c r="E3" s="1115"/>
      <c r="F3" s="1084"/>
      <c r="G3" s="1110" t="s">
        <v>985</v>
      </c>
      <c r="H3" s="1111"/>
      <c r="I3" s="1111"/>
      <c r="J3" s="1111"/>
      <c r="K3" s="1111"/>
      <c r="L3" s="1112"/>
      <c r="M3" s="1110" t="s">
        <v>358</v>
      </c>
      <c r="N3" s="1111"/>
      <c r="O3" s="1111"/>
      <c r="P3" s="1112"/>
      <c r="Q3" s="1148" t="s">
        <v>366</v>
      </c>
      <c r="R3" s="1150"/>
      <c r="S3" s="1014"/>
    </row>
    <row r="4" spans="1:19" ht="36" customHeight="1" x14ac:dyDescent="0.25">
      <c r="B4" s="1083" t="s">
        <v>360</v>
      </c>
      <c r="C4" s="1113" t="s">
        <v>1002</v>
      </c>
      <c r="D4" s="1129"/>
      <c r="E4" s="1130"/>
      <c r="F4" s="1084"/>
      <c r="G4" s="1110" t="s">
        <v>362</v>
      </c>
      <c r="H4" s="1111"/>
      <c r="I4" s="1112"/>
      <c r="J4" s="1110" t="s">
        <v>363</v>
      </c>
      <c r="K4" s="1111"/>
      <c r="L4" s="1112"/>
      <c r="M4" s="990" t="s">
        <v>986</v>
      </c>
      <c r="N4" s="990" t="s">
        <v>365</v>
      </c>
      <c r="O4" s="990" t="s">
        <v>1000</v>
      </c>
      <c r="P4" s="990" t="s">
        <v>1001</v>
      </c>
      <c r="Q4" s="1105"/>
      <c r="R4" s="1106"/>
      <c r="S4" s="1014"/>
    </row>
    <row r="5" spans="1:19" ht="22.5" x14ac:dyDescent="0.25">
      <c r="A5" s="1024"/>
      <c r="B5" s="1085" t="s">
        <v>983</v>
      </c>
      <c r="C5" s="1085" t="s">
        <v>947</v>
      </c>
      <c r="D5" s="1085" t="s">
        <v>378</v>
      </c>
      <c r="E5" s="1085" t="s">
        <v>35</v>
      </c>
      <c r="F5" s="1085" t="s">
        <v>999</v>
      </c>
      <c r="G5" s="1085" t="s">
        <v>374</v>
      </c>
      <c r="H5" s="1085" t="s">
        <v>38</v>
      </c>
      <c r="I5" s="1085" t="s">
        <v>39</v>
      </c>
      <c r="J5" s="1085" t="s">
        <v>374</v>
      </c>
      <c r="K5" s="1085" t="s">
        <v>38</v>
      </c>
      <c r="L5" s="1085" t="s">
        <v>39</v>
      </c>
      <c r="M5" s="1085" t="s">
        <v>375</v>
      </c>
      <c r="N5" s="1085" t="s">
        <v>375</v>
      </c>
      <c r="O5" s="1085" t="s">
        <v>375</v>
      </c>
      <c r="P5" s="1085" t="s">
        <v>375</v>
      </c>
      <c r="Q5" s="1085" t="s">
        <v>47</v>
      </c>
      <c r="R5" s="1085" t="s">
        <v>48</v>
      </c>
      <c r="S5" s="1014"/>
    </row>
    <row r="6" spans="1:19" ht="126.75" customHeight="1" x14ac:dyDescent="0.25">
      <c r="B6" s="1032">
        <v>60120123</v>
      </c>
      <c r="C6" s="1064" t="s">
        <v>1129</v>
      </c>
      <c r="D6" s="1064" t="s">
        <v>394</v>
      </c>
      <c r="E6" s="1064" t="s">
        <v>143</v>
      </c>
      <c r="F6" s="1064" t="s">
        <v>1015</v>
      </c>
      <c r="G6" s="1034">
        <v>0</v>
      </c>
      <c r="H6" s="1065"/>
      <c r="I6" s="1065"/>
      <c r="J6" s="1034">
        <v>0</v>
      </c>
      <c r="K6" s="1065"/>
      <c r="L6" s="1039"/>
      <c r="M6" s="1005">
        <v>1300000</v>
      </c>
      <c r="N6" s="1015">
        <v>0</v>
      </c>
      <c r="O6" s="1005">
        <v>0</v>
      </c>
      <c r="P6" s="1005">
        <v>0</v>
      </c>
      <c r="Q6" s="1066" t="s">
        <v>1132</v>
      </c>
      <c r="R6" s="1025" t="s">
        <v>1133</v>
      </c>
      <c r="S6" s="1018" t="s">
        <v>1160</v>
      </c>
    </row>
    <row r="7" spans="1:19" x14ac:dyDescent="0.25">
      <c r="B7" s="1141" t="s">
        <v>1173</v>
      </c>
      <c r="C7" s="1142"/>
      <c r="D7" s="1142"/>
      <c r="E7" s="1142"/>
      <c r="F7" s="1142"/>
      <c r="G7" s="1142"/>
      <c r="H7" s="1142"/>
      <c r="I7" s="1142"/>
      <c r="J7" s="1142"/>
      <c r="K7" s="1143"/>
      <c r="L7" s="1035" t="s">
        <v>385</v>
      </c>
      <c r="M7" s="1006">
        <f>+SUM(M6:M6)</f>
        <v>1300000</v>
      </c>
      <c r="N7" s="1006">
        <f>+SUM(N6:N6)</f>
        <v>0</v>
      </c>
      <c r="O7" s="1006"/>
      <c r="P7" s="1006"/>
      <c r="Q7" s="1131"/>
      <c r="R7" s="1144"/>
      <c r="S7" s="1014"/>
    </row>
    <row r="8" spans="1:19" x14ac:dyDescent="0.25">
      <c r="E8" s="1023"/>
      <c r="F8" s="1023"/>
      <c r="G8" s="1023"/>
      <c r="H8" s="1023"/>
      <c r="I8" s="1023"/>
      <c r="J8" s="1023"/>
      <c r="K8" s="1023"/>
      <c r="L8" s="1023"/>
      <c r="M8" s="1023"/>
    </row>
    <row r="9" spans="1:19" x14ac:dyDescent="0.25">
      <c r="E9" s="1023"/>
      <c r="F9" s="1023"/>
      <c r="G9" s="1023"/>
      <c r="H9" s="1023"/>
      <c r="I9" s="1023"/>
      <c r="J9" s="1023"/>
      <c r="K9" s="1023"/>
      <c r="L9" s="1023"/>
      <c r="M9" s="1023"/>
    </row>
    <row r="10" spans="1:19" x14ac:dyDescent="0.25">
      <c r="B10" s="1030"/>
      <c r="D10" s="1030"/>
      <c r="E10" s="1030"/>
      <c r="F10" s="1030"/>
      <c r="G10" s="1030"/>
      <c r="H10" s="1030"/>
      <c r="I10" s="1030"/>
      <c r="J10" s="1030"/>
      <c r="K10" s="1030"/>
      <c r="L10" s="1031"/>
      <c r="M10" s="992"/>
      <c r="N10" s="992"/>
      <c r="O10" s="992"/>
      <c r="P10" s="992"/>
      <c r="Q10" s="1029"/>
      <c r="R10" s="1029"/>
    </row>
    <row r="11" spans="1:19" x14ac:dyDescent="0.25">
      <c r="B11" s="1030"/>
      <c r="D11" s="1030"/>
      <c r="E11" s="1030"/>
      <c r="F11" s="1030"/>
      <c r="G11" s="1030"/>
      <c r="H11" s="1030"/>
      <c r="I11" s="1030"/>
      <c r="J11" s="1030"/>
      <c r="K11" s="1030"/>
      <c r="L11" s="1031"/>
      <c r="M11" s="992"/>
      <c r="N11" s="992"/>
      <c r="O11" s="992"/>
      <c r="P11" s="992"/>
      <c r="Q11" s="1029"/>
      <c r="R11" s="1029"/>
    </row>
    <row r="12" spans="1:19" x14ac:dyDescent="0.25">
      <c r="B12" s="1030"/>
      <c r="D12" s="1030"/>
      <c r="E12" s="1030"/>
      <c r="F12" s="1030"/>
      <c r="G12" s="1030"/>
      <c r="H12" s="1030"/>
      <c r="I12" s="1030"/>
      <c r="J12" s="1030"/>
      <c r="K12" s="1030"/>
      <c r="L12" s="1031"/>
      <c r="M12" s="992"/>
      <c r="N12" s="992"/>
      <c r="O12" s="992"/>
      <c r="P12" s="992"/>
      <c r="Q12" s="1029"/>
      <c r="R12" s="1029"/>
    </row>
    <row r="13" spans="1:19" ht="15.75" x14ac:dyDescent="0.25">
      <c r="B13" s="1030"/>
      <c r="C13" s="1068"/>
      <c r="D13" s="1030"/>
      <c r="E13" s="1030"/>
      <c r="F13" s="1030"/>
      <c r="G13" s="1030"/>
      <c r="H13" s="1030"/>
      <c r="I13" s="1030"/>
      <c r="J13" s="1030"/>
      <c r="K13" s="1030"/>
      <c r="L13" s="1031"/>
      <c r="M13" s="992"/>
      <c r="N13" s="992"/>
      <c r="O13" s="992"/>
      <c r="P13" s="992"/>
      <c r="Q13" s="1029"/>
      <c r="R13" s="1029"/>
    </row>
    <row r="14" spans="1:19" ht="15.75" x14ac:dyDescent="0.25">
      <c r="B14" s="1030"/>
      <c r="C14" s="1068"/>
      <c r="D14" s="1030"/>
      <c r="E14" s="1030"/>
      <c r="F14" s="1030"/>
      <c r="G14" s="1030"/>
      <c r="H14" s="1030"/>
      <c r="I14" s="1030"/>
      <c r="J14" s="1030"/>
      <c r="K14" s="1030"/>
      <c r="L14" s="1031"/>
      <c r="M14" s="992"/>
      <c r="N14" s="992"/>
      <c r="O14" s="992"/>
      <c r="P14" s="992"/>
      <c r="Q14" s="1029"/>
      <c r="R14" s="1029"/>
    </row>
    <row r="15" spans="1:19" x14ac:dyDescent="0.25">
      <c r="B15" s="1030"/>
      <c r="C15" s="1030"/>
      <c r="D15" s="1030"/>
      <c r="E15" s="1030"/>
      <c r="F15" s="1030"/>
      <c r="G15" s="1030"/>
      <c r="H15" s="1030"/>
      <c r="I15" s="1030"/>
      <c r="J15" s="1030"/>
      <c r="K15" s="1030"/>
      <c r="L15" s="1031"/>
      <c r="M15" s="992"/>
      <c r="N15" s="992"/>
      <c r="O15" s="992"/>
      <c r="P15" s="992"/>
      <c r="Q15" s="1029"/>
      <c r="R15" s="1029"/>
    </row>
    <row r="16" spans="1:19" x14ac:dyDescent="0.25">
      <c r="B16" s="1030"/>
      <c r="C16" s="1030"/>
      <c r="D16" s="1030"/>
      <c r="E16" s="1030"/>
      <c r="F16" s="1030"/>
      <c r="G16" s="1030"/>
      <c r="H16" s="1030"/>
      <c r="I16" s="1030"/>
      <c r="J16" s="1030"/>
      <c r="K16" s="1030"/>
      <c r="L16" s="1031"/>
      <c r="M16" s="992"/>
      <c r="N16" s="992"/>
      <c r="O16" s="992"/>
      <c r="P16" s="992"/>
      <c r="Q16" s="1029"/>
      <c r="R16" s="1029"/>
    </row>
    <row r="17" spans="2:18" x14ac:dyDescent="0.25">
      <c r="B17" s="1030"/>
      <c r="C17" s="1030"/>
      <c r="D17" s="1030"/>
      <c r="E17" s="1030"/>
      <c r="F17" s="1030"/>
      <c r="G17" s="1030"/>
      <c r="H17" s="1030"/>
      <c r="I17" s="1030"/>
      <c r="J17" s="1030"/>
      <c r="K17" s="1030"/>
      <c r="L17" s="1031"/>
      <c r="M17" s="992"/>
      <c r="N17" s="992"/>
      <c r="O17" s="992"/>
      <c r="P17" s="992"/>
      <c r="Q17" s="1029"/>
      <c r="R17" s="1029"/>
    </row>
    <row r="18" spans="2:18" x14ac:dyDescent="0.25">
      <c r="B18" s="1030"/>
      <c r="C18" s="1030"/>
      <c r="D18" s="1030"/>
      <c r="E18" s="1030"/>
      <c r="F18" s="1030"/>
      <c r="G18" s="1030"/>
      <c r="H18" s="1030"/>
      <c r="I18" s="1030"/>
      <c r="J18" s="1030"/>
      <c r="K18" s="1030"/>
      <c r="L18" s="1031"/>
      <c r="M18" s="992"/>
      <c r="N18" s="992"/>
      <c r="O18" s="992"/>
      <c r="P18" s="992"/>
      <c r="Q18" s="1029"/>
      <c r="R18" s="1029"/>
    </row>
    <row r="19" spans="2:18" x14ac:dyDescent="0.25">
      <c r="B19" s="1030"/>
      <c r="C19" s="1030"/>
      <c r="D19" s="1030"/>
      <c r="E19" s="1030"/>
      <c r="F19" s="1030"/>
      <c r="G19" s="1030"/>
      <c r="H19" s="1030"/>
      <c r="I19" s="1030"/>
      <c r="J19" s="1030"/>
      <c r="K19" s="1030"/>
      <c r="L19" s="1031"/>
      <c r="M19" s="992"/>
      <c r="N19" s="992"/>
      <c r="O19" s="992"/>
      <c r="P19" s="992"/>
      <c r="Q19" s="1029"/>
      <c r="R19" s="1029"/>
    </row>
    <row r="20" spans="2:18" x14ac:dyDescent="0.25">
      <c r="B20" s="1030"/>
      <c r="C20" s="1030"/>
      <c r="D20" s="1030"/>
      <c r="E20" s="1030"/>
      <c r="F20" s="1030"/>
      <c r="G20" s="1030"/>
      <c r="H20" s="1030"/>
      <c r="I20" s="1030"/>
      <c r="J20" s="1030"/>
      <c r="K20" s="1030"/>
      <c r="L20" s="1031"/>
      <c r="M20" s="992"/>
      <c r="N20" s="992"/>
      <c r="O20" s="992"/>
      <c r="P20" s="992"/>
      <c r="Q20" s="1029"/>
      <c r="R20" s="1029"/>
    </row>
    <row r="21" spans="2:18" x14ac:dyDescent="0.25">
      <c r="B21" s="1030"/>
      <c r="C21" s="1030"/>
      <c r="D21" s="1030"/>
      <c r="E21" s="1030"/>
      <c r="F21" s="1030"/>
      <c r="G21" s="1030"/>
      <c r="H21" s="1030"/>
      <c r="I21" s="1030"/>
      <c r="J21" s="1030"/>
      <c r="K21" s="1030"/>
      <c r="L21" s="1031"/>
      <c r="M21" s="992"/>
      <c r="N21" s="992"/>
      <c r="O21" s="992"/>
      <c r="P21" s="992"/>
      <c r="Q21" s="1029"/>
      <c r="R21" s="1029"/>
    </row>
    <row r="22" spans="2:18" x14ac:dyDescent="0.25">
      <c r="B22" s="1030"/>
      <c r="C22" s="1030"/>
      <c r="D22" s="1030"/>
      <c r="E22" s="1030"/>
      <c r="F22" s="1030"/>
      <c r="G22" s="1030"/>
      <c r="H22" s="1030"/>
      <c r="I22" s="1030"/>
      <c r="J22" s="1030"/>
      <c r="K22" s="1030"/>
      <c r="L22" s="1031"/>
      <c r="M22" s="992"/>
      <c r="N22" s="992"/>
      <c r="O22" s="992"/>
      <c r="P22" s="992"/>
      <c r="Q22" s="1029"/>
      <c r="R22" s="1029"/>
    </row>
    <row r="23" spans="2:18" x14ac:dyDescent="0.25">
      <c r="B23" s="1030"/>
      <c r="C23" s="1030"/>
      <c r="D23" s="1030"/>
      <c r="E23" s="1030"/>
      <c r="F23" s="1030"/>
      <c r="G23" s="1030"/>
      <c r="H23" s="1030"/>
      <c r="I23" s="1030"/>
      <c r="J23" s="1030"/>
      <c r="K23" s="1030"/>
      <c r="L23" s="1031"/>
      <c r="M23" s="992"/>
      <c r="N23" s="992"/>
      <c r="O23" s="992"/>
      <c r="P23" s="992"/>
      <c r="Q23" s="1029"/>
      <c r="R23" s="1029"/>
    </row>
    <row r="24" spans="2:18" x14ac:dyDescent="0.25">
      <c r="B24" s="1030"/>
      <c r="C24" s="1030"/>
      <c r="D24" s="1030"/>
      <c r="E24" s="1030"/>
      <c r="F24" s="1030"/>
      <c r="G24" s="1030"/>
      <c r="H24" s="1030"/>
      <c r="I24" s="1030"/>
      <c r="J24" s="1030"/>
      <c r="K24" s="1030"/>
      <c r="L24" s="1031"/>
      <c r="M24" s="992"/>
      <c r="N24" s="992"/>
      <c r="O24" s="992"/>
      <c r="P24" s="992"/>
      <c r="Q24" s="1029"/>
      <c r="R24" s="1029"/>
    </row>
    <row r="25" spans="2:18" x14ac:dyDescent="0.25">
      <c r="B25" s="1030"/>
      <c r="C25" s="1030"/>
      <c r="D25" s="1030"/>
      <c r="E25" s="1030"/>
      <c r="F25" s="1030"/>
      <c r="G25" s="1030"/>
      <c r="H25" s="1030"/>
      <c r="I25" s="1030"/>
      <c r="J25" s="1030"/>
      <c r="K25" s="1030"/>
      <c r="L25" s="1031"/>
      <c r="M25" s="992"/>
      <c r="N25" s="992"/>
      <c r="O25" s="992"/>
      <c r="P25" s="992"/>
      <c r="Q25" s="1029"/>
      <c r="R25" s="1029"/>
    </row>
    <row r="26" spans="2:18" x14ac:dyDescent="0.25">
      <c r="B26" s="1030"/>
      <c r="C26" s="1030"/>
      <c r="D26" s="1030"/>
      <c r="E26" s="1030"/>
      <c r="F26" s="1030"/>
      <c r="G26" s="1030"/>
      <c r="H26" s="1030"/>
      <c r="I26" s="1030"/>
      <c r="J26" s="1030"/>
      <c r="K26" s="1030"/>
      <c r="L26" s="1031"/>
      <c r="M26" s="992"/>
      <c r="N26" s="992"/>
      <c r="O26" s="992"/>
      <c r="P26" s="992"/>
      <c r="Q26" s="1029"/>
      <c r="R26" s="1029"/>
    </row>
    <row r="27" spans="2:18" x14ac:dyDescent="0.25">
      <c r="B27" s="1030"/>
      <c r="C27" s="1030"/>
      <c r="D27" s="1030"/>
      <c r="E27" s="1030"/>
      <c r="F27" s="1030"/>
      <c r="G27" s="1030"/>
      <c r="H27" s="1030"/>
      <c r="I27" s="1030"/>
      <c r="J27" s="1030"/>
      <c r="K27" s="1030"/>
      <c r="L27" s="1031"/>
      <c r="M27" s="992"/>
      <c r="N27" s="992"/>
      <c r="O27" s="992"/>
      <c r="P27" s="992"/>
      <c r="Q27" s="1029"/>
      <c r="R27" s="1029"/>
    </row>
    <row r="28" spans="2:18" x14ac:dyDescent="0.25">
      <c r="B28" s="1030"/>
      <c r="C28" s="1030"/>
      <c r="D28" s="1030"/>
      <c r="E28" s="1030"/>
      <c r="F28" s="1030"/>
      <c r="G28" s="1030"/>
      <c r="H28" s="1030"/>
      <c r="I28" s="1030"/>
      <c r="J28" s="1030"/>
      <c r="K28" s="1030"/>
      <c r="L28" s="1031"/>
      <c r="M28" s="992"/>
      <c r="N28" s="992"/>
      <c r="O28" s="992"/>
      <c r="P28" s="992"/>
      <c r="Q28" s="1029"/>
      <c r="R28" s="1029"/>
    </row>
    <row r="29" spans="2:18" x14ac:dyDescent="0.25">
      <c r="M29" s="1028"/>
    </row>
    <row r="34" spans="1:16123" x14ac:dyDescent="0.25">
      <c r="A34" s="1022"/>
      <c r="B34" s="1036"/>
      <c r="C34" s="1022"/>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22"/>
      <c r="BC34" s="1022"/>
      <c r="BD34" s="1022"/>
      <c r="BE34" s="1022"/>
      <c r="BF34" s="1022"/>
      <c r="BG34" s="1022"/>
      <c r="BH34" s="1022"/>
      <c r="BI34" s="1022"/>
      <c r="BJ34" s="1022"/>
      <c r="BK34" s="1022"/>
      <c r="BL34" s="1022"/>
      <c r="BM34" s="1022"/>
      <c r="BN34" s="1022"/>
      <c r="BO34" s="1022"/>
      <c r="BP34" s="1022"/>
      <c r="BQ34" s="1022"/>
      <c r="BR34" s="1022"/>
      <c r="BS34" s="1022"/>
      <c r="BT34" s="1022"/>
      <c r="BU34" s="1022"/>
      <c r="BV34" s="1022"/>
      <c r="BW34" s="1022"/>
      <c r="BX34" s="1022"/>
      <c r="BY34" s="1022"/>
      <c r="BZ34" s="1022"/>
      <c r="CA34" s="1022"/>
      <c r="CB34" s="1022"/>
      <c r="CC34" s="1022"/>
      <c r="CD34" s="1022"/>
      <c r="CE34" s="1022"/>
      <c r="CF34" s="1022"/>
      <c r="CG34" s="1022"/>
      <c r="CH34" s="1022"/>
      <c r="CI34" s="1022"/>
      <c r="CJ34" s="1022"/>
      <c r="CK34" s="1022"/>
      <c r="CL34" s="1022"/>
      <c r="CM34" s="1022"/>
      <c r="CN34" s="1022"/>
      <c r="CO34" s="1022"/>
      <c r="CP34" s="1022"/>
      <c r="CQ34" s="1022"/>
      <c r="CR34" s="1022"/>
      <c r="CS34" s="1022"/>
      <c r="CT34" s="1022"/>
      <c r="CU34" s="1022"/>
      <c r="CV34" s="1022"/>
      <c r="CW34" s="1022"/>
      <c r="CX34" s="1022"/>
      <c r="CY34" s="1022"/>
      <c r="CZ34" s="1022"/>
      <c r="DA34" s="1022"/>
      <c r="DB34" s="1022"/>
      <c r="DC34" s="1022"/>
      <c r="DD34" s="1022"/>
      <c r="DE34" s="1022"/>
      <c r="DF34" s="1022"/>
      <c r="DG34" s="1022"/>
      <c r="DH34" s="1022"/>
      <c r="DI34" s="1022"/>
      <c r="DJ34" s="1022"/>
      <c r="DK34" s="1022"/>
      <c r="DL34" s="1022"/>
      <c r="DM34" s="1022"/>
      <c r="DN34" s="1022"/>
      <c r="DO34" s="1022"/>
      <c r="DP34" s="1022"/>
      <c r="DQ34" s="1022"/>
      <c r="DR34" s="1022"/>
      <c r="DS34" s="1022"/>
      <c r="DT34" s="1022"/>
      <c r="DU34" s="1022"/>
      <c r="DV34" s="1022"/>
      <c r="DW34" s="1022"/>
      <c r="DX34" s="1022"/>
      <c r="DY34" s="1022"/>
      <c r="DZ34" s="1022"/>
      <c r="EA34" s="1022"/>
      <c r="EB34" s="1022"/>
      <c r="EC34" s="1022"/>
      <c r="ED34" s="1022"/>
      <c r="EE34" s="1022"/>
      <c r="EF34" s="1022"/>
      <c r="EG34" s="1022"/>
      <c r="EH34" s="1022"/>
      <c r="EI34" s="1022"/>
      <c r="EJ34" s="1022"/>
      <c r="EK34" s="1022"/>
      <c r="EL34" s="1022"/>
      <c r="EM34" s="1022"/>
      <c r="EN34" s="1022"/>
      <c r="EO34" s="1022"/>
      <c r="EP34" s="1022"/>
      <c r="EQ34" s="1022"/>
      <c r="ER34" s="1022"/>
      <c r="ES34" s="1022"/>
      <c r="ET34" s="1022"/>
      <c r="EU34" s="1022"/>
      <c r="EV34" s="1022"/>
      <c r="EW34" s="1022"/>
      <c r="EX34" s="1022"/>
      <c r="EY34" s="1022"/>
      <c r="EZ34" s="1022"/>
      <c r="FA34" s="1022"/>
      <c r="FB34" s="1022"/>
      <c r="FC34" s="1022"/>
      <c r="FD34" s="1022"/>
      <c r="FE34" s="1022"/>
      <c r="FF34" s="1022"/>
      <c r="FG34" s="1022"/>
      <c r="FH34" s="1022"/>
      <c r="FI34" s="1022"/>
      <c r="FJ34" s="1022"/>
      <c r="FK34" s="1022"/>
      <c r="FL34" s="1022"/>
      <c r="FM34" s="1022"/>
      <c r="FN34" s="1022"/>
      <c r="FO34" s="1022"/>
      <c r="FP34" s="1022"/>
      <c r="FQ34" s="1022"/>
      <c r="FR34" s="1022"/>
      <c r="FS34" s="1022"/>
      <c r="FT34" s="1022"/>
      <c r="FU34" s="1022"/>
      <c r="FV34" s="1022"/>
      <c r="FW34" s="1022"/>
      <c r="FX34" s="1022"/>
      <c r="FY34" s="1022"/>
      <c r="FZ34" s="1022"/>
      <c r="GA34" s="1022"/>
      <c r="GB34" s="1022"/>
      <c r="GC34" s="1022"/>
      <c r="GD34" s="1022"/>
      <c r="GE34" s="1022"/>
      <c r="GF34" s="1022"/>
      <c r="GG34" s="1022"/>
      <c r="GH34" s="1022"/>
      <c r="GI34" s="1022"/>
      <c r="GJ34" s="1022"/>
      <c r="GK34" s="1022"/>
      <c r="GL34" s="1022"/>
      <c r="GM34" s="1022"/>
      <c r="GN34" s="1022"/>
      <c r="GO34" s="1022"/>
      <c r="GP34" s="1022"/>
      <c r="GQ34" s="1022"/>
      <c r="GR34" s="1022"/>
      <c r="GS34" s="1022"/>
      <c r="GT34" s="1022"/>
      <c r="GU34" s="1022"/>
      <c r="GV34" s="1022"/>
      <c r="GW34" s="1022"/>
      <c r="GX34" s="1022"/>
      <c r="GY34" s="1022"/>
      <c r="GZ34" s="1022"/>
      <c r="HA34" s="1022"/>
      <c r="HB34" s="1022"/>
      <c r="HC34" s="1022"/>
      <c r="HD34" s="1022"/>
      <c r="HE34" s="1022"/>
      <c r="HF34" s="1022"/>
      <c r="HG34" s="1022"/>
      <c r="HH34" s="1022"/>
      <c r="HI34" s="1022"/>
      <c r="HJ34" s="1022"/>
      <c r="HK34" s="1022"/>
      <c r="HL34" s="1022"/>
      <c r="HM34" s="1022"/>
      <c r="HN34" s="1022"/>
      <c r="HO34" s="1022"/>
      <c r="HP34" s="1022"/>
      <c r="HQ34" s="1022"/>
      <c r="HR34" s="1022"/>
      <c r="HS34" s="1022"/>
      <c r="HT34" s="1022"/>
      <c r="HU34" s="1022"/>
      <c r="HV34" s="1022"/>
      <c r="HW34" s="1022"/>
      <c r="HX34" s="1022"/>
      <c r="HY34" s="1022"/>
      <c r="HZ34" s="1022"/>
      <c r="IA34" s="1022"/>
      <c r="IB34" s="1022"/>
      <c r="IC34" s="1022"/>
      <c r="ID34" s="1022"/>
      <c r="IE34" s="1022"/>
      <c r="IF34" s="1022"/>
      <c r="IG34" s="1022"/>
      <c r="IH34" s="1022"/>
      <c r="II34" s="1022"/>
      <c r="IJ34" s="1022"/>
      <c r="IK34" s="1022"/>
      <c r="IL34" s="1022"/>
      <c r="IM34" s="1022"/>
      <c r="IN34" s="1022"/>
      <c r="IO34" s="1022"/>
      <c r="IP34" s="1022"/>
      <c r="IQ34" s="1022"/>
      <c r="IR34" s="1022"/>
      <c r="IS34" s="1022"/>
      <c r="IT34" s="1022"/>
      <c r="IU34" s="1022"/>
      <c r="IV34" s="1022"/>
      <c r="IW34" s="1022"/>
      <c r="IX34" s="1022"/>
      <c r="IY34" s="1022"/>
      <c r="IZ34" s="1022"/>
      <c r="JA34" s="1022"/>
      <c r="JB34" s="1022"/>
      <c r="JC34" s="1022"/>
      <c r="JD34" s="1022"/>
      <c r="JE34" s="1022"/>
      <c r="JF34" s="1022"/>
      <c r="JG34" s="1022"/>
      <c r="JH34" s="1022"/>
      <c r="JI34" s="1022"/>
      <c r="JJ34" s="1022"/>
      <c r="JK34" s="1022"/>
      <c r="JL34" s="1022"/>
      <c r="JM34" s="1022"/>
      <c r="JN34" s="1022"/>
      <c r="JO34" s="1022"/>
      <c r="JP34" s="1022"/>
      <c r="JQ34" s="1022"/>
      <c r="JR34" s="1022"/>
      <c r="JS34" s="1022"/>
      <c r="JT34" s="1022"/>
      <c r="JU34" s="1022"/>
      <c r="JV34" s="1022"/>
      <c r="JW34" s="1022"/>
      <c r="JX34" s="1022"/>
      <c r="JY34" s="1022"/>
      <c r="JZ34" s="1022"/>
      <c r="KA34" s="1022"/>
      <c r="KB34" s="1022"/>
      <c r="KC34" s="1022"/>
      <c r="KD34" s="1022"/>
      <c r="KE34" s="1022"/>
      <c r="KF34" s="1022"/>
      <c r="KG34" s="1022"/>
      <c r="KH34" s="1022"/>
      <c r="KI34" s="1022"/>
      <c r="KJ34" s="1022"/>
      <c r="KK34" s="1022"/>
      <c r="KL34" s="1022"/>
      <c r="KM34" s="1022"/>
      <c r="KN34" s="1022"/>
      <c r="KO34" s="1022"/>
      <c r="KP34" s="1022"/>
      <c r="KQ34" s="1022"/>
      <c r="KR34" s="1022"/>
      <c r="KS34" s="1022"/>
      <c r="KT34" s="1022"/>
      <c r="KU34" s="1022"/>
      <c r="KV34" s="1022"/>
      <c r="KW34" s="1022"/>
      <c r="KX34" s="1022"/>
      <c r="KY34" s="1022"/>
      <c r="KZ34" s="1022"/>
      <c r="LA34" s="1022"/>
      <c r="LB34" s="1022"/>
      <c r="LC34" s="1022"/>
      <c r="LD34" s="1022"/>
      <c r="LE34" s="1022"/>
      <c r="LF34" s="1022"/>
      <c r="LG34" s="1022"/>
      <c r="LH34" s="1022"/>
      <c r="LI34" s="1022"/>
      <c r="LJ34" s="1022"/>
      <c r="LK34" s="1022"/>
      <c r="LL34" s="1022"/>
      <c r="LM34" s="1022"/>
      <c r="LN34" s="1022"/>
      <c r="LO34" s="1022"/>
      <c r="LP34" s="1022"/>
      <c r="LQ34" s="1022"/>
      <c r="LR34" s="1022"/>
      <c r="LS34" s="1022"/>
      <c r="LT34" s="1022"/>
      <c r="LU34" s="1022"/>
      <c r="LV34" s="1022"/>
      <c r="LW34" s="1022"/>
      <c r="LX34" s="1022"/>
      <c r="LY34" s="1022"/>
      <c r="LZ34" s="1022"/>
      <c r="MA34" s="1022"/>
      <c r="MB34" s="1022"/>
      <c r="MC34" s="1022"/>
      <c r="MD34" s="1022"/>
      <c r="ME34" s="1022"/>
      <c r="MF34" s="1022"/>
      <c r="MG34" s="1022"/>
      <c r="MH34" s="1022"/>
      <c r="MI34" s="1022"/>
      <c r="MJ34" s="1022"/>
      <c r="MK34" s="1022"/>
      <c r="ML34" s="1022"/>
      <c r="MM34" s="1022"/>
      <c r="MN34" s="1022"/>
      <c r="MO34" s="1022"/>
      <c r="MP34" s="1022"/>
      <c r="MQ34" s="1022"/>
      <c r="MR34" s="1022"/>
      <c r="MS34" s="1022"/>
      <c r="MT34" s="1022"/>
      <c r="MU34" s="1022"/>
      <c r="MV34" s="1022"/>
      <c r="MW34" s="1022"/>
      <c r="MX34" s="1022"/>
      <c r="MY34" s="1022"/>
      <c r="MZ34" s="1022"/>
      <c r="NA34" s="1022"/>
      <c r="NB34" s="1022"/>
      <c r="NC34" s="1022"/>
      <c r="ND34" s="1022"/>
      <c r="NE34" s="1022"/>
      <c r="NF34" s="1022"/>
      <c r="NG34" s="1022"/>
      <c r="NH34" s="1022"/>
      <c r="NI34" s="1022"/>
      <c r="NJ34" s="1022"/>
      <c r="NK34" s="1022"/>
      <c r="NL34" s="1022"/>
      <c r="NM34" s="1022"/>
      <c r="NN34" s="1022"/>
      <c r="NO34" s="1022"/>
      <c r="NP34" s="1022"/>
      <c r="NQ34" s="1022"/>
      <c r="NR34" s="1022"/>
      <c r="NS34" s="1022"/>
      <c r="NT34" s="1022"/>
      <c r="NU34" s="1022"/>
      <c r="NV34" s="1022"/>
      <c r="NW34" s="1022"/>
      <c r="NX34" s="1022"/>
      <c r="NY34" s="1022"/>
      <c r="NZ34" s="1022"/>
      <c r="OA34" s="1022"/>
      <c r="OB34" s="1022"/>
      <c r="OC34" s="1022"/>
      <c r="OD34" s="1022"/>
      <c r="OE34" s="1022"/>
      <c r="OF34" s="1022"/>
      <c r="OG34" s="1022"/>
      <c r="OH34" s="1022"/>
      <c r="OI34" s="1022"/>
      <c r="OJ34" s="1022"/>
      <c r="OK34" s="1022"/>
      <c r="OL34" s="1022"/>
      <c r="OM34" s="1022"/>
      <c r="ON34" s="1022"/>
      <c r="OO34" s="1022"/>
      <c r="OP34" s="1022"/>
      <c r="OQ34" s="1022"/>
      <c r="OR34" s="1022"/>
      <c r="OS34" s="1022"/>
      <c r="OT34" s="1022"/>
      <c r="OU34" s="1022"/>
      <c r="OV34" s="1022"/>
      <c r="OW34" s="1022"/>
      <c r="OX34" s="1022"/>
      <c r="OY34" s="1022"/>
      <c r="OZ34" s="1022"/>
      <c r="PA34" s="1022"/>
      <c r="PB34" s="1022"/>
      <c r="PC34" s="1022"/>
      <c r="PD34" s="1022"/>
      <c r="PE34" s="1022"/>
      <c r="PF34" s="1022"/>
      <c r="PG34" s="1022"/>
      <c r="PH34" s="1022"/>
      <c r="PI34" s="1022"/>
      <c r="PJ34" s="1022"/>
      <c r="PK34" s="1022"/>
      <c r="PL34" s="1022"/>
      <c r="PM34" s="1022"/>
      <c r="PN34" s="1022"/>
      <c r="PO34" s="1022"/>
      <c r="PP34" s="1022"/>
      <c r="PQ34" s="1022"/>
      <c r="PR34" s="1022"/>
      <c r="PS34" s="1022"/>
      <c r="PT34" s="1022"/>
      <c r="PU34" s="1022"/>
      <c r="PV34" s="1022"/>
      <c r="PW34" s="1022"/>
      <c r="PX34" s="1022"/>
      <c r="PY34" s="1022"/>
      <c r="PZ34" s="1022"/>
      <c r="QA34" s="1022"/>
      <c r="QB34" s="1022"/>
      <c r="QC34" s="1022"/>
      <c r="QD34" s="1022"/>
      <c r="QE34" s="1022"/>
      <c r="QF34" s="1022"/>
      <c r="QG34" s="1022"/>
      <c r="QH34" s="1022"/>
      <c r="QI34" s="1022"/>
      <c r="QJ34" s="1022"/>
      <c r="QK34" s="1022"/>
      <c r="QL34" s="1022"/>
      <c r="QM34" s="1022"/>
      <c r="QN34" s="1022"/>
      <c r="QO34" s="1022"/>
      <c r="QP34" s="1022"/>
      <c r="QQ34" s="1022"/>
      <c r="QR34" s="1022"/>
      <c r="QS34" s="1022"/>
      <c r="QT34" s="1022"/>
      <c r="QU34" s="1022"/>
      <c r="QV34" s="1022"/>
      <c r="QW34" s="1022"/>
      <c r="QX34" s="1022"/>
      <c r="QY34" s="1022"/>
      <c r="QZ34" s="1022"/>
      <c r="RA34" s="1022"/>
      <c r="RB34" s="1022"/>
      <c r="RC34" s="1022"/>
      <c r="RD34" s="1022"/>
      <c r="RE34" s="1022"/>
      <c r="RF34" s="1022"/>
      <c r="RG34" s="1022"/>
      <c r="RH34" s="1022"/>
      <c r="RI34" s="1022"/>
      <c r="RJ34" s="1022"/>
      <c r="RK34" s="1022"/>
      <c r="RL34" s="1022"/>
      <c r="RM34" s="1022"/>
      <c r="RN34" s="1022"/>
      <c r="RO34" s="1022"/>
      <c r="RP34" s="1022"/>
      <c r="RQ34" s="1022"/>
      <c r="RR34" s="1022"/>
      <c r="RS34" s="1022"/>
      <c r="RT34" s="1022"/>
      <c r="RU34" s="1022"/>
      <c r="RV34" s="1022"/>
      <c r="RW34" s="1022"/>
      <c r="RX34" s="1022"/>
      <c r="RY34" s="1022"/>
      <c r="RZ34" s="1022"/>
      <c r="SA34" s="1022"/>
      <c r="SB34" s="1022"/>
      <c r="SC34" s="1022"/>
      <c r="SD34" s="1022"/>
      <c r="SE34" s="1022"/>
      <c r="SF34" s="1022"/>
      <c r="SG34" s="1022"/>
      <c r="SH34" s="1022"/>
      <c r="SI34" s="1022"/>
      <c r="SJ34" s="1022"/>
      <c r="SK34" s="1022"/>
      <c r="SL34" s="1022"/>
      <c r="SM34" s="1022"/>
      <c r="SN34" s="1022"/>
      <c r="SO34" s="1022"/>
      <c r="SP34" s="1022"/>
      <c r="SQ34" s="1022"/>
      <c r="SR34" s="1022"/>
      <c r="SS34" s="1022"/>
      <c r="ST34" s="1022"/>
      <c r="SU34" s="1022"/>
      <c r="SV34" s="1022"/>
      <c r="SW34" s="1022"/>
      <c r="SX34" s="1022"/>
      <c r="SY34" s="1022"/>
      <c r="SZ34" s="1022"/>
      <c r="TA34" s="1022"/>
      <c r="TB34" s="1022"/>
      <c r="TC34" s="1022"/>
      <c r="TD34" s="1022"/>
      <c r="TE34" s="1022"/>
      <c r="TF34" s="1022"/>
      <c r="TG34" s="1022"/>
      <c r="TH34" s="1022"/>
      <c r="TI34" s="1022"/>
      <c r="TJ34" s="1022"/>
      <c r="TK34" s="1022"/>
      <c r="TL34" s="1022"/>
      <c r="TM34" s="1022"/>
      <c r="TN34" s="1022"/>
      <c r="TO34" s="1022"/>
      <c r="TP34" s="1022"/>
      <c r="TQ34" s="1022"/>
      <c r="TR34" s="1022"/>
      <c r="TS34" s="1022"/>
      <c r="TT34" s="1022"/>
      <c r="TU34" s="1022"/>
      <c r="TV34" s="1022"/>
      <c r="TW34" s="1022"/>
      <c r="TX34" s="1022"/>
      <c r="TY34" s="1022"/>
      <c r="TZ34" s="1022"/>
      <c r="UA34" s="1022"/>
      <c r="UB34" s="1022"/>
      <c r="UC34" s="1022"/>
      <c r="UD34" s="1022"/>
      <c r="UE34" s="1022"/>
      <c r="UF34" s="1022"/>
      <c r="UG34" s="1022"/>
      <c r="UH34" s="1022"/>
      <c r="UI34" s="1022"/>
      <c r="UJ34" s="1022"/>
      <c r="UK34" s="1022"/>
      <c r="UL34" s="1022"/>
      <c r="UM34" s="1022"/>
      <c r="UN34" s="1022"/>
      <c r="UO34" s="1022"/>
      <c r="UP34" s="1022"/>
      <c r="UQ34" s="1022"/>
      <c r="UR34" s="1022"/>
      <c r="US34" s="1022"/>
      <c r="UT34" s="1022"/>
      <c r="UU34" s="1022"/>
      <c r="UV34" s="1022"/>
      <c r="UW34" s="1022"/>
      <c r="UX34" s="1022"/>
      <c r="UY34" s="1022"/>
      <c r="UZ34" s="1022"/>
      <c r="VA34" s="1022"/>
      <c r="VB34" s="1022"/>
      <c r="VC34" s="1022"/>
      <c r="VD34" s="1022"/>
      <c r="VE34" s="1022"/>
      <c r="VF34" s="1022"/>
      <c r="VG34" s="1022"/>
      <c r="VH34" s="1022"/>
      <c r="VI34" s="1022"/>
      <c r="VJ34" s="1022"/>
      <c r="VK34" s="1022"/>
      <c r="VL34" s="1022"/>
      <c r="VM34" s="1022"/>
      <c r="VN34" s="1022"/>
      <c r="VO34" s="1022"/>
      <c r="VP34" s="1022"/>
      <c r="VQ34" s="1022"/>
      <c r="VR34" s="1022"/>
      <c r="VS34" s="1022"/>
      <c r="VT34" s="1022"/>
      <c r="VU34" s="1022"/>
      <c r="VV34" s="1022"/>
      <c r="VW34" s="1022"/>
      <c r="VX34" s="1022"/>
      <c r="VY34" s="1022"/>
      <c r="VZ34" s="1022"/>
      <c r="WA34" s="1022"/>
      <c r="WB34" s="1022"/>
      <c r="WC34" s="1022"/>
      <c r="WD34" s="1022"/>
      <c r="WE34" s="1022"/>
      <c r="WF34" s="1022"/>
      <c r="WG34" s="1022"/>
      <c r="WH34" s="1022"/>
      <c r="WI34" s="1022"/>
      <c r="WJ34" s="1022"/>
      <c r="WK34" s="1022"/>
      <c r="WL34" s="1022"/>
      <c r="WM34" s="1022"/>
      <c r="WN34" s="1022"/>
      <c r="WO34" s="1022"/>
      <c r="WP34" s="1022"/>
      <c r="WQ34" s="1022"/>
      <c r="WR34" s="1022"/>
      <c r="WS34" s="1022"/>
      <c r="WT34" s="1022"/>
      <c r="WU34" s="1022"/>
      <c r="WV34" s="1022"/>
      <c r="WW34" s="1022"/>
      <c r="WX34" s="1022"/>
      <c r="WY34" s="1022"/>
      <c r="WZ34" s="1022"/>
      <c r="XA34" s="1022"/>
      <c r="XB34" s="1022"/>
      <c r="XC34" s="1022"/>
      <c r="XD34" s="1022"/>
      <c r="XE34" s="1022"/>
      <c r="XF34" s="1022"/>
      <c r="XG34" s="1022"/>
      <c r="XH34" s="1022"/>
      <c r="XI34" s="1022"/>
      <c r="XJ34" s="1022"/>
      <c r="XK34" s="1022"/>
      <c r="XL34" s="1022"/>
      <c r="XM34" s="1022"/>
      <c r="XN34" s="1022"/>
      <c r="XO34" s="1022"/>
      <c r="XP34" s="1022"/>
      <c r="XQ34" s="1022"/>
      <c r="XR34" s="1022"/>
      <c r="XS34" s="1022"/>
      <c r="XT34" s="1022"/>
      <c r="XU34" s="1022"/>
      <c r="XV34" s="1022"/>
      <c r="XW34" s="1022"/>
      <c r="XX34" s="1022"/>
      <c r="XY34" s="1022"/>
      <c r="XZ34" s="1022"/>
      <c r="YA34" s="1022"/>
      <c r="YB34" s="1022"/>
      <c r="YC34" s="1022"/>
      <c r="YD34" s="1022"/>
      <c r="YE34" s="1022"/>
      <c r="YF34" s="1022"/>
      <c r="YG34" s="1022"/>
      <c r="YH34" s="1022"/>
      <c r="YI34" s="1022"/>
      <c r="YJ34" s="1022"/>
      <c r="YK34" s="1022"/>
      <c r="YL34" s="1022"/>
      <c r="YM34" s="1022"/>
      <c r="YN34" s="1022"/>
      <c r="YO34" s="1022"/>
      <c r="YP34" s="1022"/>
      <c r="YQ34" s="1022"/>
      <c r="YR34" s="1022"/>
      <c r="YS34" s="1022"/>
      <c r="YT34" s="1022"/>
      <c r="YU34" s="1022"/>
      <c r="YV34" s="1022"/>
      <c r="YW34" s="1022"/>
      <c r="YX34" s="1022"/>
      <c r="YY34" s="1022"/>
      <c r="YZ34" s="1022"/>
      <c r="ZA34" s="1022"/>
      <c r="ZB34" s="1022"/>
      <c r="ZC34" s="1022"/>
      <c r="ZD34" s="1022"/>
      <c r="ZE34" s="1022"/>
      <c r="ZF34" s="1022"/>
      <c r="ZG34" s="1022"/>
      <c r="ZH34" s="1022"/>
      <c r="ZI34" s="1022"/>
      <c r="ZJ34" s="1022"/>
      <c r="ZK34" s="1022"/>
      <c r="ZL34" s="1022"/>
      <c r="ZM34" s="1022"/>
      <c r="ZN34" s="1022"/>
      <c r="ZO34" s="1022"/>
      <c r="ZP34" s="1022"/>
      <c r="ZQ34" s="1022"/>
      <c r="ZR34" s="1022"/>
      <c r="ZS34" s="1022"/>
      <c r="ZT34" s="1022"/>
      <c r="ZU34" s="1022"/>
      <c r="ZV34" s="1022"/>
      <c r="ZW34" s="1022"/>
      <c r="ZX34" s="1022"/>
      <c r="ZY34" s="1022"/>
      <c r="ZZ34" s="1022"/>
      <c r="AAA34" s="1022"/>
      <c r="AAB34" s="1022"/>
      <c r="AAC34" s="1022"/>
      <c r="AAD34" s="1022"/>
      <c r="AAE34" s="1022"/>
      <c r="AAF34" s="1022"/>
      <c r="AAG34" s="1022"/>
      <c r="AAH34" s="1022"/>
      <c r="AAI34" s="1022"/>
      <c r="AAJ34" s="1022"/>
      <c r="AAK34" s="1022"/>
      <c r="AAL34" s="1022"/>
      <c r="AAM34" s="1022"/>
      <c r="AAN34" s="1022"/>
      <c r="AAO34" s="1022"/>
      <c r="AAP34" s="1022"/>
      <c r="AAQ34" s="1022"/>
      <c r="AAR34" s="1022"/>
      <c r="AAS34" s="1022"/>
      <c r="AAT34" s="1022"/>
      <c r="AAU34" s="1022"/>
      <c r="AAV34" s="1022"/>
      <c r="AAW34" s="1022"/>
      <c r="AAX34" s="1022"/>
      <c r="AAY34" s="1022"/>
      <c r="AAZ34" s="1022"/>
      <c r="ABA34" s="1022"/>
      <c r="ABB34" s="1022"/>
      <c r="ABC34" s="1022"/>
      <c r="ABD34" s="1022"/>
      <c r="ABE34" s="1022"/>
      <c r="ABF34" s="1022"/>
      <c r="ABG34" s="1022"/>
      <c r="ABH34" s="1022"/>
      <c r="ABI34" s="1022"/>
      <c r="ABJ34" s="1022"/>
      <c r="ABK34" s="1022"/>
      <c r="ABL34" s="1022"/>
      <c r="ABM34" s="1022"/>
      <c r="ABN34" s="1022"/>
      <c r="ABO34" s="1022"/>
      <c r="ABP34" s="1022"/>
      <c r="ABQ34" s="1022"/>
      <c r="ABR34" s="1022"/>
      <c r="ABS34" s="1022"/>
      <c r="ABT34" s="1022"/>
      <c r="ABU34" s="1022"/>
      <c r="ABV34" s="1022"/>
      <c r="ABW34" s="1022"/>
      <c r="ABX34" s="1022"/>
      <c r="ABY34" s="1022"/>
      <c r="ABZ34" s="1022"/>
      <c r="ACA34" s="1022"/>
      <c r="ACB34" s="1022"/>
      <c r="ACC34" s="1022"/>
      <c r="ACD34" s="1022"/>
      <c r="ACE34" s="1022"/>
      <c r="ACF34" s="1022"/>
      <c r="ACG34" s="1022"/>
      <c r="ACH34" s="1022"/>
      <c r="ACI34" s="1022"/>
      <c r="ACJ34" s="1022"/>
      <c r="ACK34" s="1022"/>
      <c r="ACL34" s="1022"/>
      <c r="ACM34" s="1022"/>
      <c r="ACN34" s="1022"/>
      <c r="ACO34" s="1022"/>
      <c r="ACP34" s="1022"/>
      <c r="ACQ34" s="1022"/>
      <c r="ACR34" s="1022"/>
      <c r="ACS34" s="1022"/>
      <c r="ACT34" s="1022"/>
      <c r="ACU34" s="1022"/>
      <c r="ACV34" s="1022"/>
      <c r="ACW34" s="1022"/>
      <c r="ACX34" s="1022"/>
      <c r="ACY34" s="1022"/>
      <c r="ACZ34" s="1022"/>
      <c r="ADA34" s="1022"/>
      <c r="ADB34" s="1022"/>
      <c r="ADC34" s="1022"/>
      <c r="ADD34" s="1022"/>
      <c r="ADE34" s="1022"/>
      <c r="ADF34" s="1022"/>
      <c r="ADG34" s="1022"/>
      <c r="ADH34" s="1022"/>
      <c r="ADI34" s="1022"/>
      <c r="ADJ34" s="1022"/>
      <c r="ADK34" s="1022"/>
      <c r="ADL34" s="1022"/>
      <c r="ADM34" s="1022"/>
      <c r="ADN34" s="1022"/>
      <c r="ADO34" s="1022"/>
      <c r="ADP34" s="1022"/>
      <c r="ADQ34" s="1022"/>
      <c r="ADR34" s="1022"/>
      <c r="ADS34" s="1022"/>
      <c r="ADT34" s="1022"/>
      <c r="ADU34" s="1022"/>
      <c r="ADV34" s="1022"/>
      <c r="ADW34" s="1022"/>
      <c r="ADX34" s="1022"/>
      <c r="ADY34" s="1022"/>
      <c r="ADZ34" s="1022"/>
      <c r="AEA34" s="1022"/>
      <c r="AEB34" s="1022"/>
      <c r="AEC34" s="1022"/>
      <c r="AED34" s="1022"/>
      <c r="AEE34" s="1022"/>
      <c r="AEF34" s="1022"/>
      <c r="AEG34" s="1022"/>
      <c r="AEH34" s="1022"/>
      <c r="AEI34" s="1022"/>
      <c r="AEJ34" s="1022"/>
      <c r="AEK34" s="1022"/>
      <c r="AEL34" s="1022"/>
      <c r="AEM34" s="1022"/>
      <c r="AEN34" s="1022"/>
      <c r="AEO34" s="1022"/>
      <c r="AEP34" s="1022"/>
      <c r="AEQ34" s="1022"/>
      <c r="AER34" s="1022"/>
      <c r="AES34" s="1022"/>
      <c r="AET34" s="1022"/>
      <c r="AEU34" s="1022"/>
      <c r="AEV34" s="1022"/>
      <c r="AEW34" s="1022"/>
      <c r="AEX34" s="1022"/>
      <c r="AEY34" s="1022"/>
      <c r="AEZ34" s="1022"/>
      <c r="AFA34" s="1022"/>
      <c r="AFB34" s="1022"/>
      <c r="AFC34" s="1022"/>
      <c r="AFD34" s="1022"/>
      <c r="AFE34" s="1022"/>
      <c r="AFF34" s="1022"/>
      <c r="AFG34" s="1022"/>
      <c r="AFH34" s="1022"/>
      <c r="AFI34" s="1022"/>
      <c r="AFJ34" s="1022"/>
      <c r="AFK34" s="1022"/>
      <c r="AFL34" s="1022"/>
      <c r="AFM34" s="1022"/>
      <c r="AFN34" s="1022"/>
      <c r="AFO34" s="1022"/>
      <c r="AFP34" s="1022"/>
      <c r="AFQ34" s="1022"/>
      <c r="AFR34" s="1022"/>
      <c r="AFS34" s="1022"/>
      <c r="AFT34" s="1022"/>
      <c r="AFU34" s="1022"/>
      <c r="AFV34" s="1022"/>
      <c r="AFW34" s="1022"/>
      <c r="AFX34" s="1022"/>
      <c r="AFY34" s="1022"/>
      <c r="AFZ34" s="1022"/>
      <c r="AGA34" s="1022"/>
      <c r="AGB34" s="1022"/>
      <c r="AGC34" s="1022"/>
      <c r="AGD34" s="1022"/>
      <c r="AGE34" s="1022"/>
      <c r="AGF34" s="1022"/>
      <c r="AGG34" s="1022"/>
      <c r="AGH34" s="1022"/>
      <c r="AGI34" s="1022"/>
      <c r="AGJ34" s="1022"/>
      <c r="AGK34" s="1022"/>
      <c r="AGL34" s="1022"/>
      <c r="AGM34" s="1022"/>
      <c r="AGN34" s="1022"/>
      <c r="AGO34" s="1022"/>
      <c r="AGP34" s="1022"/>
      <c r="AGQ34" s="1022"/>
      <c r="AGR34" s="1022"/>
      <c r="AGS34" s="1022"/>
      <c r="AGT34" s="1022"/>
      <c r="AGU34" s="1022"/>
      <c r="AGV34" s="1022"/>
      <c r="AGW34" s="1022"/>
      <c r="AGX34" s="1022"/>
      <c r="AGY34" s="1022"/>
      <c r="AGZ34" s="1022"/>
      <c r="AHA34" s="1022"/>
      <c r="AHB34" s="1022"/>
      <c r="AHC34" s="1022"/>
      <c r="AHD34" s="1022"/>
      <c r="AHE34" s="1022"/>
      <c r="AHF34" s="1022"/>
      <c r="AHG34" s="1022"/>
      <c r="AHH34" s="1022"/>
      <c r="AHI34" s="1022"/>
      <c r="AHJ34" s="1022"/>
      <c r="AHK34" s="1022"/>
      <c r="AHL34" s="1022"/>
      <c r="AHM34" s="1022"/>
      <c r="AHN34" s="1022"/>
      <c r="AHO34" s="1022"/>
      <c r="AHP34" s="1022"/>
      <c r="AHQ34" s="1022"/>
      <c r="AHR34" s="1022"/>
      <c r="AHS34" s="1022"/>
      <c r="AHT34" s="1022"/>
      <c r="AHU34" s="1022"/>
      <c r="AHV34" s="1022"/>
      <c r="AHW34" s="1022"/>
      <c r="AHX34" s="1022"/>
      <c r="AHY34" s="1022"/>
      <c r="AHZ34" s="1022"/>
      <c r="AIA34" s="1022"/>
      <c r="AIB34" s="1022"/>
      <c r="AIC34" s="1022"/>
      <c r="AID34" s="1022"/>
      <c r="AIE34" s="1022"/>
      <c r="AIF34" s="1022"/>
      <c r="AIG34" s="1022"/>
      <c r="AIH34" s="1022"/>
      <c r="AII34" s="1022"/>
      <c r="AIJ34" s="1022"/>
      <c r="AIK34" s="1022"/>
      <c r="AIL34" s="1022"/>
      <c r="AIM34" s="1022"/>
      <c r="AIN34" s="1022"/>
      <c r="AIO34" s="1022"/>
      <c r="AIP34" s="1022"/>
      <c r="AIQ34" s="1022"/>
      <c r="AIR34" s="1022"/>
      <c r="AIS34" s="1022"/>
      <c r="AIT34" s="1022"/>
      <c r="AIU34" s="1022"/>
      <c r="AIV34" s="1022"/>
      <c r="AIW34" s="1022"/>
      <c r="AIX34" s="1022"/>
      <c r="AIY34" s="1022"/>
      <c r="AIZ34" s="1022"/>
      <c r="AJA34" s="1022"/>
      <c r="AJB34" s="1022"/>
      <c r="AJC34" s="1022"/>
      <c r="AJD34" s="1022"/>
      <c r="AJE34" s="1022"/>
      <c r="AJF34" s="1022"/>
      <c r="AJG34" s="1022"/>
      <c r="AJH34" s="1022"/>
      <c r="AJI34" s="1022"/>
      <c r="AJJ34" s="1022"/>
      <c r="AJK34" s="1022"/>
      <c r="AJL34" s="1022"/>
      <c r="AJM34" s="1022"/>
      <c r="AJN34" s="1022"/>
      <c r="AJO34" s="1022"/>
      <c r="AJP34" s="1022"/>
      <c r="AJQ34" s="1022"/>
      <c r="AJR34" s="1022"/>
      <c r="AJS34" s="1022"/>
      <c r="AJT34" s="1022"/>
      <c r="AJU34" s="1022"/>
      <c r="AJV34" s="1022"/>
      <c r="AJW34" s="1022"/>
      <c r="AJX34" s="1022"/>
      <c r="AJY34" s="1022"/>
      <c r="AJZ34" s="1022"/>
      <c r="AKA34" s="1022"/>
      <c r="AKB34" s="1022"/>
      <c r="AKC34" s="1022"/>
      <c r="AKD34" s="1022"/>
      <c r="AKE34" s="1022"/>
      <c r="AKF34" s="1022"/>
      <c r="AKG34" s="1022"/>
      <c r="AKH34" s="1022"/>
      <c r="AKI34" s="1022"/>
      <c r="AKJ34" s="1022"/>
      <c r="AKK34" s="1022"/>
      <c r="AKL34" s="1022"/>
      <c r="AKM34" s="1022"/>
      <c r="AKN34" s="1022"/>
      <c r="AKO34" s="1022"/>
      <c r="AKP34" s="1022"/>
      <c r="AKQ34" s="1022"/>
      <c r="AKR34" s="1022"/>
      <c r="AKS34" s="1022"/>
      <c r="AKT34" s="1022"/>
      <c r="AKU34" s="1022"/>
      <c r="AKV34" s="1022"/>
      <c r="AKW34" s="1022"/>
      <c r="AKX34" s="1022"/>
      <c r="AKY34" s="1022"/>
      <c r="AKZ34" s="1022"/>
      <c r="ALA34" s="1022"/>
      <c r="ALB34" s="1022"/>
      <c r="ALC34" s="1022"/>
      <c r="ALD34" s="1022"/>
      <c r="ALE34" s="1022"/>
      <c r="ALF34" s="1022"/>
      <c r="ALG34" s="1022"/>
      <c r="ALH34" s="1022"/>
      <c r="ALI34" s="1022"/>
      <c r="ALJ34" s="1022"/>
      <c r="ALK34" s="1022"/>
      <c r="ALL34" s="1022"/>
      <c r="ALM34" s="1022"/>
      <c r="ALN34" s="1022"/>
      <c r="ALO34" s="1022"/>
      <c r="ALP34" s="1022"/>
      <c r="ALQ34" s="1022"/>
      <c r="ALR34" s="1022"/>
      <c r="ALS34" s="1022"/>
      <c r="ALT34" s="1022"/>
      <c r="ALU34" s="1022"/>
      <c r="ALV34" s="1022"/>
      <c r="ALW34" s="1022"/>
      <c r="ALX34" s="1022"/>
      <c r="ALY34" s="1022"/>
      <c r="ALZ34" s="1022"/>
      <c r="AMA34" s="1022"/>
      <c r="AMB34" s="1022"/>
      <c r="AMC34" s="1022"/>
      <c r="AMD34" s="1022"/>
      <c r="AME34" s="1022"/>
      <c r="AMF34" s="1022"/>
      <c r="AMG34" s="1022"/>
      <c r="AMH34" s="1022"/>
      <c r="AMI34" s="1022"/>
      <c r="AMJ34" s="1022"/>
      <c r="AMK34" s="1022"/>
      <c r="AML34" s="1022"/>
      <c r="AMM34" s="1022"/>
      <c r="AMN34" s="1022"/>
      <c r="AMO34" s="1022"/>
      <c r="AMP34" s="1022"/>
      <c r="AMQ34" s="1022"/>
      <c r="AMR34" s="1022"/>
      <c r="AMS34" s="1022"/>
      <c r="AMT34" s="1022"/>
      <c r="AMU34" s="1022"/>
      <c r="AMV34" s="1022"/>
      <c r="AMW34" s="1022"/>
      <c r="AMX34" s="1022"/>
      <c r="AMY34" s="1022"/>
      <c r="AMZ34" s="1022"/>
      <c r="ANA34" s="1022"/>
      <c r="ANB34" s="1022"/>
      <c r="ANC34" s="1022"/>
      <c r="AND34" s="1022"/>
      <c r="ANE34" s="1022"/>
      <c r="ANF34" s="1022"/>
      <c r="ANG34" s="1022"/>
      <c r="ANH34" s="1022"/>
      <c r="ANI34" s="1022"/>
      <c r="ANJ34" s="1022"/>
      <c r="ANK34" s="1022"/>
      <c r="ANL34" s="1022"/>
      <c r="ANM34" s="1022"/>
      <c r="ANN34" s="1022"/>
      <c r="ANO34" s="1022"/>
      <c r="ANP34" s="1022"/>
      <c r="ANQ34" s="1022"/>
      <c r="ANR34" s="1022"/>
      <c r="ANS34" s="1022"/>
      <c r="ANT34" s="1022"/>
      <c r="ANU34" s="1022"/>
      <c r="ANV34" s="1022"/>
      <c r="ANW34" s="1022"/>
      <c r="ANX34" s="1022"/>
      <c r="ANY34" s="1022"/>
      <c r="ANZ34" s="1022"/>
      <c r="AOA34" s="1022"/>
      <c r="AOB34" s="1022"/>
      <c r="AOC34" s="1022"/>
      <c r="AOD34" s="1022"/>
      <c r="AOE34" s="1022"/>
      <c r="AOF34" s="1022"/>
      <c r="AOG34" s="1022"/>
      <c r="AOH34" s="1022"/>
      <c r="AOI34" s="1022"/>
      <c r="AOJ34" s="1022"/>
      <c r="AOK34" s="1022"/>
      <c r="AOL34" s="1022"/>
      <c r="AOM34" s="1022"/>
      <c r="AON34" s="1022"/>
      <c r="AOO34" s="1022"/>
      <c r="AOP34" s="1022"/>
      <c r="AOQ34" s="1022"/>
      <c r="AOR34" s="1022"/>
      <c r="AOS34" s="1022"/>
      <c r="AOT34" s="1022"/>
      <c r="AOU34" s="1022"/>
      <c r="AOV34" s="1022"/>
      <c r="AOW34" s="1022"/>
      <c r="AOX34" s="1022"/>
      <c r="AOY34" s="1022"/>
      <c r="AOZ34" s="1022"/>
      <c r="APA34" s="1022"/>
      <c r="APB34" s="1022"/>
      <c r="APC34" s="1022"/>
      <c r="APD34" s="1022"/>
      <c r="APE34" s="1022"/>
      <c r="APF34" s="1022"/>
      <c r="APG34" s="1022"/>
      <c r="APH34" s="1022"/>
      <c r="API34" s="1022"/>
      <c r="APJ34" s="1022"/>
      <c r="APK34" s="1022"/>
      <c r="APL34" s="1022"/>
      <c r="APM34" s="1022"/>
      <c r="APN34" s="1022"/>
      <c r="APO34" s="1022"/>
      <c r="APP34" s="1022"/>
      <c r="APQ34" s="1022"/>
      <c r="APR34" s="1022"/>
      <c r="APS34" s="1022"/>
      <c r="APT34" s="1022"/>
      <c r="APU34" s="1022"/>
      <c r="APV34" s="1022"/>
      <c r="APW34" s="1022"/>
      <c r="APX34" s="1022"/>
      <c r="APY34" s="1022"/>
      <c r="APZ34" s="1022"/>
      <c r="AQA34" s="1022"/>
      <c r="AQB34" s="1022"/>
      <c r="AQC34" s="1022"/>
      <c r="AQD34" s="1022"/>
      <c r="AQE34" s="1022"/>
      <c r="AQF34" s="1022"/>
      <c r="AQG34" s="1022"/>
      <c r="AQH34" s="1022"/>
      <c r="AQI34" s="1022"/>
      <c r="AQJ34" s="1022"/>
      <c r="AQK34" s="1022"/>
      <c r="AQL34" s="1022"/>
      <c r="AQM34" s="1022"/>
      <c r="AQN34" s="1022"/>
      <c r="AQO34" s="1022"/>
      <c r="AQP34" s="1022"/>
      <c r="AQQ34" s="1022"/>
      <c r="AQR34" s="1022"/>
      <c r="AQS34" s="1022"/>
      <c r="AQT34" s="1022"/>
      <c r="AQU34" s="1022"/>
      <c r="AQV34" s="1022"/>
      <c r="AQW34" s="1022"/>
      <c r="AQX34" s="1022"/>
      <c r="AQY34" s="1022"/>
      <c r="AQZ34" s="1022"/>
      <c r="ARA34" s="1022"/>
      <c r="ARB34" s="1022"/>
      <c r="ARC34" s="1022"/>
      <c r="ARD34" s="1022"/>
      <c r="ARE34" s="1022"/>
      <c r="ARF34" s="1022"/>
      <c r="ARG34" s="1022"/>
      <c r="ARH34" s="1022"/>
      <c r="ARI34" s="1022"/>
      <c r="ARJ34" s="1022"/>
      <c r="ARK34" s="1022"/>
      <c r="ARL34" s="1022"/>
      <c r="ARM34" s="1022"/>
      <c r="ARN34" s="1022"/>
      <c r="ARO34" s="1022"/>
      <c r="ARP34" s="1022"/>
      <c r="ARQ34" s="1022"/>
      <c r="ARR34" s="1022"/>
      <c r="ARS34" s="1022"/>
      <c r="ART34" s="1022"/>
      <c r="ARU34" s="1022"/>
      <c r="ARV34" s="1022"/>
      <c r="ARW34" s="1022"/>
      <c r="ARX34" s="1022"/>
      <c r="ARY34" s="1022"/>
      <c r="ARZ34" s="1022"/>
      <c r="ASA34" s="1022"/>
      <c r="ASB34" s="1022"/>
      <c r="ASC34" s="1022"/>
      <c r="ASD34" s="1022"/>
      <c r="ASE34" s="1022"/>
      <c r="ASF34" s="1022"/>
      <c r="ASG34" s="1022"/>
      <c r="ASH34" s="1022"/>
      <c r="ASI34" s="1022"/>
      <c r="ASJ34" s="1022"/>
      <c r="ASK34" s="1022"/>
      <c r="ASL34" s="1022"/>
      <c r="ASM34" s="1022"/>
      <c r="ASN34" s="1022"/>
      <c r="ASO34" s="1022"/>
      <c r="ASP34" s="1022"/>
      <c r="ASQ34" s="1022"/>
      <c r="ASR34" s="1022"/>
      <c r="ASS34" s="1022"/>
      <c r="AST34" s="1022"/>
      <c r="ASU34" s="1022"/>
      <c r="ASV34" s="1022"/>
      <c r="ASW34" s="1022"/>
      <c r="ASX34" s="1022"/>
      <c r="ASY34" s="1022"/>
      <c r="ASZ34" s="1022"/>
      <c r="ATA34" s="1022"/>
      <c r="ATB34" s="1022"/>
      <c r="ATC34" s="1022"/>
      <c r="ATD34" s="1022"/>
      <c r="ATE34" s="1022"/>
      <c r="ATF34" s="1022"/>
      <c r="ATG34" s="1022"/>
      <c r="ATH34" s="1022"/>
      <c r="ATI34" s="1022"/>
      <c r="ATJ34" s="1022"/>
      <c r="ATK34" s="1022"/>
      <c r="ATL34" s="1022"/>
      <c r="ATM34" s="1022"/>
      <c r="ATN34" s="1022"/>
      <c r="ATO34" s="1022"/>
      <c r="ATP34" s="1022"/>
      <c r="ATQ34" s="1022"/>
      <c r="ATR34" s="1022"/>
      <c r="ATS34" s="1022"/>
      <c r="ATT34" s="1022"/>
      <c r="ATU34" s="1022"/>
      <c r="ATV34" s="1022"/>
      <c r="ATW34" s="1022"/>
      <c r="ATX34" s="1022"/>
      <c r="ATY34" s="1022"/>
      <c r="ATZ34" s="1022"/>
      <c r="AUA34" s="1022"/>
      <c r="AUB34" s="1022"/>
      <c r="AUC34" s="1022"/>
      <c r="AUD34" s="1022"/>
      <c r="AUE34" s="1022"/>
      <c r="AUF34" s="1022"/>
      <c r="AUG34" s="1022"/>
      <c r="AUH34" s="1022"/>
      <c r="AUI34" s="1022"/>
      <c r="AUJ34" s="1022"/>
      <c r="AUK34" s="1022"/>
      <c r="AUL34" s="1022"/>
      <c r="AUM34" s="1022"/>
      <c r="AUN34" s="1022"/>
      <c r="AUO34" s="1022"/>
      <c r="AUP34" s="1022"/>
      <c r="AUQ34" s="1022"/>
      <c r="AUR34" s="1022"/>
      <c r="AUS34" s="1022"/>
      <c r="AUT34" s="1022"/>
      <c r="AUU34" s="1022"/>
      <c r="AUV34" s="1022"/>
      <c r="AUW34" s="1022"/>
      <c r="AUX34" s="1022"/>
      <c r="AUY34" s="1022"/>
      <c r="AUZ34" s="1022"/>
      <c r="AVA34" s="1022"/>
      <c r="AVB34" s="1022"/>
      <c r="AVC34" s="1022"/>
      <c r="AVD34" s="1022"/>
      <c r="AVE34" s="1022"/>
      <c r="AVF34" s="1022"/>
      <c r="AVG34" s="1022"/>
      <c r="AVH34" s="1022"/>
      <c r="AVI34" s="1022"/>
      <c r="AVJ34" s="1022"/>
      <c r="AVK34" s="1022"/>
      <c r="AVL34" s="1022"/>
      <c r="AVM34" s="1022"/>
      <c r="AVN34" s="1022"/>
      <c r="AVO34" s="1022"/>
      <c r="AVP34" s="1022"/>
      <c r="AVQ34" s="1022"/>
      <c r="AVR34" s="1022"/>
      <c r="AVS34" s="1022"/>
      <c r="AVT34" s="1022"/>
      <c r="AVU34" s="1022"/>
      <c r="AVV34" s="1022"/>
      <c r="AVW34" s="1022"/>
      <c r="AVX34" s="1022"/>
      <c r="AVY34" s="1022"/>
      <c r="AVZ34" s="1022"/>
      <c r="AWA34" s="1022"/>
      <c r="AWB34" s="1022"/>
      <c r="AWC34" s="1022"/>
      <c r="AWD34" s="1022"/>
      <c r="AWE34" s="1022"/>
      <c r="AWF34" s="1022"/>
      <c r="AWG34" s="1022"/>
      <c r="AWH34" s="1022"/>
      <c r="AWI34" s="1022"/>
      <c r="AWJ34" s="1022"/>
      <c r="AWK34" s="1022"/>
      <c r="AWL34" s="1022"/>
      <c r="AWM34" s="1022"/>
      <c r="AWN34" s="1022"/>
      <c r="AWO34" s="1022"/>
      <c r="AWP34" s="1022"/>
      <c r="AWQ34" s="1022"/>
      <c r="AWR34" s="1022"/>
      <c r="AWS34" s="1022"/>
      <c r="AWT34" s="1022"/>
      <c r="AWU34" s="1022"/>
      <c r="AWV34" s="1022"/>
      <c r="AWW34" s="1022"/>
      <c r="AWX34" s="1022"/>
      <c r="AWY34" s="1022"/>
      <c r="AWZ34" s="1022"/>
      <c r="AXA34" s="1022"/>
      <c r="AXB34" s="1022"/>
      <c r="AXC34" s="1022"/>
      <c r="AXD34" s="1022"/>
      <c r="AXE34" s="1022"/>
      <c r="AXF34" s="1022"/>
      <c r="AXG34" s="1022"/>
      <c r="AXH34" s="1022"/>
      <c r="AXI34" s="1022"/>
      <c r="AXJ34" s="1022"/>
      <c r="AXK34" s="1022"/>
      <c r="AXL34" s="1022"/>
      <c r="AXM34" s="1022"/>
      <c r="AXN34" s="1022"/>
      <c r="AXO34" s="1022"/>
      <c r="AXP34" s="1022"/>
      <c r="AXQ34" s="1022"/>
      <c r="AXR34" s="1022"/>
      <c r="AXS34" s="1022"/>
      <c r="AXT34" s="1022"/>
      <c r="AXU34" s="1022"/>
      <c r="AXV34" s="1022"/>
      <c r="AXW34" s="1022"/>
      <c r="AXX34" s="1022"/>
      <c r="AXY34" s="1022"/>
      <c r="AXZ34" s="1022"/>
      <c r="AYA34" s="1022"/>
      <c r="AYB34" s="1022"/>
      <c r="AYC34" s="1022"/>
      <c r="AYD34" s="1022"/>
      <c r="AYE34" s="1022"/>
      <c r="AYF34" s="1022"/>
      <c r="AYG34" s="1022"/>
      <c r="AYH34" s="1022"/>
      <c r="AYI34" s="1022"/>
      <c r="AYJ34" s="1022"/>
      <c r="AYK34" s="1022"/>
      <c r="AYL34" s="1022"/>
      <c r="AYM34" s="1022"/>
      <c r="AYN34" s="1022"/>
      <c r="AYO34" s="1022"/>
      <c r="AYP34" s="1022"/>
      <c r="AYQ34" s="1022"/>
      <c r="AYR34" s="1022"/>
      <c r="AYS34" s="1022"/>
      <c r="AYT34" s="1022"/>
      <c r="AYU34" s="1022"/>
      <c r="AYV34" s="1022"/>
      <c r="AYW34" s="1022"/>
      <c r="AYX34" s="1022"/>
      <c r="AYY34" s="1022"/>
      <c r="AYZ34" s="1022"/>
      <c r="AZA34" s="1022"/>
      <c r="AZB34" s="1022"/>
      <c r="AZC34" s="1022"/>
      <c r="AZD34" s="1022"/>
      <c r="AZE34" s="1022"/>
      <c r="AZF34" s="1022"/>
      <c r="AZG34" s="1022"/>
      <c r="AZH34" s="1022"/>
      <c r="AZI34" s="1022"/>
      <c r="AZJ34" s="1022"/>
      <c r="AZK34" s="1022"/>
      <c r="AZL34" s="1022"/>
      <c r="AZM34" s="1022"/>
      <c r="AZN34" s="1022"/>
      <c r="AZO34" s="1022"/>
      <c r="AZP34" s="1022"/>
      <c r="AZQ34" s="1022"/>
      <c r="AZR34" s="1022"/>
      <c r="AZS34" s="1022"/>
      <c r="AZT34" s="1022"/>
      <c r="AZU34" s="1022"/>
      <c r="AZV34" s="1022"/>
      <c r="AZW34" s="1022"/>
      <c r="AZX34" s="1022"/>
      <c r="AZY34" s="1022"/>
      <c r="AZZ34" s="1022"/>
      <c r="BAA34" s="1022"/>
      <c r="BAB34" s="1022"/>
      <c r="BAC34" s="1022"/>
      <c r="BAD34" s="1022"/>
      <c r="BAE34" s="1022"/>
      <c r="BAF34" s="1022"/>
      <c r="BAG34" s="1022"/>
      <c r="BAH34" s="1022"/>
      <c r="BAI34" s="1022"/>
      <c r="BAJ34" s="1022"/>
      <c r="BAK34" s="1022"/>
      <c r="BAL34" s="1022"/>
      <c r="BAM34" s="1022"/>
      <c r="BAN34" s="1022"/>
      <c r="BAO34" s="1022"/>
      <c r="BAP34" s="1022"/>
      <c r="BAQ34" s="1022"/>
      <c r="BAR34" s="1022"/>
      <c r="BAS34" s="1022"/>
      <c r="BAT34" s="1022"/>
      <c r="BAU34" s="1022"/>
      <c r="BAV34" s="1022"/>
      <c r="BAW34" s="1022"/>
      <c r="BAX34" s="1022"/>
      <c r="BAY34" s="1022"/>
      <c r="BAZ34" s="1022"/>
      <c r="BBA34" s="1022"/>
      <c r="BBB34" s="1022"/>
      <c r="BBC34" s="1022"/>
      <c r="BBD34" s="1022"/>
      <c r="BBE34" s="1022"/>
      <c r="BBF34" s="1022"/>
      <c r="BBG34" s="1022"/>
      <c r="BBH34" s="1022"/>
      <c r="BBI34" s="1022"/>
      <c r="BBJ34" s="1022"/>
      <c r="BBK34" s="1022"/>
      <c r="BBL34" s="1022"/>
      <c r="BBM34" s="1022"/>
      <c r="BBN34" s="1022"/>
      <c r="BBO34" s="1022"/>
      <c r="BBP34" s="1022"/>
      <c r="BBQ34" s="1022"/>
      <c r="BBR34" s="1022"/>
      <c r="BBS34" s="1022"/>
      <c r="BBT34" s="1022"/>
      <c r="BBU34" s="1022"/>
      <c r="BBV34" s="1022"/>
      <c r="BBW34" s="1022"/>
      <c r="BBX34" s="1022"/>
      <c r="BBY34" s="1022"/>
      <c r="BBZ34" s="1022"/>
      <c r="BCA34" s="1022"/>
      <c r="BCB34" s="1022"/>
      <c r="BCC34" s="1022"/>
      <c r="BCD34" s="1022"/>
      <c r="BCE34" s="1022"/>
      <c r="BCF34" s="1022"/>
      <c r="BCG34" s="1022"/>
      <c r="BCH34" s="1022"/>
      <c r="BCI34" s="1022"/>
      <c r="BCJ34" s="1022"/>
      <c r="BCK34" s="1022"/>
      <c r="BCL34" s="1022"/>
      <c r="BCM34" s="1022"/>
      <c r="BCN34" s="1022"/>
      <c r="BCO34" s="1022"/>
      <c r="BCP34" s="1022"/>
      <c r="BCQ34" s="1022"/>
      <c r="BCR34" s="1022"/>
      <c r="BCS34" s="1022"/>
      <c r="BCT34" s="1022"/>
      <c r="BCU34" s="1022"/>
      <c r="BCV34" s="1022"/>
      <c r="BCW34" s="1022"/>
      <c r="BCX34" s="1022"/>
      <c r="BCY34" s="1022"/>
      <c r="BCZ34" s="1022"/>
      <c r="BDA34" s="1022"/>
      <c r="BDB34" s="1022"/>
      <c r="BDC34" s="1022"/>
      <c r="BDD34" s="1022"/>
      <c r="BDE34" s="1022"/>
      <c r="BDF34" s="1022"/>
      <c r="BDG34" s="1022"/>
      <c r="BDH34" s="1022"/>
      <c r="BDI34" s="1022"/>
      <c r="BDJ34" s="1022"/>
      <c r="BDK34" s="1022"/>
      <c r="BDL34" s="1022"/>
      <c r="BDM34" s="1022"/>
      <c r="BDN34" s="1022"/>
      <c r="BDO34" s="1022"/>
      <c r="BDP34" s="1022"/>
      <c r="BDQ34" s="1022"/>
      <c r="BDR34" s="1022"/>
      <c r="BDS34" s="1022"/>
      <c r="BDT34" s="1022"/>
      <c r="BDU34" s="1022"/>
      <c r="BDV34" s="1022"/>
      <c r="BDW34" s="1022"/>
      <c r="BDX34" s="1022"/>
      <c r="BDY34" s="1022"/>
      <c r="BDZ34" s="1022"/>
      <c r="BEA34" s="1022"/>
      <c r="BEB34" s="1022"/>
      <c r="BEC34" s="1022"/>
      <c r="BED34" s="1022"/>
      <c r="BEE34" s="1022"/>
      <c r="BEF34" s="1022"/>
      <c r="BEG34" s="1022"/>
      <c r="BEH34" s="1022"/>
      <c r="BEI34" s="1022"/>
      <c r="BEJ34" s="1022"/>
      <c r="BEK34" s="1022"/>
      <c r="BEL34" s="1022"/>
      <c r="BEM34" s="1022"/>
      <c r="BEN34" s="1022"/>
      <c r="BEO34" s="1022"/>
      <c r="BEP34" s="1022"/>
      <c r="BEQ34" s="1022"/>
      <c r="BER34" s="1022"/>
      <c r="BES34" s="1022"/>
      <c r="BET34" s="1022"/>
      <c r="BEU34" s="1022"/>
      <c r="BEV34" s="1022"/>
      <c r="BEW34" s="1022"/>
      <c r="BEX34" s="1022"/>
      <c r="BEY34" s="1022"/>
      <c r="BEZ34" s="1022"/>
      <c r="BFA34" s="1022"/>
      <c r="BFB34" s="1022"/>
      <c r="BFC34" s="1022"/>
      <c r="BFD34" s="1022"/>
      <c r="BFE34" s="1022"/>
      <c r="BFF34" s="1022"/>
      <c r="BFG34" s="1022"/>
      <c r="BFH34" s="1022"/>
      <c r="BFI34" s="1022"/>
      <c r="BFJ34" s="1022"/>
      <c r="BFK34" s="1022"/>
      <c r="BFL34" s="1022"/>
      <c r="BFM34" s="1022"/>
      <c r="BFN34" s="1022"/>
      <c r="BFO34" s="1022"/>
      <c r="BFP34" s="1022"/>
      <c r="BFQ34" s="1022"/>
      <c r="BFR34" s="1022"/>
      <c r="BFS34" s="1022"/>
      <c r="BFT34" s="1022"/>
      <c r="BFU34" s="1022"/>
      <c r="BFV34" s="1022"/>
      <c r="BFW34" s="1022"/>
      <c r="BFX34" s="1022"/>
      <c r="BFY34" s="1022"/>
      <c r="BFZ34" s="1022"/>
      <c r="BGA34" s="1022"/>
      <c r="BGB34" s="1022"/>
      <c r="BGC34" s="1022"/>
      <c r="BGD34" s="1022"/>
      <c r="BGE34" s="1022"/>
      <c r="BGF34" s="1022"/>
      <c r="BGG34" s="1022"/>
      <c r="BGH34" s="1022"/>
      <c r="BGI34" s="1022"/>
      <c r="BGJ34" s="1022"/>
      <c r="BGK34" s="1022"/>
      <c r="BGL34" s="1022"/>
      <c r="BGM34" s="1022"/>
      <c r="BGN34" s="1022"/>
      <c r="BGO34" s="1022"/>
      <c r="BGP34" s="1022"/>
      <c r="BGQ34" s="1022"/>
      <c r="BGR34" s="1022"/>
      <c r="BGS34" s="1022"/>
      <c r="BGT34" s="1022"/>
      <c r="BGU34" s="1022"/>
      <c r="BGV34" s="1022"/>
      <c r="BGW34" s="1022"/>
      <c r="BGX34" s="1022"/>
      <c r="BGY34" s="1022"/>
      <c r="BGZ34" s="1022"/>
      <c r="BHA34" s="1022"/>
      <c r="BHB34" s="1022"/>
      <c r="BHC34" s="1022"/>
      <c r="BHD34" s="1022"/>
      <c r="BHE34" s="1022"/>
      <c r="BHF34" s="1022"/>
      <c r="BHG34" s="1022"/>
      <c r="BHH34" s="1022"/>
      <c r="BHI34" s="1022"/>
      <c r="BHJ34" s="1022"/>
      <c r="BHK34" s="1022"/>
      <c r="BHL34" s="1022"/>
      <c r="BHM34" s="1022"/>
      <c r="BHN34" s="1022"/>
      <c r="BHO34" s="1022"/>
      <c r="BHP34" s="1022"/>
      <c r="BHQ34" s="1022"/>
      <c r="BHR34" s="1022"/>
      <c r="BHS34" s="1022"/>
      <c r="BHT34" s="1022"/>
      <c r="BHU34" s="1022"/>
      <c r="BHV34" s="1022"/>
      <c r="BHW34" s="1022"/>
      <c r="BHX34" s="1022"/>
      <c r="BHY34" s="1022"/>
      <c r="BHZ34" s="1022"/>
      <c r="BIA34" s="1022"/>
      <c r="BIB34" s="1022"/>
      <c r="BIC34" s="1022"/>
      <c r="BID34" s="1022"/>
      <c r="BIE34" s="1022"/>
      <c r="BIF34" s="1022"/>
      <c r="BIG34" s="1022"/>
      <c r="BIH34" s="1022"/>
      <c r="BII34" s="1022"/>
      <c r="BIJ34" s="1022"/>
      <c r="BIK34" s="1022"/>
      <c r="BIL34" s="1022"/>
      <c r="BIM34" s="1022"/>
      <c r="BIN34" s="1022"/>
      <c r="BIO34" s="1022"/>
      <c r="BIP34" s="1022"/>
      <c r="BIQ34" s="1022"/>
      <c r="BIR34" s="1022"/>
      <c r="BIS34" s="1022"/>
      <c r="BIT34" s="1022"/>
      <c r="BIU34" s="1022"/>
      <c r="BIV34" s="1022"/>
      <c r="BIW34" s="1022"/>
      <c r="BIX34" s="1022"/>
      <c r="BIY34" s="1022"/>
      <c r="BIZ34" s="1022"/>
      <c r="BJA34" s="1022"/>
      <c r="BJB34" s="1022"/>
      <c r="BJC34" s="1022"/>
      <c r="BJD34" s="1022"/>
      <c r="BJE34" s="1022"/>
      <c r="BJF34" s="1022"/>
      <c r="BJG34" s="1022"/>
      <c r="BJH34" s="1022"/>
      <c r="BJI34" s="1022"/>
      <c r="BJJ34" s="1022"/>
      <c r="BJK34" s="1022"/>
      <c r="BJL34" s="1022"/>
      <c r="BJM34" s="1022"/>
      <c r="BJN34" s="1022"/>
      <c r="BJO34" s="1022"/>
      <c r="BJP34" s="1022"/>
      <c r="BJQ34" s="1022"/>
      <c r="BJR34" s="1022"/>
      <c r="BJS34" s="1022"/>
      <c r="BJT34" s="1022"/>
      <c r="BJU34" s="1022"/>
      <c r="BJV34" s="1022"/>
      <c r="BJW34" s="1022"/>
      <c r="BJX34" s="1022"/>
      <c r="BJY34" s="1022"/>
      <c r="BJZ34" s="1022"/>
      <c r="BKA34" s="1022"/>
      <c r="BKB34" s="1022"/>
      <c r="BKC34" s="1022"/>
      <c r="BKD34" s="1022"/>
      <c r="BKE34" s="1022"/>
      <c r="BKF34" s="1022"/>
      <c r="BKG34" s="1022"/>
      <c r="BKH34" s="1022"/>
      <c r="BKI34" s="1022"/>
      <c r="BKJ34" s="1022"/>
      <c r="BKK34" s="1022"/>
      <c r="BKL34" s="1022"/>
      <c r="BKM34" s="1022"/>
      <c r="BKN34" s="1022"/>
      <c r="BKO34" s="1022"/>
      <c r="BKP34" s="1022"/>
      <c r="BKQ34" s="1022"/>
      <c r="BKR34" s="1022"/>
      <c r="BKS34" s="1022"/>
      <c r="BKT34" s="1022"/>
      <c r="BKU34" s="1022"/>
      <c r="BKV34" s="1022"/>
      <c r="BKW34" s="1022"/>
      <c r="BKX34" s="1022"/>
      <c r="BKY34" s="1022"/>
      <c r="BKZ34" s="1022"/>
      <c r="BLA34" s="1022"/>
      <c r="BLB34" s="1022"/>
      <c r="BLC34" s="1022"/>
      <c r="BLD34" s="1022"/>
      <c r="BLE34" s="1022"/>
      <c r="BLF34" s="1022"/>
      <c r="BLG34" s="1022"/>
      <c r="BLH34" s="1022"/>
      <c r="BLI34" s="1022"/>
      <c r="BLJ34" s="1022"/>
      <c r="BLK34" s="1022"/>
      <c r="BLL34" s="1022"/>
      <c r="BLM34" s="1022"/>
      <c r="BLN34" s="1022"/>
      <c r="BLO34" s="1022"/>
      <c r="BLP34" s="1022"/>
      <c r="BLQ34" s="1022"/>
      <c r="BLR34" s="1022"/>
      <c r="BLS34" s="1022"/>
      <c r="BLT34" s="1022"/>
      <c r="BLU34" s="1022"/>
      <c r="BLV34" s="1022"/>
      <c r="BLW34" s="1022"/>
      <c r="BLX34" s="1022"/>
      <c r="BLY34" s="1022"/>
      <c r="BLZ34" s="1022"/>
      <c r="BMA34" s="1022"/>
      <c r="BMB34" s="1022"/>
      <c r="BMC34" s="1022"/>
      <c r="BMD34" s="1022"/>
      <c r="BME34" s="1022"/>
      <c r="BMF34" s="1022"/>
      <c r="BMG34" s="1022"/>
      <c r="BMH34" s="1022"/>
      <c r="BMI34" s="1022"/>
      <c r="BMJ34" s="1022"/>
      <c r="BMK34" s="1022"/>
      <c r="BML34" s="1022"/>
      <c r="BMM34" s="1022"/>
      <c r="BMN34" s="1022"/>
      <c r="BMO34" s="1022"/>
      <c r="BMP34" s="1022"/>
      <c r="BMQ34" s="1022"/>
      <c r="BMR34" s="1022"/>
      <c r="BMS34" s="1022"/>
      <c r="BMT34" s="1022"/>
      <c r="BMU34" s="1022"/>
      <c r="BMV34" s="1022"/>
      <c r="BMW34" s="1022"/>
      <c r="BMX34" s="1022"/>
      <c r="BMY34" s="1022"/>
      <c r="BMZ34" s="1022"/>
      <c r="BNA34" s="1022"/>
      <c r="BNB34" s="1022"/>
      <c r="BNC34" s="1022"/>
      <c r="BND34" s="1022"/>
      <c r="BNE34" s="1022"/>
      <c r="BNF34" s="1022"/>
      <c r="BNG34" s="1022"/>
      <c r="BNH34" s="1022"/>
      <c r="BNI34" s="1022"/>
      <c r="BNJ34" s="1022"/>
      <c r="BNK34" s="1022"/>
      <c r="BNL34" s="1022"/>
      <c r="BNM34" s="1022"/>
      <c r="BNN34" s="1022"/>
      <c r="BNO34" s="1022"/>
      <c r="BNP34" s="1022"/>
      <c r="BNQ34" s="1022"/>
      <c r="BNR34" s="1022"/>
      <c r="BNS34" s="1022"/>
      <c r="BNT34" s="1022"/>
      <c r="BNU34" s="1022"/>
      <c r="BNV34" s="1022"/>
      <c r="BNW34" s="1022"/>
      <c r="BNX34" s="1022"/>
      <c r="BNY34" s="1022"/>
      <c r="BNZ34" s="1022"/>
      <c r="BOA34" s="1022"/>
      <c r="BOB34" s="1022"/>
      <c r="BOC34" s="1022"/>
      <c r="BOD34" s="1022"/>
      <c r="BOE34" s="1022"/>
      <c r="BOF34" s="1022"/>
      <c r="BOG34" s="1022"/>
      <c r="BOH34" s="1022"/>
      <c r="BOI34" s="1022"/>
      <c r="BOJ34" s="1022"/>
      <c r="BOK34" s="1022"/>
      <c r="BOL34" s="1022"/>
      <c r="BOM34" s="1022"/>
      <c r="BON34" s="1022"/>
      <c r="BOO34" s="1022"/>
      <c r="BOP34" s="1022"/>
      <c r="BOQ34" s="1022"/>
      <c r="BOR34" s="1022"/>
      <c r="BOS34" s="1022"/>
      <c r="BOT34" s="1022"/>
      <c r="BOU34" s="1022"/>
      <c r="BOV34" s="1022"/>
      <c r="BOW34" s="1022"/>
      <c r="BOX34" s="1022"/>
      <c r="BOY34" s="1022"/>
      <c r="BOZ34" s="1022"/>
      <c r="BPA34" s="1022"/>
      <c r="BPB34" s="1022"/>
      <c r="BPC34" s="1022"/>
      <c r="BPD34" s="1022"/>
      <c r="BPE34" s="1022"/>
      <c r="BPF34" s="1022"/>
      <c r="BPG34" s="1022"/>
      <c r="BPH34" s="1022"/>
      <c r="BPI34" s="1022"/>
      <c r="BPJ34" s="1022"/>
      <c r="BPK34" s="1022"/>
      <c r="BPL34" s="1022"/>
      <c r="BPM34" s="1022"/>
      <c r="BPN34" s="1022"/>
      <c r="BPO34" s="1022"/>
      <c r="BPP34" s="1022"/>
      <c r="BPQ34" s="1022"/>
      <c r="BPR34" s="1022"/>
      <c r="BPS34" s="1022"/>
      <c r="BPT34" s="1022"/>
      <c r="BPU34" s="1022"/>
      <c r="BPV34" s="1022"/>
      <c r="BPW34" s="1022"/>
      <c r="BPX34" s="1022"/>
      <c r="BPY34" s="1022"/>
      <c r="BPZ34" s="1022"/>
      <c r="BQA34" s="1022"/>
      <c r="BQB34" s="1022"/>
      <c r="BQC34" s="1022"/>
      <c r="BQD34" s="1022"/>
      <c r="BQE34" s="1022"/>
      <c r="BQF34" s="1022"/>
      <c r="BQG34" s="1022"/>
      <c r="BQH34" s="1022"/>
      <c r="BQI34" s="1022"/>
      <c r="BQJ34" s="1022"/>
      <c r="BQK34" s="1022"/>
      <c r="BQL34" s="1022"/>
      <c r="BQM34" s="1022"/>
      <c r="BQN34" s="1022"/>
      <c r="BQO34" s="1022"/>
      <c r="BQP34" s="1022"/>
      <c r="BQQ34" s="1022"/>
      <c r="BQR34" s="1022"/>
      <c r="BQS34" s="1022"/>
      <c r="BQT34" s="1022"/>
      <c r="BQU34" s="1022"/>
      <c r="BQV34" s="1022"/>
      <c r="BQW34" s="1022"/>
      <c r="BQX34" s="1022"/>
      <c r="BQY34" s="1022"/>
      <c r="BQZ34" s="1022"/>
      <c r="BRA34" s="1022"/>
      <c r="BRB34" s="1022"/>
      <c r="BRC34" s="1022"/>
      <c r="BRD34" s="1022"/>
      <c r="BRE34" s="1022"/>
      <c r="BRF34" s="1022"/>
      <c r="BRG34" s="1022"/>
      <c r="BRH34" s="1022"/>
      <c r="BRI34" s="1022"/>
      <c r="BRJ34" s="1022"/>
      <c r="BRK34" s="1022"/>
      <c r="BRL34" s="1022"/>
      <c r="BRM34" s="1022"/>
      <c r="BRN34" s="1022"/>
      <c r="BRO34" s="1022"/>
      <c r="BRP34" s="1022"/>
      <c r="BRQ34" s="1022"/>
      <c r="BRR34" s="1022"/>
      <c r="BRS34" s="1022"/>
      <c r="BRT34" s="1022"/>
      <c r="BRU34" s="1022"/>
      <c r="BRV34" s="1022"/>
      <c r="BRW34" s="1022"/>
      <c r="BRX34" s="1022"/>
      <c r="BRY34" s="1022"/>
      <c r="BRZ34" s="1022"/>
      <c r="BSA34" s="1022"/>
      <c r="BSB34" s="1022"/>
      <c r="BSC34" s="1022"/>
      <c r="BSD34" s="1022"/>
      <c r="BSE34" s="1022"/>
      <c r="BSF34" s="1022"/>
      <c r="BSG34" s="1022"/>
      <c r="BSH34" s="1022"/>
      <c r="BSI34" s="1022"/>
      <c r="BSJ34" s="1022"/>
      <c r="BSK34" s="1022"/>
      <c r="BSL34" s="1022"/>
      <c r="BSM34" s="1022"/>
      <c r="BSN34" s="1022"/>
      <c r="BSO34" s="1022"/>
      <c r="BSP34" s="1022"/>
      <c r="BSQ34" s="1022"/>
      <c r="BSR34" s="1022"/>
      <c r="BSS34" s="1022"/>
      <c r="BST34" s="1022"/>
      <c r="BSU34" s="1022"/>
      <c r="BSV34" s="1022"/>
      <c r="BSW34" s="1022"/>
      <c r="BSX34" s="1022"/>
      <c r="BSY34" s="1022"/>
      <c r="BSZ34" s="1022"/>
      <c r="BTA34" s="1022"/>
      <c r="BTB34" s="1022"/>
      <c r="BTC34" s="1022"/>
      <c r="BTD34" s="1022"/>
      <c r="BTE34" s="1022"/>
      <c r="BTF34" s="1022"/>
      <c r="BTG34" s="1022"/>
      <c r="BTH34" s="1022"/>
      <c r="BTI34" s="1022"/>
      <c r="BTJ34" s="1022"/>
      <c r="BTK34" s="1022"/>
      <c r="BTL34" s="1022"/>
      <c r="BTM34" s="1022"/>
      <c r="BTN34" s="1022"/>
      <c r="BTO34" s="1022"/>
      <c r="BTP34" s="1022"/>
      <c r="BTQ34" s="1022"/>
      <c r="BTR34" s="1022"/>
      <c r="BTS34" s="1022"/>
      <c r="BTT34" s="1022"/>
      <c r="BTU34" s="1022"/>
      <c r="BTV34" s="1022"/>
      <c r="BTW34" s="1022"/>
      <c r="BTX34" s="1022"/>
      <c r="BTY34" s="1022"/>
      <c r="BTZ34" s="1022"/>
      <c r="BUA34" s="1022"/>
      <c r="BUB34" s="1022"/>
      <c r="BUC34" s="1022"/>
      <c r="BUD34" s="1022"/>
      <c r="BUE34" s="1022"/>
      <c r="BUF34" s="1022"/>
      <c r="BUG34" s="1022"/>
      <c r="BUH34" s="1022"/>
      <c r="BUI34" s="1022"/>
      <c r="BUJ34" s="1022"/>
      <c r="BUK34" s="1022"/>
      <c r="BUL34" s="1022"/>
      <c r="BUM34" s="1022"/>
      <c r="BUN34" s="1022"/>
      <c r="BUO34" s="1022"/>
      <c r="BUP34" s="1022"/>
      <c r="BUQ34" s="1022"/>
      <c r="BUR34" s="1022"/>
      <c r="BUS34" s="1022"/>
      <c r="BUT34" s="1022"/>
      <c r="BUU34" s="1022"/>
      <c r="BUV34" s="1022"/>
      <c r="BUW34" s="1022"/>
      <c r="BUX34" s="1022"/>
      <c r="BUY34" s="1022"/>
      <c r="BUZ34" s="1022"/>
      <c r="BVA34" s="1022"/>
      <c r="BVB34" s="1022"/>
      <c r="BVC34" s="1022"/>
      <c r="BVD34" s="1022"/>
      <c r="BVE34" s="1022"/>
      <c r="BVF34" s="1022"/>
      <c r="BVG34" s="1022"/>
      <c r="BVH34" s="1022"/>
      <c r="BVI34" s="1022"/>
      <c r="BVJ34" s="1022"/>
      <c r="BVK34" s="1022"/>
      <c r="BVL34" s="1022"/>
      <c r="BVM34" s="1022"/>
      <c r="BVN34" s="1022"/>
      <c r="BVO34" s="1022"/>
      <c r="BVP34" s="1022"/>
      <c r="BVQ34" s="1022"/>
      <c r="BVR34" s="1022"/>
      <c r="BVS34" s="1022"/>
      <c r="BVT34" s="1022"/>
      <c r="BVU34" s="1022"/>
      <c r="BVV34" s="1022"/>
      <c r="BVW34" s="1022"/>
      <c r="BVX34" s="1022"/>
      <c r="BVY34" s="1022"/>
      <c r="BVZ34" s="1022"/>
      <c r="BWA34" s="1022"/>
      <c r="BWB34" s="1022"/>
      <c r="BWC34" s="1022"/>
      <c r="BWD34" s="1022"/>
      <c r="BWE34" s="1022"/>
      <c r="BWF34" s="1022"/>
      <c r="BWG34" s="1022"/>
      <c r="BWH34" s="1022"/>
      <c r="BWI34" s="1022"/>
      <c r="BWJ34" s="1022"/>
      <c r="BWK34" s="1022"/>
      <c r="BWL34" s="1022"/>
      <c r="BWM34" s="1022"/>
      <c r="BWN34" s="1022"/>
      <c r="BWO34" s="1022"/>
      <c r="BWP34" s="1022"/>
      <c r="BWQ34" s="1022"/>
      <c r="BWR34" s="1022"/>
      <c r="BWS34" s="1022"/>
      <c r="BWT34" s="1022"/>
      <c r="BWU34" s="1022"/>
      <c r="BWV34" s="1022"/>
      <c r="BWW34" s="1022"/>
      <c r="BWX34" s="1022"/>
      <c r="BWY34" s="1022"/>
      <c r="BWZ34" s="1022"/>
      <c r="BXA34" s="1022"/>
      <c r="BXB34" s="1022"/>
      <c r="BXC34" s="1022"/>
      <c r="BXD34" s="1022"/>
      <c r="BXE34" s="1022"/>
      <c r="BXF34" s="1022"/>
      <c r="BXG34" s="1022"/>
      <c r="BXH34" s="1022"/>
      <c r="BXI34" s="1022"/>
      <c r="BXJ34" s="1022"/>
      <c r="BXK34" s="1022"/>
      <c r="BXL34" s="1022"/>
      <c r="BXM34" s="1022"/>
      <c r="BXN34" s="1022"/>
      <c r="BXO34" s="1022"/>
      <c r="BXP34" s="1022"/>
      <c r="BXQ34" s="1022"/>
      <c r="BXR34" s="1022"/>
      <c r="BXS34" s="1022"/>
      <c r="BXT34" s="1022"/>
      <c r="BXU34" s="1022"/>
      <c r="BXV34" s="1022"/>
      <c r="BXW34" s="1022"/>
      <c r="BXX34" s="1022"/>
      <c r="BXY34" s="1022"/>
      <c r="BXZ34" s="1022"/>
      <c r="BYA34" s="1022"/>
      <c r="BYB34" s="1022"/>
      <c r="BYC34" s="1022"/>
      <c r="BYD34" s="1022"/>
      <c r="BYE34" s="1022"/>
      <c r="BYF34" s="1022"/>
      <c r="BYG34" s="1022"/>
      <c r="BYH34" s="1022"/>
      <c r="BYI34" s="1022"/>
      <c r="BYJ34" s="1022"/>
      <c r="BYK34" s="1022"/>
      <c r="BYL34" s="1022"/>
      <c r="BYM34" s="1022"/>
      <c r="BYN34" s="1022"/>
      <c r="BYO34" s="1022"/>
      <c r="BYP34" s="1022"/>
      <c r="BYQ34" s="1022"/>
      <c r="BYR34" s="1022"/>
      <c r="BYS34" s="1022"/>
      <c r="BYT34" s="1022"/>
      <c r="BYU34" s="1022"/>
      <c r="BYV34" s="1022"/>
      <c r="BYW34" s="1022"/>
      <c r="BYX34" s="1022"/>
      <c r="BYY34" s="1022"/>
      <c r="BYZ34" s="1022"/>
      <c r="BZA34" s="1022"/>
      <c r="BZB34" s="1022"/>
      <c r="BZC34" s="1022"/>
      <c r="BZD34" s="1022"/>
      <c r="BZE34" s="1022"/>
      <c r="BZF34" s="1022"/>
      <c r="BZG34" s="1022"/>
      <c r="BZH34" s="1022"/>
      <c r="BZI34" s="1022"/>
      <c r="BZJ34" s="1022"/>
      <c r="BZK34" s="1022"/>
      <c r="BZL34" s="1022"/>
      <c r="BZM34" s="1022"/>
      <c r="BZN34" s="1022"/>
      <c r="BZO34" s="1022"/>
      <c r="BZP34" s="1022"/>
      <c r="BZQ34" s="1022"/>
      <c r="BZR34" s="1022"/>
      <c r="BZS34" s="1022"/>
      <c r="BZT34" s="1022"/>
      <c r="BZU34" s="1022"/>
      <c r="BZV34" s="1022"/>
      <c r="BZW34" s="1022"/>
      <c r="BZX34" s="1022"/>
      <c r="BZY34" s="1022"/>
      <c r="BZZ34" s="1022"/>
      <c r="CAA34" s="1022"/>
      <c r="CAB34" s="1022"/>
      <c r="CAC34" s="1022"/>
      <c r="CAD34" s="1022"/>
      <c r="CAE34" s="1022"/>
      <c r="CAF34" s="1022"/>
      <c r="CAG34" s="1022"/>
      <c r="CAH34" s="1022"/>
      <c r="CAI34" s="1022"/>
      <c r="CAJ34" s="1022"/>
      <c r="CAK34" s="1022"/>
      <c r="CAL34" s="1022"/>
      <c r="CAM34" s="1022"/>
      <c r="CAN34" s="1022"/>
      <c r="CAO34" s="1022"/>
      <c r="CAP34" s="1022"/>
      <c r="CAQ34" s="1022"/>
      <c r="CAR34" s="1022"/>
      <c r="CAS34" s="1022"/>
      <c r="CAT34" s="1022"/>
      <c r="CAU34" s="1022"/>
      <c r="CAV34" s="1022"/>
      <c r="CAW34" s="1022"/>
      <c r="CAX34" s="1022"/>
      <c r="CAY34" s="1022"/>
      <c r="CAZ34" s="1022"/>
      <c r="CBA34" s="1022"/>
      <c r="CBB34" s="1022"/>
      <c r="CBC34" s="1022"/>
      <c r="CBD34" s="1022"/>
      <c r="CBE34" s="1022"/>
      <c r="CBF34" s="1022"/>
      <c r="CBG34" s="1022"/>
      <c r="CBH34" s="1022"/>
      <c r="CBI34" s="1022"/>
      <c r="CBJ34" s="1022"/>
      <c r="CBK34" s="1022"/>
      <c r="CBL34" s="1022"/>
      <c r="CBM34" s="1022"/>
      <c r="CBN34" s="1022"/>
      <c r="CBO34" s="1022"/>
      <c r="CBP34" s="1022"/>
      <c r="CBQ34" s="1022"/>
      <c r="CBR34" s="1022"/>
      <c r="CBS34" s="1022"/>
      <c r="CBT34" s="1022"/>
      <c r="CBU34" s="1022"/>
      <c r="CBV34" s="1022"/>
      <c r="CBW34" s="1022"/>
      <c r="CBX34" s="1022"/>
      <c r="CBY34" s="1022"/>
      <c r="CBZ34" s="1022"/>
      <c r="CCA34" s="1022"/>
      <c r="CCB34" s="1022"/>
      <c r="CCC34" s="1022"/>
      <c r="CCD34" s="1022"/>
      <c r="CCE34" s="1022"/>
      <c r="CCF34" s="1022"/>
      <c r="CCG34" s="1022"/>
      <c r="CCH34" s="1022"/>
      <c r="CCI34" s="1022"/>
      <c r="CCJ34" s="1022"/>
      <c r="CCK34" s="1022"/>
      <c r="CCL34" s="1022"/>
      <c r="CCM34" s="1022"/>
      <c r="CCN34" s="1022"/>
      <c r="CCO34" s="1022"/>
      <c r="CCP34" s="1022"/>
      <c r="CCQ34" s="1022"/>
      <c r="CCR34" s="1022"/>
      <c r="CCS34" s="1022"/>
      <c r="CCT34" s="1022"/>
      <c r="CCU34" s="1022"/>
      <c r="CCV34" s="1022"/>
      <c r="CCW34" s="1022"/>
      <c r="CCX34" s="1022"/>
      <c r="CCY34" s="1022"/>
      <c r="CCZ34" s="1022"/>
      <c r="CDA34" s="1022"/>
      <c r="CDB34" s="1022"/>
      <c r="CDC34" s="1022"/>
      <c r="CDD34" s="1022"/>
      <c r="CDE34" s="1022"/>
      <c r="CDF34" s="1022"/>
      <c r="CDG34" s="1022"/>
      <c r="CDH34" s="1022"/>
      <c r="CDI34" s="1022"/>
      <c r="CDJ34" s="1022"/>
      <c r="CDK34" s="1022"/>
      <c r="CDL34" s="1022"/>
      <c r="CDM34" s="1022"/>
      <c r="CDN34" s="1022"/>
      <c r="CDO34" s="1022"/>
      <c r="CDP34" s="1022"/>
      <c r="CDQ34" s="1022"/>
      <c r="CDR34" s="1022"/>
      <c r="CDS34" s="1022"/>
      <c r="CDT34" s="1022"/>
      <c r="CDU34" s="1022"/>
      <c r="CDV34" s="1022"/>
      <c r="CDW34" s="1022"/>
      <c r="CDX34" s="1022"/>
      <c r="CDY34" s="1022"/>
      <c r="CDZ34" s="1022"/>
      <c r="CEA34" s="1022"/>
      <c r="CEB34" s="1022"/>
      <c r="CEC34" s="1022"/>
      <c r="CED34" s="1022"/>
      <c r="CEE34" s="1022"/>
      <c r="CEF34" s="1022"/>
      <c r="CEG34" s="1022"/>
      <c r="CEH34" s="1022"/>
      <c r="CEI34" s="1022"/>
      <c r="CEJ34" s="1022"/>
      <c r="CEK34" s="1022"/>
      <c r="CEL34" s="1022"/>
      <c r="CEM34" s="1022"/>
      <c r="CEN34" s="1022"/>
      <c r="CEO34" s="1022"/>
      <c r="CEP34" s="1022"/>
      <c r="CEQ34" s="1022"/>
      <c r="CER34" s="1022"/>
      <c r="CES34" s="1022"/>
      <c r="CET34" s="1022"/>
      <c r="CEU34" s="1022"/>
      <c r="CEV34" s="1022"/>
      <c r="CEW34" s="1022"/>
      <c r="CEX34" s="1022"/>
      <c r="CEY34" s="1022"/>
      <c r="CEZ34" s="1022"/>
      <c r="CFA34" s="1022"/>
      <c r="CFB34" s="1022"/>
      <c r="CFC34" s="1022"/>
      <c r="CFD34" s="1022"/>
      <c r="CFE34" s="1022"/>
      <c r="CFF34" s="1022"/>
      <c r="CFG34" s="1022"/>
      <c r="CFH34" s="1022"/>
      <c r="CFI34" s="1022"/>
      <c r="CFJ34" s="1022"/>
      <c r="CFK34" s="1022"/>
      <c r="CFL34" s="1022"/>
      <c r="CFM34" s="1022"/>
      <c r="CFN34" s="1022"/>
      <c r="CFO34" s="1022"/>
      <c r="CFP34" s="1022"/>
      <c r="CFQ34" s="1022"/>
      <c r="CFR34" s="1022"/>
      <c r="CFS34" s="1022"/>
      <c r="CFT34" s="1022"/>
      <c r="CFU34" s="1022"/>
      <c r="CFV34" s="1022"/>
      <c r="CFW34" s="1022"/>
      <c r="CFX34" s="1022"/>
      <c r="CFY34" s="1022"/>
      <c r="CFZ34" s="1022"/>
      <c r="CGA34" s="1022"/>
      <c r="CGB34" s="1022"/>
      <c r="CGC34" s="1022"/>
      <c r="CGD34" s="1022"/>
      <c r="CGE34" s="1022"/>
      <c r="CGF34" s="1022"/>
      <c r="CGG34" s="1022"/>
      <c r="CGH34" s="1022"/>
      <c r="CGI34" s="1022"/>
      <c r="CGJ34" s="1022"/>
      <c r="CGK34" s="1022"/>
      <c r="CGL34" s="1022"/>
      <c r="CGM34" s="1022"/>
      <c r="CGN34" s="1022"/>
      <c r="CGO34" s="1022"/>
      <c r="CGP34" s="1022"/>
      <c r="CGQ34" s="1022"/>
      <c r="CGR34" s="1022"/>
      <c r="CGS34" s="1022"/>
      <c r="CGT34" s="1022"/>
      <c r="CGU34" s="1022"/>
      <c r="CGV34" s="1022"/>
      <c r="CGW34" s="1022"/>
      <c r="CGX34" s="1022"/>
      <c r="CGY34" s="1022"/>
      <c r="CGZ34" s="1022"/>
      <c r="CHA34" s="1022"/>
      <c r="CHB34" s="1022"/>
      <c r="CHC34" s="1022"/>
      <c r="CHD34" s="1022"/>
      <c r="CHE34" s="1022"/>
      <c r="CHF34" s="1022"/>
      <c r="CHG34" s="1022"/>
      <c r="CHH34" s="1022"/>
      <c r="CHI34" s="1022"/>
      <c r="CHJ34" s="1022"/>
      <c r="CHK34" s="1022"/>
      <c r="CHL34" s="1022"/>
      <c r="CHM34" s="1022"/>
      <c r="CHN34" s="1022"/>
      <c r="CHO34" s="1022"/>
      <c r="CHP34" s="1022"/>
      <c r="CHQ34" s="1022"/>
      <c r="CHR34" s="1022"/>
      <c r="CHS34" s="1022"/>
      <c r="CHT34" s="1022"/>
      <c r="CHU34" s="1022"/>
      <c r="CHV34" s="1022"/>
      <c r="CHW34" s="1022"/>
      <c r="CHX34" s="1022"/>
      <c r="CHY34" s="1022"/>
      <c r="CHZ34" s="1022"/>
      <c r="CIA34" s="1022"/>
      <c r="CIB34" s="1022"/>
      <c r="CIC34" s="1022"/>
      <c r="CID34" s="1022"/>
      <c r="CIE34" s="1022"/>
      <c r="CIF34" s="1022"/>
      <c r="CIG34" s="1022"/>
      <c r="CIH34" s="1022"/>
      <c r="CII34" s="1022"/>
      <c r="CIJ34" s="1022"/>
      <c r="CIK34" s="1022"/>
      <c r="CIL34" s="1022"/>
      <c r="CIM34" s="1022"/>
      <c r="CIN34" s="1022"/>
      <c r="CIO34" s="1022"/>
      <c r="CIP34" s="1022"/>
      <c r="CIQ34" s="1022"/>
      <c r="CIR34" s="1022"/>
      <c r="CIS34" s="1022"/>
      <c r="CIT34" s="1022"/>
      <c r="CIU34" s="1022"/>
      <c r="CIV34" s="1022"/>
      <c r="CIW34" s="1022"/>
      <c r="CIX34" s="1022"/>
      <c r="CIY34" s="1022"/>
      <c r="CIZ34" s="1022"/>
      <c r="CJA34" s="1022"/>
      <c r="CJB34" s="1022"/>
      <c r="CJC34" s="1022"/>
      <c r="CJD34" s="1022"/>
      <c r="CJE34" s="1022"/>
      <c r="CJF34" s="1022"/>
      <c r="CJG34" s="1022"/>
      <c r="CJH34" s="1022"/>
      <c r="CJI34" s="1022"/>
      <c r="CJJ34" s="1022"/>
      <c r="CJK34" s="1022"/>
      <c r="CJL34" s="1022"/>
      <c r="CJM34" s="1022"/>
      <c r="CJN34" s="1022"/>
      <c r="CJO34" s="1022"/>
      <c r="CJP34" s="1022"/>
      <c r="CJQ34" s="1022"/>
      <c r="CJR34" s="1022"/>
      <c r="CJS34" s="1022"/>
      <c r="CJT34" s="1022"/>
      <c r="CJU34" s="1022"/>
      <c r="CJV34" s="1022"/>
      <c r="CJW34" s="1022"/>
      <c r="CJX34" s="1022"/>
      <c r="CJY34" s="1022"/>
      <c r="CJZ34" s="1022"/>
      <c r="CKA34" s="1022"/>
      <c r="CKB34" s="1022"/>
      <c r="CKC34" s="1022"/>
      <c r="CKD34" s="1022"/>
      <c r="CKE34" s="1022"/>
      <c r="CKF34" s="1022"/>
      <c r="CKG34" s="1022"/>
      <c r="CKH34" s="1022"/>
      <c r="CKI34" s="1022"/>
      <c r="CKJ34" s="1022"/>
      <c r="CKK34" s="1022"/>
      <c r="CKL34" s="1022"/>
      <c r="CKM34" s="1022"/>
      <c r="CKN34" s="1022"/>
      <c r="CKO34" s="1022"/>
      <c r="CKP34" s="1022"/>
      <c r="CKQ34" s="1022"/>
      <c r="CKR34" s="1022"/>
      <c r="CKS34" s="1022"/>
      <c r="CKT34" s="1022"/>
      <c r="CKU34" s="1022"/>
      <c r="CKV34" s="1022"/>
      <c r="CKW34" s="1022"/>
      <c r="CKX34" s="1022"/>
      <c r="CKY34" s="1022"/>
      <c r="CKZ34" s="1022"/>
      <c r="CLA34" s="1022"/>
      <c r="CLB34" s="1022"/>
      <c r="CLC34" s="1022"/>
      <c r="CLD34" s="1022"/>
      <c r="CLE34" s="1022"/>
      <c r="CLF34" s="1022"/>
      <c r="CLG34" s="1022"/>
      <c r="CLH34" s="1022"/>
      <c r="CLI34" s="1022"/>
      <c r="CLJ34" s="1022"/>
      <c r="CLK34" s="1022"/>
      <c r="CLL34" s="1022"/>
      <c r="CLM34" s="1022"/>
      <c r="CLN34" s="1022"/>
      <c r="CLO34" s="1022"/>
      <c r="CLP34" s="1022"/>
      <c r="CLQ34" s="1022"/>
      <c r="CLR34" s="1022"/>
      <c r="CLS34" s="1022"/>
      <c r="CLT34" s="1022"/>
      <c r="CLU34" s="1022"/>
      <c r="CLV34" s="1022"/>
      <c r="CLW34" s="1022"/>
      <c r="CLX34" s="1022"/>
      <c r="CLY34" s="1022"/>
      <c r="CLZ34" s="1022"/>
      <c r="CMA34" s="1022"/>
      <c r="CMB34" s="1022"/>
      <c r="CMC34" s="1022"/>
      <c r="CMD34" s="1022"/>
      <c r="CME34" s="1022"/>
      <c r="CMF34" s="1022"/>
      <c r="CMG34" s="1022"/>
      <c r="CMH34" s="1022"/>
      <c r="CMI34" s="1022"/>
      <c r="CMJ34" s="1022"/>
      <c r="CMK34" s="1022"/>
      <c r="CML34" s="1022"/>
      <c r="CMM34" s="1022"/>
      <c r="CMN34" s="1022"/>
      <c r="CMO34" s="1022"/>
      <c r="CMP34" s="1022"/>
      <c r="CMQ34" s="1022"/>
      <c r="CMR34" s="1022"/>
      <c r="CMS34" s="1022"/>
      <c r="CMT34" s="1022"/>
      <c r="CMU34" s="1022"/>
      <c r="CMV34" s="1022"/>
      <c r="CMW34" s="1022"/>
      <c r="CMX34" s="1022"/>
      <c r="CMY34" s="1022"/>
      <c r="CMZ34" s="1022"/>
      <c r="CNA34" s="1022"/>
      <c r="CNB34" s="1022"/>
      <c r="CNC34" s="1022"/>
      <c r="CND34" s="1022"/>
      <c r="CNE34" s="1022"/>
      <c r="CNF34" s="1022"/>
      <c r="CNG34" s="1022"/>
      <c r="CNH34" s="1022"/>
      <c r="CNI34" s="1022"/>
      <c r="CNJ34" s="1022"/>
      <c r="CNK34" s="1022"/>
      <c r="CNL34" s="1022"/>
      <c r="CNM34" s="1022"/>
      <c r="CNN34" s="1022"/>
      <c r="CNO34" s="1022"/>
      <c r="CNP34" s="1022"/>
      <c r="CNQ34" s="1022"/>
      <c r="CNR34" s="1022"/>
      <c r="CNS34" s="1022"/>
      <c r="CNT34" s="1022"/>
      <c r="CNU34" s="1022"/>
      <c r="CNV34" s="1022"/>
      <c r="CNW34" s="1022"/>
      <c r="CNX34" s="1022"/>
      <c r="CNY34" s="1022"/>
      <c r="CNZ34" s="1022"/>
      <c r="COA34" s="1022"/>
      <c r="COB34" s="1022"/>
      <c r="COC34" s="1022"/>
      <c r="COD34" s="1022"/>
      <c r="COE34" s="1022"/>
      <c r="COF34" s="1022"/>
      <c r="COG34" s="1022"/>
      <c r="COH34" s="1022"/>
      <c r="COI34" s="1022"/>
      <c r="COJ34" s="1022"/>
      <c r="COK34" s="1022"/>
      <c r="COL34" s="1022"/>
      <c r="COM34" s="1022"/>
      <c r="CON34" s="1022"/>
      <c r="COO34" s="1022"/>
      <c r="COP34" s="1022"/>
      <c r="COQ34" s="1022"/>
      <c r="COR34" s="1022"/>
      <c r="COS34" s="1022"/>
      <c r="COT34" s="1022"/>
      <c r="COU34" s="1022"/>
      <c r="COV34" s="1022"/>
      <c r="COW34" s="1022"/>
      <c r="COX34" s="1022"/>
      <c r="COY34" s="1022"/>
      <c r="COZ34" s="1022"/>
      <c r="CPA34" s="1022"/>
      <c r="CPB34" s="1022"/>
      <c r="CPC34" s="1022"/>
      <c r="CPD34" s="1022"/>
      <c r="CPE34" s="1022"/>
      <c r="CPF34" s="1022"/>
      <c r="CPG34" s="1022"/>
      <c r="CPH34" s="1022"/>
      <c r="CPI34" s="1022"/>
      <c r="CPJ34" s="1022"/>
      <c r="CPK34" s="1022"/>
      <c r="CPL34" s="1022"/>
      <c r="CPM34" s="1022"/>
      <c r="CPN34" s="1022"/>
      <c r="CPO34" s="1022"/>
      <c r="CPP34" s="1022"/>
      <c r="CPQ34" s="1022"/>
      <c r="CPR34" s="1022"/>
      <c r="CPS34" s="1022"/>
      <c r="CPT34" s="1022"/>
      <c r="CPU34" s="1022"/>
      <c r="CPV34" s="1022"/>
      <c r="CPW34" s="1022"/>
      <c r="CPX34" s="1022"/>
      <c r="CPY34" s="1022"/>
      <c r="CPZ34" s="1022"/>
      <c r="CQA34" s="1022"/>
      <c r="CQB34" s="1022"/>
      <c r="CQC34" s="1022"/>
      <c r="CQD34" s="1022"/>
      <c r="CQE34" s="1022"/>
      <c r="CQF34" s="1022"/>
      <c r="CQG34" s="1022"/>
      <c r="CQH34" s="1022"/>
      <c r="CQI34" s="1022"/>
      <c r="CQJ34" s="1022"/>
      <c r="CQK34" s="1022"/>
      <c r="CQL34" s="1022"/>
      <c r="CQM34" s="1022"/>
      <c r="CQN34" s="1022"/>
      <c r="CQO34" s="1022"/>
      <c r="CQP34" s="1022"/>
      <c r="CQQ34" s="1022"/>
      <c r="CQR34" s="1022"/>
      <c r="CQS34" s="1022"/>
      <c r="CQT34" s="1022"/>
      <c r="CQU34" s="1022"/>
      <c r="CQV34" s="1022"/>
      <c r="CQW34" s="1022"/>
      <c r="CQX34" s="1022"/>
      <c r="CQY34" s="1022"/>
      <c r="CQZ34" s="1022"/>
      <c r="CRA34" s="1022"/>
      <c r="CRB34" s="1022"/>
      <c r="CRC34" s="1022"/>
      <c r="CRD34" s="1022"/>
      <c r="CRE34" s="1022"/>
      <c r="CRF34" s="1022"/>
      <c r="CRG34" s="1022"/>
      <c r="CRH34" s="1022"/>
      <c r="CRI34" s="1022"/>
      <c r="CRJ34" s="1022"/>
      <c r="CRK34" s="1022"/>
      <c r="CRL34" s="1022"/>
      <c r="CRM34" s="1022"/>
      <c r="CRN34" s="1022"/>
      <c r="CRO34" s="1022"/>
      <c r="CRP34" s="1022"/>
      <c r="CRQ34" s="1022"/>
      <c r="CRR34" s="1022"/>
      <c r="CRS34" s="1022"/>
      <c r="CRT34" s="1022"/>
      <c r="CRU34" s="1022"/>
      <c r="CRV34" s="1022"/>
      <c r="CRW34" s="1022"/>
      <c r="CRX34" s="1022"/>
      <c r="CRY34" s="1022"/>
      <c r="CRZ34" s="1022"/>
      <c r="CSA34" s="1022"/>
      <c r="CSB34" s="1022"/>
      <c r="CSC34" s="1022"/>
      <c r="CSD34" s="1022"/>
      <c r="CSE34" s="1022"/>
      <c r="CSF34" s="1022"/>
      <c r="CSG34" s="1022"/>
      <c r="CSH34" s="1022"/>
      <c r="CSI34" s="1022"/>
      <c r="CSJ34" s="1022"/>
      <c r="CSK34" s="1022"/>
      <c r="CSL34" s="1022"/>
      <c r="CSM34" s="1022"/>
      <c r="CSN34" s="1022"/>
      <c r="CSO34" s="1022"/>
      <c r="CSP34" s="1022"/>
      <c r="CSQ34" s="1022"/>
      <c r="CSR34" s="1022"/>
      <c r="CSS34" s="1022"/>
      <c r="CST34" s="1022"/>
      <c r="CSU34" s="1022"/>
      <c r="CSV34" s="1022"/>
      <c r="CSW34" s="1022"/>
      <c r="CSX34" s="1022"/>
      <c r="CSY34" s="1022"/>
      <c r="CSZ34" s="1022"/>
      <c r="CTA34" s="1022"/>
      <c r="CTB34" s="1022"/>
      <c r="CTC34" s="1022"/>
      <c r="CTD34" s="1022"/>
      <c r="CTE34" s="1022"/>
      <c r="CTF34" s="1022"/>
      <c r="CTG34" s="1022"/>
      <c r="CTH34" s="1022"/>
      <c r="CTI34" s="1022"/>
      <c r="CTJ34" s="1022"/>
      <c r="CTK34" s="1022"/>
      <c r="CTL34" s="1022"/>
      <c r="CTM34" s="1022"/>
      <c r="CTN34" s="1022"/>
      <c r="CTO34" s="1022"/>
      <c r="CTP34" s="1022"/>
      <c r="CTQ34" s="1022"/>
      <c r="CTR34" s="1022"/>
      <c r="CTS34" s="1022"/>
      <c r="CTT34" s="1022"/>
      <c r="CTU34" s="1022"/>
      <c r="CTV34" s="1022"/>
      <c r="CTW34" s="1022"/>
      <c r="CTX34" s="1022"/>
      <c r="CTY34" s="1022"/>
      <c r="CTZ34" s="1022"/>
      <c r="CUA34" s="1022"/>
      <c r="CUB34" s="1022"/>
      <c r="CUC34" s="1022"/>
      <c r="CUD34" s="1022"/>
      <c r="CUE34" s="1022"/>
      <c r="CUF34" s="1022"/>
      <c r="CUG34" s="1022"/>
      <c r="CUH34" s="1022"/>
      <c r="CUI34" s="1022"/>
      <c r="CUJ34" s="1022"/>
      <c r="CUK34" s="1022"/>
      <c r="CUL34" s="1022"/>
      <c r="CUM34" s="1022"/>
      <c r="CUN34" s="1022"/>
      <c r="CUO34" s="1022"/>
      <c r="CUP34" s="1022"/>
      <c r="CUQ34" s="1022"/>
      <c r="CUR34" s="1022"/>
      <c r="CUS34" s="1022"/>
      <c r="CUT34" s="1022"/>
      <c r="CUU34" s="1022"/>
      <c r="CUV34" s="1022"/>
      <c r="CUW34" s="1022"/>
      <c r="CUX34" s="1022"/>
      <c r="CUY34" s="1022"/>
      <c r="CUZ34" s="1022"/>
      <c r="CVA34" s="1022"/>
      <c r="CVB34" s="1022"/>
      <c r="CVC34" s="1022"/>
      <c r="CVD34" s="1022"/>
      <c r="CVE34" s="1022"/>
      <c r="CVF34" s="1022"/>
      <c r="CVG34" s="1022"/>
      <c r="CVH34" s="1022"/>
      <c r="CVI34" s="1022"/>
      <c r="CVJ34" s="1022"/>
      <c r="CVK34" s="1022"/>
      <c r="CVL34" s="1022"/>
      <c r="CVM34" s="1022"/>
      <c r="CVN34" s="1022"/>
      <c r="CVO34" s="1022"/>
      <c r="CVP34" s="1022"/>
      <c r="CVQ34" s="1022"/>
      <c r="CVR34" s="1022"/>
      <c r="CVS34" s="1022"/>
      <c r="CVT34" s="1022"/>
      <c r="CVU34" s="1022"/>
      <c r="CVV34" s="1022"/>
      <c r="CVW34" s="1022"/>
      <c r="CVX34" s="1022"/>
      <c r="CVY34" s="1022"/>
      <c r="CVZ34" s="1022"/>
      <c r="CWA34" s="1022"/>
      <c r="CWB34" s="1022"/>
      <c r="CWC34" s="1022"/>
      <c r="CWD34" s="1022"/>
      <c r="CWE34" s="1022"/>
      <c r="CWF34" s="1022"/>
      <c r="CWG34" s="1022"/>
      <c r="CWH34" s="1022"/>
      <c r="CWI34" s="1022"/>
      <c r="CWJ34" s="1022"/>
      <c r="CWK34" s="1022"/>
      <c r="CWL34" s="1022"/>
      <c r="CWM34" s="1022"/>
      <c r="CWN34" s="1022"/>
      <c r="CWO34" s="1022"/>
      <c r="CWP34" s="1022"/>
      <c r="CWQ34" s="1022"/>
      <c r="CWR34" s="1022"/>
      <c r="CWS34" s="1022"/>
      <c r="CWT34" s="1022"/>
      <c r="CWU34" s="1022"/>
      <c r="CWV34" s="1022"/>
      <c r="CWW34" s="1022"/>
      <c r="CWX34" s="1022"/>
      <c r="CWY34" s="1022"/>
      <c r="CWZ34" s="1022"/>
      <c r="CXA34" s="1022"/>
      <c r="CXB34" s="1022"/>
      <c r="CXC34" s="1022"/>
      <c r="CXD34" s="1022"/>
      <c r="CXE34" s="1022"/>
      <c r="CXF34" s="1022"/>
      <c r="CXG34" s="1022"/>
      <c r="CXH34" s="1022"/>
      <c r="CXI34" s="1022"/>
      <c r="CXJ34" s="1022"/>
      <c r="CXK34" s="1022"/>
      <c r="CXL34" s="1022"/>
      <c r="CXM34" s="1022"/>
      <c r="CXN34" s="1022"/>
      <c r="CXO34" s="1022"/>
      <c r="CXP34" s="1022"/>
      <c r="CXQ34" s="1022"/>
      <c r="CXR34" s="1022"/>
      <c r="CXS34" s="1022"/>
      <c r="CXT34" s="1022"/>
      <c r="CXU34" s="1022"/>
      <c r="CXV34" s="1022"/>
      <c r="CXW34" s="1022"/>
      <c r="CXX34" s="1022"/>
      <c r="CXY34" s="1022"/>
      <c r="CXZ34" s="1022"/>
      <c r="CYA34" s="1022"/>
      <c r="CYB34" s="1022"/>
      <c r="CYC34" s="1022"/>
      <c r="CYD34" s="1022"/>
      <c r="CYE34" s="1022"/>
      <c r="CYF34" s="1022"/>
      <c r="CYG34" s="1022"/>
      <c r="CYH34" s="1022"/>
      <c r="CYI34" s="1022"/>
      <c r="CYJ34" s="1022"/>
      <c r="CYK34" s="1022"/>
      <c r="CYL34" s="1022"/>
      <c r="CYM34" s="1022"/>
      <c r="CYN34" s="1022"/>
      <c r="CYO34" s="1022"/>
      <c r="CYP34" s="1022"/>
      <c r="CYQ34" s="1022"/>
      <c r="CYR34" s="1022"/>
      <c r="CYS34" s="1022"/>
      <c r="CYT34" s="1022"/>
      <c r="CYU34" s="1022"/>
      <c r="CYV34" s="1022"/>
      <c r="CYW34" s="1022"/>
      <c r="CYX34" s="1022"/>
      <c r="CYY34" s="1022"/>
      <c r="CYZ34" s="1022"/>
      <c r="CZA34" s="1022"/>
      <c r="CZB34" s="1022"/>
      <c r="CZC34" s="1022"/>
      <c r="CZD34" s="1022"/>
      <c r="CZE34" s="1022"/>
      <c r="CZF34" s="1022"/>
      <c r="CZG34" s="1022"/>
      <c r="CZH34" s="1022"/>
      <c r="CZI34" s="1022"/>
      <c r="CZJ34" s="1022"/>
      <c r="CZK34" s="1022"/>
      <c r="CZL34" s="1022"/>
      <c r="CZM34" s="1022"/>
      <c r="CZN34" s="1022"/>
      <c r="CZO34" s="1022"/>
      <c r="CZP34" s="1022"/>
      <c r="CZQ34" s="1022"/>
      <c r="CZR34" s="1022"/>
      <c r="CZS34" s="1022"/>
      <c r="CZT34" s="1022"/>
      <c r="CZU34" s="1022"/>
      <c r="CZV34" s="1022"/>
      <c r="CZW34" s="1022"/>
      <c r="CZX34" s="1022"/>
      <c r="CZY34" s="1022"/>
      <c r="CZZ34" s="1022"/>
      <c r="DAA34" s="1022"/>
      <c r="DAB34" s="1022"/>
      <c r="DAC34" s="1022"/>
      <c r="DAD34" s="1022"/>
      <c r="DAE34" s="1022"/>
      <c r="DAF34" s="1022"/>
      <c r="DAG34" s="1022"/>
      <c r="DAH34" s="1022"/>
      <c r="DAI34" s="1022"/>
      <c r="DAJ34" s="1022"/>
      <c r="DAK34" s="1022"/>
      <c r="DAL34" s="1022"/>
      <c r="DAM34" s="1022"/>
      <c r="DAN34" s="1022"/>
      <c r="DAO34" s="1022"/>
      <c r="DAP34" s="1022"/>
      <c r="DAQ34" s="1022"/>
      <c r="DAR34" s="1022"/>
      <c r="DAS34" s="1022"/>
      <c r="DAT34" s="1022"/>
      <c r="DAU34" s="1022"/>
      <c r="DAV34" s="1022"/>
      <c r="DAW34" s="1022"/>
      <c r="DAX34" s="1022"/>
      <c r="DAY34" s="1022"/>
      <c r="DAZ34" s="1022"/>
      <c r="DBA34" s="1022"/>
      <c r="DBB34" s="1022"/>
      <c r="DBC34" s="1022"/>
      <c r="DBD34" s="1022"/>
      <c r="DBE34" s="1022"/>
      <c r="DBF34" s="1022"/>
      <c r="DBG34" s="1022"/>
      <c r="DBH34" s="1022"/>
      <c r="DBI34" s="1022"/>
      <c r="DBJ34" s="1022"/>
      <c r="DBK34" s="1022"/>
      <c r="DBL34" s="1022"/>
      <c r="DBM34" s="1022"/>
      <c r="DBN34" s="1022"/>
      <c r="DBO34" s="1022"/>
      <c r="DBP34" s="1022"/>
      <c r="DBQ34" s="1022"/>
      <c r="DBR34" s="1022"/>
      <c r="DBS34" s="1022"/>
      <c r="DBT34" s="1022"/>
      <c r="DBU34" s="1022"/>
      <c r="DBV34" s="1022"/>
      <c r="DBW34" s="1022"/>
      <c r="DBX34" s="1022"/>
      <c r="DBY34" s="1022"/>
      <c r="DBZ34" s="1022"/>
      <c r="DCA34" s="1022"/>
      <c r="DCB34" s="1022"/>
      <c r="DCC34" s="1022"/>
      <c r="DCD34" s="1022"/>
      <c r="DCE34" s="1022"/>
      <c r="DCF34" s="1022"/>
      <c r="DCG34" s="1022"/>
      <c r="DCH34" s="1022"/>
      <c r="DCI34" s="1022"/>
      <c r="DCJ34" s="1022"/>
      <c r="DCK34" s="1022"/>
      <c r="DCL34" s="1022"/>
      <c r="DCM34" s="1022"/>
      <c r="DCN34" s="1022"/>
      <c r="DCO34" s="1022"/>
      <c r="DCP34" s="1022"/>
      <c r="DCQ34" s="1022"/>
      <c r="DCR34" s="1022"/>
      <c r="DCS34" s="1022"/>
      <c r="DCT34" s="1022"/>
      <c r="DCU34" s="1022"/>
      <c r="DCV34" s="1022"/>
      <c r="DCW34" s="1022"/>
      <c r="DCX34" s="1022"/>
      <c r="DCY34" s="1022"/>
      <c r="DCZ34" s="1022"/>
      <c r="DDA34" s="1022"/>
      <c r="DDB34" s="1022"/>
      <c r="DDC34" s="1022"/>
      <c r="DDD34" s="1022"/>
      <c r="DDE34" s="1022"/>
      <c r="DDF34" s="1022"/>
      <c r="DDG34" s="1022"/>
      <c r="DDH34" s="1022"/>
      <c r="DDI34" s="1022"/>
      <c r="DDJ34" s="1022"/>
      <c r="DDK34" s="1022"/>
      <c r="DDL34" s="1022"/>
      <c r="DDM34" s="1022"/>
      <c r="DDN34" s="1022"/>
      <c r="DDO34" s="1022"/>
      <c r="DDP34" s="1022"/>
      <c r="DDQ34" s="1022"/>
      <c r="DDR34" s="1022"/>
      <c r="DDS34" s="1022"/>
      <c r="DDT34" s="1022"/>
      <c r="DDU34" s="1022"/>
      <c r="DDV34" s="1022"/>
      <c r="DDW34" s="1022"/>
      <c r="DDX34" s="1022"/>
      <c r="DDY34" s="1022"/>
      <c r="DDZ34" s="1022"/>
      <c r="DEA34" s="1022"/>
      <c r="DEB34" s="1022"/>
      <c r="DEC34" s="1022"/>
      <c r="DED34" s="1022"/>
      <c r="DEE34" s="1022"/>
      <c r="DEF34" s="1022"/>
      <c r="DEG34" s="1022"/>
      <c r="DEH34" s="1022"/>
      <c r="DEI34" s="1022"/>
      <c r="DEJ34" s="1022"/>
      <c r="DEK34" s="1022"/>
      <c r="DEL34" s="1022"/>
      <c r="DEM34" s="1022"/>
      <c r="DEN34" s="1022"/>
      <c r="DEO34" s="1022"/>
      <c r="DEP34" s="1022"/>
      <c r="DEQ34" s="1022"/>
      <c r="DER34" s="1022"/>
      <c r="DES34" s="1022"/>
      <c r="DET34" s="1022"/>
      <c r="DEU34" s="1022"/>
      <c r="DEV34" s="1022"/>
      <c r="DEW34" s="1022"/>
      <c r="DEX34" s="1022"/>
      <c r="DEY34" s="1022"/>
      <c r="DEZ34" s="1022"/>
      <c r="DFA34" s="1022"/>
      <c r="DFB34" s="1022"/>
      <c r="DFC34" s="1022"/>
      <c r="DFD34" s="1022"/>
      <c r="DFE34" s="1022"/>
      <c r="DFF34" s="1022"/>
      <c r="DFG34" s="1022"/>
      <c r="DFH34" s="1022"/>
      <c r="DFI34" s="1022"/>
      <c r="DFJ34" s="1022"/>
      <c r="DFK34" s="1022"/>
      <c r="DFL34" s="1022"/>
      <c r="DFM34" s="1022"/>
      <c r="DFN34" s="1022"/>
      <c r="DFO34" s="1022"/>
      <c r="DFP34" s="1022"/>
      <c r="DFQ34" s="1022"/>
      <c r="DFR34" s="1022"/>
      <c r="DFS34" s="1022"/>
      <c r="DFT34" s="1022"/>
      <c r="DFU34" s="1022"/>
      <c r="DFV34" s="1022"/>
      <c r="DFW34" s="1022"/>
      <c r="DFX34" s="1022"/>
      <c r="DFY34" s="1022"/>
      <c r="DFZ34" s="1022"/>
      <c r="DGA34" s="1022"/>
      <c r="DGB34" s="1022"/>
      <c r="DGC34" s="1022"/>
      <c r="DGD34" s="1022"/>
      <c r="DGE34" s="1022"/>
      <c r="DGF34" s="1022"/>
      <c r="DGG34" s="1022"/>
      <c r="DGH34" s="1022"/>
      <c r="DGI34" s="1022"/>
      <c r="DGJ34" s="1022"/>
      <c r="DGK34" s="1022"/>
      <c r="DGL34" s="1022"/>
      <c r="DGM34" s="1022"/>
      <c r="DGN34" s="1022"/>
      <c r="DGO34" s="1022"/>
      <c r="DGP34" s="1022"/>
      <c r="DGQ34" s="1022"/>
      <c r="DGR34" s="1022"/>
      <c r="DGS34" s="1022"/>
      <c r="DGT34" s="1022"/>
      <c r="DGU34" s="1022"/>
      <c r="DGV34" s="1022"/>
      <c r="DGW34" s="1022"/>
      <c r="DGX34" s="1022"/>
      <c r="DGY34" s="1022"/>
      <c r="DGZ34" s="1022"/>
      <c r="DHA34" s="1022"/>
      <c r="DHB34" s="1022"/>
      <c r="DHC34" s="1022"/>
      <c r="DHD34" s="1022"/>
      <c r="DHE34" s="1022"/>
      <c r="DHF34" s="1022"/>
      <c r="DHG34" s="1022"/>
      <c r="DHH34" s="1022"/>
      <c r="DHI34" s="1022"/>
      <c r="DHJ34" s="1022"/>
      <c r="DHK34" s="1022"/>
      <c r="DHL34" s="1022"/>
      <c r="DHM34" s="1022"/>
      <c r="DHN34" s="1022"/>
      <c r="DHO34" s="1022"/>
      <c r="DHP34" s="1022"/>
      <c r="DHQ34" s="1022"/>
      <c r="DHR34" s="1022"/>
      <c r="DHS34" s="1022"/>
      <c r="DHT34" s="1022"/>
      <c r="DHU34" s="1022"/>
      <c r="DHV34" s="1022"/>
      <c r="DHW34" s="1022"/>
      <c r="DHX34" s="1022"/>
      <c r="DHY34" s="1022"/>
      <c r="DHZ34" s="1022"/>
      <c r="DIA34" s="1022"/>
      <c r="DIB34" s="1022"/>
      <c r="DIC34" s="1022"/>
      <c r="DID34" s="1022"/>
      <c r="DIE34" s="1022"/>
      <c r="DIF34" s="1022"/>
      <c r="DIG34" s="1022"/>
      <c r="DIH34" s="1022"/>
      <c r="DII34" s="1022"/>
      <c r="DIJ34" s="1022"/>
      <c r="DIK34" s="1022"/>
      <c r="DIL34" s="1022"/>
      <c r="DIM34" s="1022"/>
      <c r="DIN34" s="1022"/>
      <c r="DIO34" s="1022"/>
      <c r="DIP34" s="1022"/>
      <c r="DIQ34" s="1022"/>
      <c r="DIR34" s="1022"/>
      <c r="DIS34" s="1022"/>
      <c r="DIT34" s="1022"/>
      <c r="DIU34" s="1022"/>
      <c r="DIV34" s="1022"/>
      <c r="DIW34" s="1022"/>
      <c r="DIX34" s="1022"/>
      <c r="DIY34" s="1022"/>
      <c r="DIZ34" s="1022"/>
      <c r="DJA34" s="1022"/>
      <c r="DJB34" s="1022"/>
      <c r="DJC34" s="1022"/>
      <c r="DJD34" s="1022"/>
      <c r="DJE34" s="1022"/>
      <c r="DJF34" s="1022"/>
      <c r="DJG34" s="1022"/>
      <c r="DJH34" s="1022"/>
      <c r="DJI34" s="1022"/>
      <c r="DJJ34" s="1022"/>
      <c r="DJK34" s="1022"/>
      <c r="DJL34" s="1022"/>
      <c r="DJM34" s="1022"/>
      <c r="DJN34" s="1022"/>
      <c r="DJO34" s="1022"/>
      <c r="DJP34" s="1022"/>
      <c r="DJQ34" s="1022"/>
      <c r="DJR34" s="1022"/>
      <c r="DJS34" s="1022"/>
      <c r="DJT34" s="1022"/>
      <c r="DJU34" s="1022"/>
      <c r="DJV34" s="1022"/>
      <c r="DJW34" s="1022"/>
      <c r="DJX34" s="1022"/>
      <c r="DJY34" s="1022"/>
      <c r="DJZ34" s="1022"/>
      <c r="DKA34" s="1022"/>
      <c r="DKB34" s="1022"/>
      <c r="DKC34" s="1022"/>
      <c r="DKD34" s="1022"/>
      <c r="DKE34" s="1022"/>
      <c r="DKF34" s="1022"/>
      <c r="DKG34" s="1022"/>
      <c r="DKH34" s="1022"/>
      <c r="DKI34" s="1022"/>
      <c r="DKJ34" s="1022"/>
      <c r="DKK34" s="1022"/>
      <c r="DKL34" s="1022"/>
      <c r="DKM34" s="1022"/>
      <c r="DKN34" s="1022"/>
      <c r="DKO34" s="1022"/>
      <c r="DKP34" s="1022"/>
      <c r="DKQ34" s="1022"/>
      <c r="DKR34" s="1022"/>
      <c r="DKS34" s="1022"/>
      <c r="DKT34" s="1022"/>
      <c r="DKU34" s="1022"/>
      <c r="DKV34" s="1022"/>
      <c r="DKW34" s="1022"/>
      <c r="DKX34" s="1022"/>
      <c r="DKY34" s="1022"/>
      <c r="DKZ34" s="1022"/>
      <c r="DLA34" s="1022"/>
      <c r="DLB34" s="1022"/>
      <c r="DLC34" s="1022"/>
      <c r="DLD34" s="1022"/>
      <c r="DLE34" s="1022"/>
      <c r="DLF34" s="1022"/>
      <c r="DLG34" s="1022"/>
      <c r="DLH34" s="1022"/>
      <c r="DLI34" s="1022"/>
      <c r="DLJ34" s="1022"/>
      <c r="DLK34" s="1022"/>
      <c r="DLL34" s="1022"/>
      <c r="DLM34" s="1022"/>
      <c r="DLN34" s="1022"/>
      <c r="DLO34" s="1022"/>
      <c r="DLP34" s="1022"/>
      <c r="DLQ34" s="1022"/>
      <c r="DLR34" s="1022"/>
      <c r="DLS34" s="1022"/>
      <c r="DLT34" s="1022"/>
      <c r="DLU34" s="1022"/>
      <c r="DLV34" s="1022"/>
      <c r="DLW34" s="1022"/>
      <c r="DLX34" s="1022"/>
      <c r="DLY34" s="1022"/>
      <c r="DLZ34" s="1022"/>
      <c r="DMA34" s="1022"/>
      <c r="DMB34" s="1022"/>
      <c r="DMC34" s="1022"/>
      <c r="DMD34" s="1022"/>
      <c r="DME34" s="1022"/>
      <c r="DMF34" s="1022"/>
      <c r="DMG34" s="1022"/>
      <c r="DMH34" s="1022"/>
      <c r="DMI34" s="1022"/>
      <c r="DMJ34" s="1022"/>
      <c r="DMK34" s="1022"/>
      <c r="DML34" s="1022"/>
      <c r="DMM34" s="1022"/>
      <c r="DMN34" s="1022"/>
      <c r="DMO34" s="1022"/>
      <c r="DMP34" s="1022"/>
      <c r="DMQ34" s="1022"/>
      <c r="DMR34" s="1022"/>
      <c r="DMS34" s="1022"/>
      <c r="DMT34" s="1022"/>
      <c r="DMU34" s="1022"/>
      <c r="DMV34" s="1022"/>
      <c r="DMW34" s="1022"/>
      <c r="DMX34" s="1022"/>
      <c r="DMY34" s="1022"/>
      <c r="DMZ34" s="1022"/>
      <c r="DNA34" s="1022"/>
      <c r="DNB34" s="1022"/>
      <c r="DNC34" s="1022"/>
      <c r="DND34" s="1022"/>
      <c r="DNE34" s="1022"/>
      <c r="DNF34" s="1022"/>
      <c r="DNG34" s="1022"/>
      <c r="DNH34" s="1022"/>
      <c r="DNI34" s="1022"/>
      <c r="DNJ34" s="1022"/>
      <c r="DNK34" s="1022"/>
      <c r="DNL34" s="1022"/>
      <c r="DNM34" s="1022"/>
      <c r="DNN34" s="1022"/>
      <c r="DNO34" s="1022"/>
      <c r="DNP34" s="1022"/>
      <c r="DNQ34" s="1022"/>
      <c r="DNR34" s="1022"/>
      <c r="DNS34" s="1022"/>
      <c r="DNT34" s="1022"/>
      <c r="DNU34" s="1022"/>
      <c r="DNV34" s="1022"/>
      <c r="DNW34" s="1022"/>
      <c r="DNX34" s="1022"/>
      <c r="DNY34" s="1022"/>
      <c r="DNZ34" s="1022"/>
      <c r="DOA34" s="1022"/>
      <c r="DOB34" s="1022"/>
      <c r="DOC34" s="1022"/>
      <c r="DOD34" s="1022"/>
      <c r="DOE34" s="1022"/>
      <c r="DOF34" s="1022"/>
      <c r="DOG34" s="1022"/>
      <c r="DOH34" s="1022"/>
      <c r="DOI34" s="1022"/>
      <c r="DOJ34" s="1022"/>
      <c r="DOK34" s="1022"/>
      <c r="DOL34" s="1022"/>
      <c r="DOM34" s="1022"/>
      <c r="DON34" s="1022"/>
      <c r="DOO34" s="1022"/>
      <c r="DOP34" s="1022"/>
      <c r="DOQ34" s="1022"/>
      <c r="DOR34" s="1022"/>
      <c r="DOS34" s="1022"/>
      <c r="DOT34" s="1022"/>
      <c r="DOU34" s="1022"/>
      <c r="DOV34" s="1022"/>
      <c r="DOW34" s="1022"/>
      <c r="DOX34" s="1022"/>
      <c r="DOY34" s="1022"/>
      <c r="DOZ34" s="1022"/>
      <c r="DPA34" s="1022"/>
      <c r="DPB34" s="1022"/>
      <c r="DPC34" s="1022"/>
      <c r="DPD34" s="1022"/>
      <c r="DPE34" s="1022"/>
      <c r="DPF34" s="1022"/>
      <c r="DPG34" s="1022"/>
      <c r="DPH34" s="1022"/>
      <c r="DPI34" s="1022"/>
      <c r="DPJ34" s="1022"/>
      <c r="DPK34" s="1022"/>
      <c r="DPL34" s="1022"/>
      <c r="DPM34" s="1022"/>
      <c r="DPN34" s="1022"/>
      <c r="DPO34" s="1022"/>
      <c r="DPP34" s="1022"/>
      <c r="DPQ34" s="1022"/>
      <c r="DPR34" s="1022"/>
      <c r="DPS34" s="1022"/>
      <c r="DPT34" s="1022"/>
      <c r="DPU34" s="1022"/>
      <c r="DPV34" s="1022"/>
      <c r="DPW34" s="1022"/>
      <c r="DPX34" s="1022"/>
      <c r="DPY34" s="1022"/>
      <c r="DPZ34" s="1022"/>
      <c r="DQA34" s="1022"/>
      <c r="DQB34" s="1022"/>
      <c r="DQC34" s="1022"/>
      <c r="DQD34" s="1022"/>
      <c r="DQE34" s="1022"/>
      <c r="DQF34" s="1022"/>
      <c r="DQG34" s="1022"/>
      <c r="DQH34" s="1022"/>
      <c r="DQI34" s="1022"/>
      <c r="DQJ34" s="1022"/>
      <c r="DQK34" s="1022"/>
      <c r="DQL34" s="1022"/>
      <c r="DQM34" s="1022"/>
      <c r="DQN34" s="1022"/>
      <c r="DQO34" s="1022"/>
      <c r="DQP34" s="1022"/>
      <c r="DQQ34" s="1022"/>
      <c r="DQR34" s="1022"/>
      <c r="DQS34" s="1022"/>
      <c r="DQT34" s="1022"/>
      <c r="DQU34" s="1022"/>
      <c r="DQV34" s="1022"/>
      <c r="DQW34" s="1022"/>
      <c r="DQX34" s="1022"/>
      <c r="DQY34" s="1022"/>
      <c r="DQZ34" s="1022"/>
      <c r="DRA34" s="1022"/>
      <c r="DRB34" s="1022"/>
      <c r="DRC34" s="1022"/>
      <c r="DRD34" s="1022"/>
      <c r="DRE34" s="1022"/>
      <c r="DRF34" s="1022"/>
      <c r="DRG34" s="1022"/>
      <c r="DRH34" s="1022"/>
      <c r="DRI34" s="1022"/>
      <c r="DRJ34" s="1022"/>
      <c r="DRK34" s="1022"/>
      <c r="DRL34" s="1022"/>
      <c r="DRM34" s="1022"/>
      <c r="DRN34" s="1022"/>
      <c r="DRO34" s="1022"/>
      <c r="DRP34" s="1022"/>
      <c r="DRQ34" s="1022"/>
      <c r="DRR34" s="1022"/>
      <c r="DRS34" s="1022"/>
      <c r="DRT34" s="1022"/>
      <c r="DRU34" s="1022"/>
      <c r="DRV34" s="1022"/>
      <c r="DRW34" s="1022"/>
      <c r="DRX34" s="1022"/>
      <c r="DRY34" s="1022"/>
      <c r="DRZ34" s="1022"/>
      <c r="DSA34" s="1022"/>
      <c r="DSB34" s="1022"/>
      <c r="DSC34" s="1022"/>
      <c r="DSD34" s="1022"/>
      <c r="DSE34" s="1022"/>
      <c r="DSF34" s="1022"/>
      <c r="DSG34" s="1022"/>
      <c r="DSH34" s="1022"/>
      <c r="DSI34" s="1022"/>
      <c r="DSJ34" s="1022"/>
      <c r="DSK34" s="1022"/>
      <c r="DSL34" s="1022"/>
      <c r="DSM34" s="1022"/>
      <c r="DSN34" s="1022"/>
      <c r="DSO34" s="1022"/>
      <c r="DSP34" s="1022"/>
      <c r="DSQ34" s="1022"/>
      <c r="DSR34" s="1022"/>
      <c r="DSS34" s="1022"/>
      <c r="DST34" s="1022"/>
      <c r="DSU34" s="1022"/>
      <c r="DSV34" s="1022"/>
      <c r="DSW34" s="1022"/>
      <c r="DSX34" s="1022"/>
      <c r="DSY34" s="1022"/>
      <c r="DSZ34" s="1022"/>
      <c r="DTA34" s="1022"/>
      <c r="DTB34" s="1022"/>
      <c r="DTC34" s="1022"/>
      <c r="DTD34" s="1022"/>
      <c r="DTE34" s="1022"/>
      <c r="DTF34" s="1022"/>
      <c r="DTG34" s="1022"/>
      <c r="DTH34" s="1022"/>
      <c r="DTI34" s="1022"/>
      <c r="DTJ34" s="1022"/>
      <c r="DTK34" s="1022"/>
      <c r="DTL34" s="1022"/>
      <c r="DTM34" s="1022"/>
      <c r="DTN34" s="1022"/>
      <c r="DTO34" s="1022"/>
      <c r="DTP34" s="1022"/>
      <c r="DTQ34" s="1022"/>
      <c r="DTR34" s="1022"/>
      <c r="DTS34" s="1022"/>
      <c r="DTT34" s="1022"/>
      <c r="DTU34" s="1022"/>
      <c r="DTV34" s="1022"/>
      <c r="DTW34" s="1022"/>
      <c r="DTX34" s="1022"/>
      <c r="DTY34" s="1022"/>
      <c r="DTZ34" s="1022"/>
      <c r="DUA34" s="1022"/>
      <c r="DUB34" s="1022"/>
      <c r="DUC34" s="1022"/>
      <c r="DUD34" s="1022"/>
      <c r="DUE34" s="1022"/>
      <c r="DUF34" s="1022"/>
      <c r="DUG34" s="1022"/>
      <c r="DUH34" s="1022"/>
      <c r="DUI34" s="1022"/>
      <c r="DUJ34" s="1022"/>
      <c r="DUK34" s="1022"/>
      <c r="DUL34" s="1022"/>
      <c r="DUM34" s="1022"/>
      <c r="DUN34" s="1022"/>
      <c r="DUO34" s="1022"/>
      <c r="DUP34" s="1022"/>
      <c r="DUQ34" s="1022"/>
      <c r="DUR34" s="1022"/>
      <c r="DUS34" s="1022"/>
      <c r="DUT34" s="1022"/>
      <c r="DUU34" s="1022"/>
      <c r="DUV34" s="1022"/>
      <c r="DUW34" s="1022"/>
      <c r="DUX34" s="1022"/>
      <c r="DUY34" s="1022"/>
      <c r="DUZ34" s="1022"/>
      <c r="DVA34" s="1022"/>
      <c r="DVB34" s="1022"/>
      <c r="DVC34" s="1022"/>
      <c r="DVD34" s="1022"/>
      <c r="DVE34" s="1022"/>
      <c r="DVF34" s="1022"/>
      <c r="DVG34" s="1022"/>
      <c r="DVH34" s="1022"/>
      <c r="DVI34" s="1022"/>
      <c r="DVJ34" s="1022"/>
      <c r="DVK34" s="1022"/>
      <c r="DVL34" s="1022"/>
      <c r="DVM34" s="1022"/>
      <c r="DVN34" s="1022"/>
      <c r="DVO34" s="1022"/>
      <c r="DVP34" s="1022"/>
      <c r="DVQ34" s="1022"/>
      <c r="DVR34" s="1022"/>
      <c r="DVS34" s="1022"/>
      <c r="DVT34" s="1022"/>
      <c r="DVU34" s="1022"/>
      <c r="DVV34" s="1022"/>
      <c r="DVW34" s="1022"/>
      <c r="DVX34" s="1022"/>
      <c r="DVY34" s="1022"/>
      <c r="DVZ34" s="1022"/>
      <c r="DWA34" s="1022"/>
      <c r="DWB34" s="1022"/>
      <c r="DWC34" s="1022"/>
      <c r="DWD34" s="1022"/>
      <c r="DWE34" s="1022"/>
      <c r="DWF34" s="1022"/>
      <c r="DWG34" s="1022"/>
      <c r="DWH34" s="1022"/>
      <c r="DWI34" s="1022"/>
      <c r="DWJ34" s="1022"/>
      <c r="DWK34" s="1022"/>
      <c r="DWL34" s="1022"/>
      <c r="DWM34" s="1022"/>
      <c r="DWN34" s="1022"/>
      <c r="DWO34" s="1022"/>
      <c r="DWP34" s="1022"/>
      <c r="DWQ34" s="1022"/>
      <c r="DWR34" s="1022"/>
      <c r="DWS34" s="1022"/>
      <c r="DWT34" s="1022"/>
      <c r="DWU34" s="1022"/>
      <c r="DWV34" s="1022"/>
      <c r="DWW34" s="1022"/>
      <c r="DWX34" s="1022"/>
      <c r="DWY34" s="1022"/>
      <c r="DWZ34" s="1022"/>
      <c r="DXA34" s="1022"/>
      <c r="DXB34" s="1022"/>
      <c r="DXC34" s="1022"/>
      <c r="DXD34" s="1022"/>
      <c r="DXE34" s="1022"/>
      <c r="DXF34" s="1022"/>
      <c r="DXG34" s="1022"/>
      <c r="DXH34" s="1022"/>
      <c r="DXI34" s="1022"/>
      <c r="DXJ34" s="1022"/>
      <c r="DXK34" s="1022"/>
      <c r="DXL34" s="1022"/>
      <c r="DXM34" s="1022"/>
      <c r="DXN34" s="1022"/>
      <c r="DXO34" s="1022"/>
      <c r="DXP34" s="1022"/>
      <c r="DXQ34" s="1022"/>
      <c r="DXR34" s="1022"/>
      <c r="DXS34" s="1022"/>
      <c r="DXT34" s="1022"/>
      <c r="DXU34" s="1022"/>
      <c r="DXV34" s="1022"/>
      <c r="DXW34" s="1022"/>
      <c r="DXX34" s="1022"/>
      <c r="DXY34" s="1022"/>
      <c r="DXZ34" s="1022"/>
      <c r="DYA34" s="1022"/>
      <c r="DYB34" s="1022"/>
      <c r="DYC34" s="1022"/>
      <c r="DYD34" s="1022"/>
      <c r="DYE34" s="1022"/>
      <c r="DYF34" s="1022"/>
      <c r="DYG34" s="1022"/>
      <c r="DYH34" s="1022"/>
      <c r="DYI34" s="1022"/>
      <c r="DYJ34" s="1022"/>
      <c r="DYK34" s="1022"/>
      <c r="DYL34" s="1022"/>
      <c r="DYM34" s="1022"/>
      <c r="DYN34" s="1022"/>
      <c r="DYO34" s="1022"/>
      <c r="DYP34" s="1022"/>
      <c r="DYQ34" s="1022"/>
      <c r="DYR34" s="1022"/>
      <c r="DYS34" s="1022"/>
      <c r="DYT34" s="1022"/>
      <c r="DYU34" s="1022"/>
      <c r="DYV34" s="1022"/>
      <c r="DYW34" s="1022"/>
      <c r="DYX34" s="1022"/>
      <c r="DYY34" s="1022"/>
      <c r="DYZ34" s="1022"/>
      <c r="DZA34" s="1022"/>
      <c r="DZB34" s="1022"/>
      <c r="DZC34" s="1022"/>
      <c r="DZD34" s="1022"/>
      <c r="DZE34" s="1022"/>
      <c r="DZF34" s="1022"/>
      <c r="DZG34" s="1022"/>
      <c r="DZH34" s="1022"/>
      <c r="DZI34" s="1022"/>
      <c r="DZJ34" s="1022"/>
      <c r="DZK34" s="1022"/>
      <c r="DZL34" s="1022"/>
      <c r="DZM34" s="1022"/>
      <c r="DZN34" s="1022"/>
      <c r="DZO34" s="1022"/>
      <c r="DZP34" s="1022"/>
      <c r="DZQ34" s="1022"/>
      <c r="DZR34" s="1022"/>
      <c r="DZS34" s="1022"/>
      <c r="DZT34" s="1022"/>
      <c r="DZU34" s="1022"/>
      <c r="DZV34" s="1022"/>
      <c r="DZW34" s="1022"/>
      <c r="DZX34" s="1022"/>
      <c r="DZY34" s="1022"/>
      <c r="DZZ34" s="1022"/>
      <c r="EAA34" s="1022"/>
      <c r="EAB34" s="1022"/>
      <c r="EAC34" s="1022"/>
      <c r="EAD34" s="1022"/>
      <c r="EAE34" s="1022"/>
      <c r="EAF34" s="1022"/>
      <c r="EAG34" s="1022"/>
      <c r="EAH34" s="1022"/>
      <c r="EAI34" s="1022"/>
      <c r="EAJ34" s="1022"/>
      <c r="EAK34" s="1022"/>
      <c r="EAL34" s="1022"/>
      <c r="EAM34" s="1022"/>
      <c r="EAN34" s="1022"/>
      <c r="EAO34" s="1022"/>
      <c r="EAP34" s="1022"/>
      <c r="EAQ34" s="1022"/>
      <c r="EAR34" s="1022"/>
      <c r="EAS34" s="1022"/>
      <c r="EAT34" s="1022"/>
      <c r="EAU34" s="1022"/>
      <c r="EAV34" s="1022"/>
      <c r="EAW34" s="1022"/>
      <c r="EAX34" s="1022"/>
      <c r="EAY34" s="1022"/>
      <c r="EAZ34" s="1022"/>
      <c r="EBA34" s="1022"/>
      <c r="EBB34" s="1022"/>
      <c r="EBC34" s="1022"/>
      <c r="EBD34" s="1022"/>
      <c r="EBE34" s="1022"/>
      <c r="EBF34" s="1022"/>
      <c r="EBG34" s="1022"/>
      <c r="EBH34" s="1022"/>
      <c r="EBI34" s="1022"/>
      <c r="EBJ34" s="1022"/>
      <c r="EBK34" s="1022"/>
      <c r="EBL34" s="1022"/>
      <c r="EBM34" s="1022"/>
      <c r="EBN34" s="1022"/>
      <c r="EBO34" s="1022"/>
      <c r="EBP34" s="1022"/>
      <c r="EBQ34" s="1022"/>
      <c r="EBR34" s="1022"/>
      <c r="EBS34" s="1022"/>
      <c r="EBT34" s="1022"/>
      <c r="EBU34" s="1022"/>
      <c r="EBV34" s="1022"/>
      <c r="EBW34" s="1022"/>
      <c r="EBX34" s="1022"/>
      <c r="EBY34" s="1022"/>
      <c r="EBZ34" s="1022"/>
      <c r="ECA34" s="1022"/>
      <c r="ECB34" s="1022"/>
      <c r="ECC34" s="1022"/>
      <c r="ECD34" s="1022"/>
      <c r="ECE34" s="1022"/>
      <c r="ECF34" s="1022"/>
      <c r="ECG34" s="1022"/>
      <c r="ECH34" s="1022"/>
      <c r="ECI34" s="1022"/>
      <c r="ECJ34" s="1022"/>
      <c r="ECK34" s="1022"/>
      <c r="ECL34" s="1022"/>
      <c r="ECM34" s="1022"/>
      <c r="ECN34" s="1022"/>
      <c r="ECO34" s="1022"/>
      <c r="ECP34" s="1022"/>
      <c r="ECQ34" s="1022"/>
      <c r="ECR34" s="1022"/>
      <c r="ECS34" s="1022"/>
      <c r="ECT34" s="1022"/>
      <c r="ECU34" s="1022"/>
      <c r="ECV34" s="1022"/>
      <c r="ECW34" s="1022"/>
      <c r="ECX34" s="1022"/>
      <c r="ECY34" s="1022"/>
      <c r="ECZ34" s="1022"/>
      <c r="EDA34" s="1022"/>
      <c r="EDB34" s="1022"/>
      <c r="EDC34" s="1022"/>
      <c r="EDD34" s="1022"/>
      <c r="EDE34" s="1022"/>
      <c r="EDF34" s="1022"/>
      <c r="EDG34" s="1022"/>
      <c r="EDH34" s="1022"/>
      <c r="EDI34" s="1022"/>
      <c r="EDJ34" s="1022"/>
      <c r="EDK34" s="1022"/>
      <c r="EDL34" s="1022"/>
      <c r="EDM34" s="1022"/>
      <c r="EDN34" s="1022"/>
      <c r="EDO34" s="1022"/>
      <c r="EDP34" s="1022"/>
      <c r="EDQ34" s="1022"/>
      <c r="EDR34" s="1022"/>
      <c r="EDS34" s="1022"/>
      <c r="EDT34" s="1022"/>
      <c r="EDU34" s="1022"/>
      <c r="EDV34" s="1022"/>
      <c r="EDW34" s="1022"/>
      <c r="EDX34" s="1022"/>
      <c r="EDY34" s="1022"/>
      <c r="EDZ34" s="1022"/>
      <c r="EEA34" s="1022"/>
      <c r="EEB34" s="1022"/>
      <c r="EEC34" s="1022"/>
      <c r="EED34" s="1022"/>
      <c r="EEE34" s="1022"/>
      <c r="EEF34" s="1022"/>
      <c r="EEG34" s="1022"/>
      <c r="EEH34" s="1022"/>
      <c r="EEI34" s="1022"/>
      <c r="EEJ34" s="1022"/>
      <c r="EEK34" s="1022"/>
      <c r="EEL34" s="1022"/>
      <c r="EEM34" s="1022"/>
      <c r="EEN34" s="1022"/>
      <c r="EEO34" s="1022"/>
      <c r="EEP34" s="1022"/>
      <c r="EEQ34" s="1022"/>
      <c r="EER34" s="1022"/>
      <c r="EES34" s="1022"/>
      <c r="EET34" s="1022"/>
      <c r="EEU34" s="1022"/>
      <c r="EEV34" s="1022"/>
      <c r="EEW34" s="1022"/>
      <c r="EEX34" s="1022"/>
      <c r="EEY34" s="1022"/>
      <c r="EEZ34" s="1022"/>
      <c r="EFA34" s="1022"/>
      <c r="EFB34" s="1022"/>
      <c r="EFC34" s="1022"/>
      <c r="EFD34" s="1022"/>
      <c r="EFE34" s="1022"/>
      <c r="EFF34" s="1022"/>
      <c r="EFG34" s="1022"/>
      <c r="EFH34" s="1022"/>
      <c r="EFI34" s="1022"/>
      <c r="EFJ34" s="1022"/>
      <c r="EFK34" s="1022"/>
      <c r="EFL34" s="1022"/>
      <c r="EFM34" s="1022"/>
      <c r="EFN34" s="1022"/>
      <c r="EFO34" s="1022"/>
      <c r="EFP34" s="1022"/>
      <c r="EFQ34" s="1022"/>
      <c r="EFR34" s="1022"/>
      <c r="EFS34" s="1022"/>
      <c r="EFT34" s="1022"/>
      <c r="EFU34" s="1022"/>
      <c r="EFV34" s="1022"/>
      <c r="EFW34" s="1022"/>
      <c r="EFX34" s="1022"/>
      <c r="EFY34" s="1022"/>
      <c r="EFZ34" s="1022"/>
      <c r="EGA34" s="1022"/>
      <c r="EGB34" s="1022"/>
      <c r="EGC34" s="1022"/>
      <c r="EGD34" s="1022"/>
      <c r="EGE34" s="1022"/>
      <c r="EGF34" s="1022"/>
      <c r="EGG34" s="1022"/>
      <c r="EGH34" s="1022"/>
      <c r="EGI34" s="1022"/>
      <c r="EGJ34" s="1022"/>
      <c r="EGK34" s="1022"/>
      <c r="EGL34" s="1022"/>
      <c r="EGM34" s="1022"/>
      <c r="EGN34" s="1022"/>
      <c r="EGO34" s="1022"/>
      <c r="EGP34" s="1022"/>
      <c r="EGQ34" s="1022"/>
      <c r="EGR34" s="1022"/>
      <c r="EGS34" s="1022"/>
      <c r="EGT34" s="1022"/>
      <c r="EGU34" s="1022"/>
      <c r="EGV34" s="1022"/>
      <c r="EGW34" s="1022"/>
      <c r="EGX34" s="1022"/>
      <c r="EGY34" s="1022"/>
      <c r="EGZ34" s="1022"/>
      <c r="EHA34" s="1022"/>
      <c r="EHB34" s="1022"/>
      <c r="EHC34" s="1022"/>
      <c r="EHD34" s="1022"/>
      <c r="EHE34" s="1022"/>
      <c r="EHF34" s="1022"/>
      <c r="EHG34" s="1022"/>
      <c r="EHH34" s="1022"/>
      <c r="EHI34" s="1022"/>
      <c r="EHJ34" s="1022"/>
      <c r="EHK34" s="1022"/>
      <c r="EHL34" s="1022"/>
      <c r="EHM34" s="1022"/>
      <c r="EHN34" s="1022"/>
      <c r="EHO34" s="1022"/>
      <c r="EHP34" s="1022"/>
      <c r="EHQ34" s="1022"/>
      <c r="EHR34" s="1022"/>
      <c r="EHS34" s="1022"/>
      <c r="EHT34" s="1022"/>
      <c r="EHU34" s="1022"/>
      <c r="EHV34" s="1022"/>
      <c r="EHW34" s="1022"/>
      <c r="EHX34" s="1022"/>
      <c r="EHY34" s="1022"/>
      <c r="EHZ34" s="1022"/>
      <c r="EIA34" s="1022"/>
      <c r="EIB34" s="1022"/>
      <c r="EIC34" s="1022"/>
      <c r="EID34" s="1022"/>
      <c r="EIE34" s="1022"/>
      <c r="EIF34" s="1022"/>
      <c r="EIG34" s="1022"/>
      <c r="EIH34" s="1022"/>
      <c r="EII34" s="1022"/>
      <c r="EIJ34" s="1022"/>
      <c r="EIK34" s="1022"/>
      <c r="EIL34" s="1022"/>
      <c r="EIM34" s="1022"/>
      <c r="EIN34" s="1022"/>
      <c r="EIO34" s="1022"/>
      <c r="EIP34" s="1022"/>
      <c r="EIQ34" s="1022"/>
      <c r="EIR34" s="1022"/>
      <c r="EIS34" s="1022"/>
      <c r="EIT34" s="1022"/>
      <c r="EIU34" s="1022"/>
      <c r="EIV34" s="1022"/>
      <c r="EIW34" s="1022"/>
      <c r="EIX34" s="1022"/>
      <c r="EIY34" s="1022"/>
      <c r="EIZ34" s="1022"/>
      <c r="EJA34" s="1022"/>
      <c r="EJB34" s="1022"/>
      <c r="EJC34" s="1022"/>
      <c r="EJD34" s="1022"/>
      <c r="EJE34" s="1022"/>
      <c r="EJF34" s="1022"/>
      <c r="EJG34" s="1022"/>
      <c r="EJH34" s="1022"/>
      <c r="EJI34" s="1022"/>
      <c r="EJJ34" s="1022"/>
      <c r="EJK34" s="1022"/>
      <c r="EJL34" s="1022"/>
      <c r="EJM34" s="1022"/>
      <c r="EJN34" s="1022"/>
      <c r="EJO34" s="1022"/>
      <c r="EJP34" s="1022"/>
      <c r="EJQ34" s="1022"/>
      <c r="EJR34" s="1022"/>
      <c r="EJS34" s="1022"/>
      <c r="EJT34" s="1022"/>
      <c r="EJU34" s="1022"/>
      <c r="EJV34" s="1022"/>
      <c r="EJW34" s="1022"/>
      <c r="EJX34" s="1022"/>
      <c r="EJY34" s="1022"/>
      <c r="EJZ34" s="1022"/>
      <c r="EKA34" s="1022"/>
      <c r="EKB34" s="1022"/>
      <c r="EKC34" s="1022"/>
      <c r="EKD34" s="1022"/>
      <c r="EKE34" s="1022"/>
      <c r="EKF34" s="1022"/>
      <c r="EKG34" s="1022"/>
      <c r="EKH34" s="1022"/>
      <c r="EKI34" s="1022"/>
      <c r="EKJ34" s="1022"/>
      <c r="EKK34" s="1022"/>
      <c r="EKL34" s="1022"/>
      <c r="EKM34" s="1022"/>
      <c r="EKN34" s="1022"/>
      <c r="EKO34" s="1022"/>
      <c r="EKP34" s="1022"/>
      <c r="EKQ34" s="1022"/>
      <c r="EKR34" s="1022"/>
      <c r="EKS34" s="1022"/>
      <c r="EKT34" s="1022"/>
      <c r="EKU34" s="1022"/>
      <c r="EKV34" s="1022"/>
      <c r="EKW34" s="1022"/>
      <c r="EKX34" s="1022"/>
      <c r="EKY34" s="1022"/>
      <c r="EKZ34" s="1022"/>
      <c r="ELA34" s="1022"/>
      <c r="ELB34" s="1022"/>
      <c r="ELC34" s="1022"/>
      <c r="ELD34" s="1022"/>
      <c r="ELE34" s="1022"/>
      <c r="ELF34" s="1022"/>
      <c r="ELG34" s="1022"/>
      <c r="ELH34" s="1022"/>
      <c r="ELI34" s="1022"/>
      <c r="ELJ34" s="1022"/>
      <c r="ELK34" s="1022"/>
      <c r="ELL34" s="1022"/>
      <c r="ELM34" s="1022"/>
      <c r="ELN34" s="1022"/>
      <c r="ELO34" s="1022"/>
      <c r="ELP34" s="1022"/>
      <c r="ELQ34" s="1022"/>
      <c r="ELR34" s="1022"/>
      <c r="ELS34" s="1022"/>
      <c r="ELT34" s="1022"/>
      <c r="ELU34" s="1022"/>
      <c r="ELV34" s="1022"/>
      <c r="ELW34" s="1022"/>
      <c r="ELX34" s="1022"/>
      <c r="ELY34" s="1022"/>
      <c r="ELZ34" s="1022"/>
      <c r="EMA34" s="1022"/>
      <c r="EMB34" s="1022"/>
      <c r="EMC34" s="1022"/>
      <c r="EMD34" s="1022"/>
      <c r="EME34" s="1022"/>
      <c r="EMF34" s="1022"/>
      <c r="EMG34" s="1022"/>
      <c r="EMH34" s="1022"/>
      <c r="EMI34" s="1022"/>
      <c r="EMJ34" s="1022"/>
      <c r="EMK34" s="1022"/>
      <c r="EML34" s="1022"/>
      <c r="EMM34" s="1022"/>
      <c r="EMN34" s="1022"/>
      <c r="EMO34" s="1022"/>
      <c r="EMP34" s="1022"/>
      <c r="EMQ34" s="1022"/>
      <c r="EMR34" s="1022"/>
      <c r="EMS34" s="1022"/>
      <c r="EMT34" s="1022"/>
      <c r="EMU34" s="1022"/>
      <c r="EMV34" s="1022"/>
      <c r="EMW34" s="1022"/>
      <c r="EMX34" s="1022"/>
      <c r="EMY34" s="1022"/>
      <c r="EMZ34" s="1022"/>
      <c r="ENA34" s="1022"/>
      <c r="ENB34" s="1022"/>
      <c r="ENC34" s="1022"/>
      <c r="END34" s="1022"/>
      <c r="ENE34" s="1022"/>
      <c r="ENF34" s="1022"/>
      <c r="ENG34" s="1022"/>
      <c r="ENH34" s="1022"/>
      <c r="ENI34" s="1022"/>
      <c r="ENJ34" s="1022"/>
      <c r="ENK34" s="1022"/>
      <c r="ENL34" s="1022"/>
      <c r="ENM34" s="1022"/>
      <c r="ENN34" s="1022"/>
      <c r="ENO34" s="1022"/>
      <c r="ENP34" s="1022"/>
      <c r="ENQ34" s="1022"/>
      <c r="ENR34" s="1022"/>
      <c r="ENS34" s="1022"/>
      <c r="ENT34" s="1022"/>
      <c r="ENU34" s="1022"/>
      <c r="ENV34" s="1022"/>
      <c r="ENW34" s="1022"/>
      <c r="ENX34" s="1022"/>
      <c r="ENY34" s="1022"/>
      <c r="ENZ34" s="1022"/>
      <c r="EOA34" s="1022"/>
      <c r="EOB34" s="1022"/>
      <c r="EOC34" s="1022"/>
      <c r="EOD34" s="1022"/>
      <c r="EOE34" s="1022"/>
      <c r="EOF34" s="1022"/>
      <c r="EOG34" s="1022"/>
      <c r="EOH34" s="1022"/>
      <c r="EOI34" s="1022"/>
      <c r="EOJ34" s="1022"/>
      <c r="EOK34" s="1022"/>
      <c r="EOL34" s="1022"/>
      <c r="EOM34" s="1022"/>
      <c r="EON34" s="1022"/>
      <c r="EOO34" s="1022"/>
      <c r="EOP34" s="1022"/>
      <c r="EOQ34" s="1022"/>
      <c r="EOR34" s="1022"/>
      <c r="EOS34" s="1022"/>
      <c r="EOT34" s="1022"/>
      <c r="EOU34" s="1022"/>
      <c r="EOV34" s="1022"/>
      <c r="EOW34" s="1022"/>
      <c r="EOX34" s="1022"/>
      <c r="EOY34" s="1022"/>
      <c r="EOZ34" s="1022"/>
      <c r="EPA34" s="1022"/>
      <c r="EPB34" s="1022"/>
      <c r="EPC34" s="1022"/>
      <c r="EPD34" s="1022"/>
      <c r="EPE34" s="1022"/>
      <c r="EPF34" s="1022"/>
      <c r="EPG34" s="1022"/>
      <c r="EPH34" s="1022"/>
      <c r="EPI34" s="1022"/>
      <c r="EPJ34" s="1022"/>
      <c r="EPK34" s="1022"/>
      <c r="EPL34" s="1022"/>
      <c r="EPM34" s="1022"/>
      <c r="EPN34" s="1022"/>
      <c r="EPO34" s="1022"/>
      <c r="EPP34" s="1022"/>
      <c r="EPQ34" s="1022"/>
      <c r="EPR34" s="1022"/>
      <c r="EPS34" s="1022"/>
      <c r="EPT34" s="1022"/>
      <c r="EPU34" s="1022"/>
      <c r="EPV34" s="1022"/>
      <c r="EPW34" s="1022"/>
      <c r="EPX34" s="1022"/>
      <c r="EPY34" s="1022"/>
      <c r="EPZ34" s="1022"/>
      <c r="EQA34" s="1022"/>
      <c r="EQB34" s="1022"/>
      <c r="EQC34" s="1022"/>
      <c r="EQD34" s="1022"/>
      <c r="EQE34" s="1022"/>
      <c r="EQF34" s="1022"/>
      <c r="EQG34" s="1022"/>
      <c r="EQH34" s="1022"/>
      <c r="EQI34" s="1022"/>
      <c r="EQJ34" s="1022"/>
      <c r="EQK34" s="1022"/>
      <c r="EQL34" s="1022"/>
      <c r="EQM34" s="1022"/>
      <c r="EQN34" s="1022"/>
      <c r="EQO34" s="1022"/>
      <c r="EQP34" s="1022"/>
      <c r="EQQ34" s="1022"/>
      <c r="EQR34" s="1022"/>
      <c r="EQS34" s="1022"/>
      <c r="EQT34" s="1022"/>
      <c r="EQU34" s="1022"/>
      <c r="EQV34" s="1022"/>
      <c r="EQW34" s="1022"/>
      <c r="EQX34" s="1022"/>
      <c r="EQY34" s="1022"/>
      <c r="EQZ34" s="1022"/>
      <c r="ERA34" s="1022"/>
      <c r="ERB34" s="1022"/>
      <c r="ERC34" s="1022"/>
      <c r="ERD34" s="1022"/>
      <c r="ERE34" s="1022"/>
      <c r="ERF34" s="1022"/>
      <c r="ERG34" s="1022"/>
      <c r="ERH34" s="1022"/>
      <c r="ERI34" s="1022"/>
      <c r="ERJ34" s="1022"/>
      <c r="ERK34" s="1022"/>
      <c r="ERL34" s="1022"/>
      <c r="ERM34" s="1022"/>
      <c r="ERN34" s="1022"/>
      <c r="ERO34" s="1022"/>
      <c r="ERP34" s="1022"/>
      <c r="ERQ34" s="1022"/>
      <c r="ERR34" s="1022"/>
      <c r="ERS34" s="1022"/>
      <c r="ERT34" s="1022"/>
      <c r="ERU34" s="1022"/>
      <c r="ERV34" s="1022"/>
      <c r="ERW34" s="1022"/>
      <c r="ERX34" s="1022"/>
      <c r="ERY34" s="1022"/>
      <c r="ERZ34" s="1022"/>
      <c r="ESA34" s="1022"/>
      <c r="ESB34" s="1022"/>
      <c r="ESC34" s="1022"/>
      <c r="ESD34" s="1022"/>
      <c r="ESE34" s="1022"/>
      <c r="ESF34" s="1022"/>
      <c r="ESG34" s="1022"/>
      <c r="ESH34" s="1022"/>
      <c r="ESI34" s="1022"/>
      <c r="ESJ34" s="1022"/>
      <c r="ESK34" s="1022"/>
      <c r="ESL34" s="1022"/>
      <c r="ESM34" s="1022"/>
      <c r="ESN34" s="1022"/>
      <c r="ESO34" s="1022"/>
      <c r="ESP34" s="1022"/>
      <c r="ESQ34" s="1022"/>
      <c r="ESR34" s="1022"/>
      <c r="ESS34" s="1022"/>
      <c r="EST34" s="1022"/>
      <c r="ESU34" s="1022"/>
      <c r="ESV34" s="1022"/>
      <c r="ESW34" s="1022"/>
      <c r="ESX34" s="1022"/>
      <c r="ESY34" s="1022"/>
      <c r="ESZ34" s="1022"/>
      <c r="ETA34" s="1022"/>
      <c r="ETB34" s="1022"/>
      <c r="ETC34" s="1022"/>
      <c r="ETD34" s="1022"/>
      <c r="ETE34" s="1022"/>
      <c r="ETF34" s="1022"/>
      <c r="ETG34" s="1022"/>
      <c r="ETH34" s="1022"/>
      <c r="ETI34" s="1022"/>
      <c r="ETJ34" s="1022"/>
      <c r="ETK34" s="1022"/>
      <c r="ETL34" s="1022"/>
      <c r="ETM34" s="1022"/>
      <c r="ETN34" s="1022"/>
      <c r="ETO34" s="1022"/>
      <c r="ETP34" s="1022"/>
      <c r="ETQ34" s="1022"/>
      <c r="ETR34" s="1022"/>
      <c r="ETS34" s="1022"/>
      <c r="ETT34" s="1022"/>
      <c r="ETU34" s="1022"/>
      <c r="ETV34" s="1022"/>
      <c r="ETW34" s="1022"/>
      <c r="ETX34" s="1022"/>
      <c r="ETY34" s="1022"/>
      <c r="ETZ34" s="1022"/>
      <c r="EUA34" s="1022"/>
      <c r="EUB34" s="1022"/>
      <c r="EUC34" s="1022"/>
      <c r="EUD34" s="1022"/>
      <c r="EUE34" s="1022"/>
      <c r="EUF34" s="1022"/>
      <c r="EUG34" s="1022"/>
      <c r="EUH34" s="1022"/>
      <c r="EUI34" s="1022"/>
      <c r="EUJ34" s="1022"/>
      <c r="EUK34" s="1022"/>
      <c r="EUL34" s="1022"/>
      <c r="EUM34" s="1022"/>
      <c r="EUN34" s="1022"/>
      <c r="EUO34" s="1022"/>
      <c r="EUP34" s="1022"/>
      <c r="EUQ34" s="1022"/>
      <c r="EUR34" s="1022"/>
      <c r="EUS34" s="1022"/>
      <c r="EUT34" s="1022"/>
      <c r="EUU34" s="1022"/>
      <c r="EUV34" s="1022"/>
      <c r="EUW34" s="1022"/>
      <c r="EUX34" s="1022"/>
      <c r="EUY34" s="1022"/>
      <c r="EUZ34" s="1022"/>
      <c r="EVA34" s="1022"/>
      <c r="EVB34" s="1022"/>
      <c r="EVC34" s="1022"/>
      <c r="EVD34" s="1022"/>
      <c r="EVE34" s="1022"/>
      <c r="EVF34" s="1022"/>
      <c r="EVG34" s="1022"/>
      <c r="EVH34" s="1022"/>
      <c r="EVI34" s="1022"/>
      <c r="EVJ34" s="1022"/>
      <c r="EVK34" s="1022"/>
      <c r="EVL34" s="1022"/>
      <c r="EVM34" s="1022"/>
      <c r="EVN34" s="1022"/>
      <c r="EVO34" s="1022"/>
      <c r="EVP34" s="1022"/>
      <c r="EVQ34" s="1022"/>
      <c r="EVR34" s="1022"/>
      <c r="EVS34" s="1022"/>
      <c r="EVT34" s="1022"/>
      <c r="EVU34" s="1022"/>
      <c r="EVV34" s="1022"/>
      <c r="EVW34" s="1022"/>
      <c r="EVX34" s="1022"/>
      <c r="EVY34" s="1022"/>
      <c r="EVZ34" s="1022"/>
      <c r="EWA34" s="1022"/>
      <c r="EWB34" s="1022"/>
      <c r="EWC34" s="1022"/>
      <c r="EWD34" s="1022"/>
      <c r="EWE34" s="1022"/>
      <c r="EWF34" s="1022"/>
      <c r="EWG34" s="1022"/>
      <c r="EWH34" s="1022"/>
      <c r="EWI34" s="1022"/>
      <c r="EWJ34" s="1022"/>
      <c r="EWK34" s="1022"/>
      <c r="EWL34" s="1022"/>
      <c r="EWM34" s="1022"/>
      <c r="EWN34" s="1022"/>
      <c r="EWO34" s="1022"/>
      <c r="EWP34" s="1022"/>
      <c r="EWQ34" s="1022"/>
      <c r="EWR34" s="1022"/>
      <c r="EWS34" s="1022"/>
      <c r="EWT34" s="1022"/>
      <c r="EWU34" s="1022"/>
      <c r="EWV34" s="1022"/>
      <c r="EWW34" s="1022"/>
      <c r="EWX34" s="1022"/>
      <c r="EWY34" s="1022"/>
      <c r="EWZ34" s="1022"/>
      <c r="EXA34" s="1022"/>
      <c r="EXB34" s="1022"/>
      <c r="EXC34" s="1022"/>
      <c r="EXD34" s="1022"/>
      <c r="EXE34" s="1022"/>
      <c r="EXF34" s="1022"/>
      <c r="EXG34" s="1022"/>
      <c r="EXH34" s="1022"/>
      <c r="EXI34" s="1022"/>
      <c r="EXJ34" s="1022"/>
      <c r="EXK34" s="1022"/>
      <c r="EXL34" s="1022"/>
      <c r="EXM34" s="1022"/>
      <c r="EXN34" s="1022"/>
      <c r="EXO34" s="1022"/>
      <c r="EXP34" s="1022"/>
      <c r="EXQ34" s="1022"/>
      <c r="EXR34" s="1022"/>
      <c r="EXS34" s="1022"/>
      <c r="EXT34" s="1022"/>
      <c r="EXU34" s="1022"/>
      <c r="EXV34" s="1022"/>
      <c r="EXW34" s="1022"/>
      <c r="EXX34" s="1022"/>
      <c r="EXY34" s="1022"/>
      <c r="EXZ34" s="1022"/>
      <c r="EYA34" s="1022"/>
      <c r="EYB34" s="1022"/>
      <c r="EYC34" s="1022"/>
      <c r="EYD34" s="1022"/>
      <c r="EYE34" s="1022"/>
      <c r="EYF34" s="1022"/>
      <c r="EYG34" s="1022"/>
      <c r="EYH34" s="1022"/>
      <c r="EYI34" s="1022"/>
      <c r="EYJ34" s="1022"/>
      <c r="EYK34" s="1022"/>
      <c r="EYL34" s="1022"/>
      <c r="EYM34" s="1022"/>
      <c r="EYN34" s="1022"/>
      <c r="EYO34" s="1022"/>
      <c r="EYP34" s="1022"/>
      <c r="EYQ34" s="1022"/>
      <c r="EYR34" s="1022"/>
      <c r="EYS34" s="1022"/>
      <c r="EYT34" s="1022"/>
      <c r="EYU34" s="1022"/>
      <c r="EYV34" s="1022"/>
      <c r="EYW34" s="1022"/>
      <c r="EYX34" s="1022"/>
      <c r="EYY34" s="1022"/>
      <c r="EYZ34" s="1022"/>
      <c r="EZA34" s="1022"/>
      <c r="EZB34" s="1022"/>
      <c r="EZC34" s="1022"/>
      <c r="EZD34" s="1022"/>
      <c r="EZE34" s="1022"/>
      <c r="EZF34" s="1022"/>
      <c r="EZG34" s="1022"/>
      <c r="EZH34" s="1022"/>
      <c r="EZI34" s="1022"/>
      <c r="EZJ34" s="1022"/>
      <c r="EZK34" s="1022"/>
      <c r="EZL34" s="1022"/>
      <c r="EZM34" s="1022"/>
      <c r="EZN34" s="1022"/>
      <c r="EZO34" s="1022"/>
      <c r="EZP34" s="1022"/>
      <c r="EZQ34" s="1022"/>
      <c r="EZR34" s="1022"/>
      <c r="EZS34" s="1022"/>
      <c r="EZT34" s="1022"/>
      <c r="EZU34" s="1022"/>
      <c r="EZV34" s="1022"/>
      <c r="EZW34" s="1022"/>
      <c r="EZX34" s="1022"/>
      <c r="EZY34" s="1022"/>
      <c r="EZZ34" s="1022"/>
      <c r="FAA34" s="1022"/>
      <c r="FAB34" s="1022"/>
      <c r="FAC34" s="1022"/>
      <c r="FAD34" s="1022"/>
      <c r="FAE34" s="1022"/>
      <c r="FAF34" s="1022"/>
      <c r="FAG34" s="1022"/>
      <c r="FAH34" s="1022"/>
      <c r="FAI34" s="1022"/>
      <c r="FAJ34" s="1022"/>
      <c r="FAK34" s="1022"/>
      <c r="FAL34" s="1022"/>
      <c r="FAM34" s="1022"/>
      <c r="FAN34" s="1022"/>
      <c r="FAO34" s="1022"/>
      <c r="FAP34" s="1022"/>
      <c r="FAQ34" s="1022"/>
      <c r="FAR34" s="1022"/>
      <c r="FAS34" s="1022"/>
      <c r="FAT34" s="1022"/>
      <c r="FAU34" s="1022"/>
      <c r="FAV34" s="1022"/>
      <c r="FAW34" s="1022"/>
      <c r="FAX34" s="1022"/>
      <c r="FAY34" s="1022"/>
      <c r="FAZ34" s="1022"/>
      <c r="FBA34" s="1022"/>
      <c r="FBB34" s="1022"/>
      <c r="FBC34" s="1022"/>
      <c r="FBD34" s="1022"/>
      <c r="FBE34" s="1022"/>
      <c r="FBF34" s="1022"/>
      <c r="FBG34" s="1022"/>
      <c r="FBH34" s="1022"/>
      <c r="FBI34" s="1022"/>
      <c r="FBJ34" s="1022"/>
      <c r="FBK34" s="1022"/>
      <c r="FBL34" s="1022"/>
      <c r="FBM34" s="1022"/>
      <c r="FBN34" s="1022"/>
      <c r="FBO34" s="1022"/>
      <c r="FBP34" s="1022"/>
      <c r="FBQ34" s="1022"/>
      <c r="FBR34" s="1022"/>
      <c r="FBS34" s="1022"/>
      <c r="FBT34" s="1022"/>
      <c r="FBU34" s="1022"/>
      <c r="FBV34" s="1022"/>
      <c r="FBW34" s="1022"/>
      <c r="FBX34" s="1022"/>
      <c r="FBY34" s="1022"/>
      <c r="FBZ34" s="1022"/>
      <c r="FCA34" s="1022"/>
      <c r="FCB34" s="1022"/>
      <c r="FCC34" s="1022"/>
      <c r="FCD34" s="1022"/>
      <c r="FCE34" s="1022"/>
      <c r="FCF34" s="1022"/>
      <c r="FCG34" s="1022"/>
      <c r="FCH34" s="1022"/>
      <c r="FCI34" s="1022"/>
      <c r="FCJ34" s="1022"/>
      <c r="FCK34" s="1022"/>
      <c r="FCL34" s="1022"/>
      <c r="FCM34" s="1022"/>
      <c r="FCN34" s="1022"/>
      <c r="FCO34" s="1022"/>
      <c r="FCP34" s="1022"/>
      <c r="FCQ34" s="1022"/>
      <c r="FCR34" s="1022"/>
      <c r="FCS34" s="1022"/>
      <c r="FCT34" s="1022"/>
      <c r="FCU34" s="1022"/>
      <c r="FCV34" s="1022"/>
      <c r="FCW34" s="1022"/>
      <c r="FCX34" s="1022"/>
      <c r="FCY34" s="1022"/>
      <c r="FCZ34" s="1022"/>
      <c r="FDA34" s="1022"/>
      <c r="FDB34" s="1022"/>
      <c r="FDC34" s="1022"/>
      <c r="FDD34" s="1022"/>
      <c r="FDE34" s="1022"/>
      <c r="FDF34" s="1022"/>
      <c r="FDG34" s="1022"/>
      <c r="FDH34" s="1022"/>
      <c r="FDI34" s="1022"/>
      <c r="FDJ34" s="1022"/>
      <c r="FDK34" s="1022"/>
      <c r="FDL34" s="1022"/>
      <c r="FDM34" s="1022"/>
      <c r="FDN34" s="1022"/>
      <c r="FDO34" s="1022"/>
      <c r="FDP34" s="1022"/>
      <c r="FDQ34" s="1022"/>
      <c r="FDR34" s="1022"/>
      <c r="FDS34" s="1022"/>
      <c r="FDT34" s="1022"/>
      <c r="FDU34" s="1022"/>
      <c r="FDV34" s="1022"/>
      <c r="FDW34" s="1022"/>
      <c r="FDX34" s="1022"/>
      <c r="FDY34" s="1022"/>
      <c r="FDZ34" s="1022"/>
      <c r="FEA34" s="1022"/>
      <c r="FEB34" s="1022"/>
      <c r="FEC34" s="1022"/>
      <c r="FED34" s="1022"/>
      <c r="FEE34" s="1022"/>
      <c r="FEF34" s="1022"/>
      <c r="FEG34" s="1022"/>
      <c r="FEH34" s="1022"/>
      <c r="FEI34" s="1022"/>
      <c r="FEJ34" s="1022"/>
      <c r="FEK34" s="1022"/>
      <c r="FEL34" s="1022"/>
      <c r="FEM34" s="1022"/>
      <c r="FEN34" s="1022"/>
      <c r="FEO34" s="1022"/>
      <c r="FEP34" s="1022"/>
      <c r="FEQ34" s="1022"/>
      <c r="FER34" s="1022"/>
      <c r="FES34" s="1022"/>
      <c r="FET34" s="1022"/>
      <c r="FEU34" s="1022"/>
      <c r="FEV34" s="1022"/>
      <c r="FEW34" s="1022"/>
      <c r="FEX34" s="1022"/>
      <c r="FEY34" s="1022"/>
      <c r="FEZ34" s="1022"/>
      <c r="FFA34" s="1022"/>
      <c r="FFB34" s="1022"/>
      <c r="FFC34" s="1022"/>
      <c r="FFD34" s="1022"/>
      <c r="FFE34" s="1022"/>
      <c r="FFF34" s="1022"/>
      <c r="FFG34" s="1022"/>
      <c r="FFH34" s="1022"/>
      <c r="FFI34" s="1022"/>
      <c r="FFJ34" s="1022"/>
      <c r="FFK34" s="1022"/>
      <c r="FFL34" s="1022"/>
      <c r="FFM34" s="1022"/>
      <c r="FFN34" s="1022"/>
      <c r="FFO34" s="1022"/>
      <c r="FFP34" s="1022"/>
      <c r="FFQ34" s="1022"/>
      <c r="FFR34" s="1022"/>
      <c r="FFS34" s="1022"/>
      <c r="FFT34" s="1022"/>
      <c r="FFU34" s="1022"/>
      <c r="FFV34" s="1022"/>
      <c r="FFW34" s="1022"/>
      <c r="FFX34" s="1022"/>
      <c r="FFY34" s="1022"/>
      <c r="FFZ34" s="1022"/>
      <c r="FGA34" s="1022"/>
      <c r="FGB34" s="1022"/>
      <c r="FGC34" s="1022"/>
      <c r="FGD34" s="1022"/>
      <c r="FGE34" s="1022"/>
      <c r="FGF34" s="1022"/>
      <c r="FGG34" s="1022"/>
      <c r="FGH34" s="1022"/>
      <c r="FGI34" s="1022"/>
      <c r="FGJ34" s="1022"/>
      <c r="FGK34" s="1022"/>
      <c r="FGL34" s="1022"/>
      <c r="FGM34" s="1022"/>
      <c r="FGN34" s="1022"/>
      <c r="FGO34" s="1022"/>
      <c r="FGP34" s="1022"/>
      <c r="FGQ34" s="1022"/>
      <c r="FGR34" s="1022"/>
      <c r="FGS34" s="1022"/>
      <c r="FGT34" s="1022"/>
      <c r="FGU34" s="1022"/>
      <c r="FGV34" s="1022"/>
      <c r="FGW34" s="1022"/>
      <c r="FGX34" s="1022"/>
      <c r="FGY34" s="1022"/>
      <c r="FGZ34" s="1022"/>
      <c r="FHA34" s="1022"/>
      <c r="FHB34" s="1022"/>
      <c r="FHC34" s="1022"/>
      <c r="FHD34" s="1022"/>
      <c r="FHE34" s="1022"/>
      <c r="FHF34" s="1022"/>
      <c r="FHG34" s="1022"/>
      <c r="FHH34" s="1022"/>
      <c r="FHI34" s="1022"/>
      <c r="FHJ34" s="1022"/>
      <c r="FHK34" s="1022"/>
      <c r="FHL34" s="1022"/>
      <c r="FHM34" s="1022"/>
      <c r="FHN34" s="1022"/>
      <c r="FHO34" s="1022"/>
      <c r="FHP34" s="1022"/>
      <c r="FHQ34" s="1022"/>
      <c r="FHR34" s="1022"/>
      <c r="FHS34" s="1022"/>
      <c r="FHT34" s="1022"/>
      <c r="FHU34" s="1022"/>
      <c r="FHV34" s="1022"/>
      <c r="FHW34" s="1022"/>
      <c r="FHX34" s="1022"/>
      <c r="FHY34" s="1022"/>
      <c r="FHZ34" s="1022"/>
      <c r="FIA34" s="1022"/>
      <c r="FIB34" s="1022"/>
      <c r="FIC34" s="1022"/>
      <c r="FID34" s="1022"/>
      <c r="FIE34" s="1022"/>
      <c r="FIF34" s="1022"/>
      <c r="FIG34" s="1022"/>
      <c r="FIH34" s="1022"/>
      <c r="FII34" s="1022"/>
      <c r="FIJ34" s="1022"/>
      <c r="FIK34" s="1022"/>
      <c r="FIL34" s="1022"/>
      <c r="FIM34" s="1022"/>
      <c r="FIN34" s="1022"/>
      <c r="FIO34" s="1022"/>
      <c r="FIP34" s="1022"/>
      <c r="FIQ34" s="1022"/>
      <c r="FIR34" s="1022"/>
      <c r="FIS34" s="1022"/>
      <c r="FIT34" s="1022"/>
      <c r="FIU34" s="1022"/>
      <c r="FIV34" s="1022"/>
      <c r="FIW34" s="1022"/>
      <c r="FIX34" s="1022"/>
      <c r="FIY34" s="1022"/>
      <c r="FIZ34" s="1022"/>
      <c r="FJA34" s="1022"/>
      <c r="FJB34" s="1022"/>
      <c r="FJC34" s="1022"/>
      <c r="FJD34" s="1022"/>
      <c r="FJE34" s="1022"/>
      <c r="FJF34" s="1022"/>
      <c r="FJG34" s="1022"/>
      <c r="FJH34" s="1022"/>
      <c r="FJI34" s="1022"/>
      <c r="FJJ34" s="1022"/>
      <c r="FJK34" s="1022"/>
      <c r="FJL34" s="1022"/>
      <c r="FJM34" s="1022"/>
      <c r="FJN34" s="1022"/>
      <c r="FJO34" s="1022"/>
      <c r="FJP34" s="1022"/>
      <c r="FJQ34" s="1022"/>
      <c r="FJR34" s="1022"/>
      <c r="FJS34" s="1022"/>
      <c r="FJT34" s="1022"/>
      <c r="FJU34" s="1022"/>
      <c r="FJV34" s="1022"/>
      <c r="FJW34" s="1022"/>
      <c r="FJX34" s="1022"/>
      <c r="FJY34" s="1022"/>
      <c r="FJZ34" s="1022"/>
      <c r="FKA34" s="1022"/>
      <c r="FKB34" s="1022"/>
      <c r="FKC34" s="1022"/>
      <c r="FKD34" s="1022"/>
      <c r="FKE34" s="1022"/>
      <c r="FKF34" s="1022"/>
      <c r="FKG34" s="1022"/>
      <c r="FKH34" s="1022"/>
      <c r="FKI34" s="1022"/>
      <c r="FKJ34" s="1022"/>
      <c r="FKK34" s="1022"/>
      <c r="FKL34" s="1022"/>
      <c r="FKM34" s="1022"/>
      <c r="FKN34" s="1022"/>
      <c r="FKO34" s="1022"/>
      <c r="FKP34" s="1022"/>
      <c r="FKQ34" s="1022"/>
      <c r="FKR34" s="1022"/>
      <c r="FKS34" s="1022"/>
      <c r="FKT34" s="1022"/>
      <c r="FKU34" s="1022"/>
      <c r="FKV34" s="1022"/>
      <c r="FKW34" s="1022"/>
      <c r="FKX34" s="1022"/>
      <c r="FKY34" s="1022"/>
      <c r="FKZ34" s="1022"/>
      <c r="FLA34" s="1022"/>
      <c r="FLB34" s="1022"/>
      <c r="FLC34" s="1022"/>
      <c r="FLD34" s="1022"/>
      <c r="FLE34" s="1022"/>
      <c r="FLF34" s="1022"/>
      <c r="FLG34" s="1022"/>
      <c r="FLH34" s="1022"/>
      <c r="FLI34" s="1022"/>
      <c r="FLJ34" s="1022"/>
      <c r="FLK34" s="1022"/>
      <c r="FLL34" s="1022"/>
      <c r="FLM34" s="1022"/>
      <c r="FLN34" s="1022"/>
      <c r="FLO34" s="1022"/>
      <c r="FLP34" s="1022"/>
      <c r="FLQ34" s="1022"/>
      <c r="FLR34" s="1022"/>
      <c r="FLS34" s="1022"/>
      <c r="FLT34" s="1022"/>
      <c r="FLU34" s="1022"/>
      <c r="FLV34" s="1022"/>
      <c r="FLW34" s="1022"/>
      <c r="FLX34" s="1022"/>
      <c r="FLY34" s="1022"/>
      <c r="FLZ34" s="1022"/>
      <c r="FMA34" s="1022"/>
      <c r="FMB34" s="1022"/>
      <c r="FMC34" s="1022"/>
      <c r="FMD34" s="1022"/>
      <c r="FME34" s="1022"/>
      <c r="FMF34" s="1022"/>
      <c r="FMG34" s="1022"/>
      <c r="FMH34" s="1022"/>
      <c r="FMI34" s="1022"/>
      <c r="FMJ34" s="1022"/>
      <c r="FMK34" s="1022"/>
      <c r="FML34" s="1022"/>
      <c r="FMM34" s="1022"/>
      <c r="FMN34" s="1022"/>
      <c r="FMO34" s="1022"/>
      <c r="FMP34" s="1022"/>
      <c r="FMQ34" s="1022"/>
      <c r="FMR34" s="1022"/>
      <c r="FMS34" s="1022"/>
      <c r="FMT34" s="1022"/>
      <c r="FMU34" s="1022"/>
      <c r="FMV34" s="1022"/>
      <c r="FMW34" s="1022"/>
      <c r="FMX34" s="1022"/>
      <c r="FMY34" s="1022"/>
      <c r="FMZ34" s="1022"/>
      <c r="FNA34" s="1022"/>
      <c r="FNB34" s="1022"/>
      <c r="FNC34" s="1022"/>
      <c r="FND34" s="1022"/>
      <c r="FNE34" s="1022"/>
      <c r="FNF34" s="1022"/>
      <c r="FNG34" s="1022"/>
      <c r="FNH34" s="1022"/>
      <c r="FNI34" s="1022"/>
      <c r="FNJ34" s="1022"/>
      <c r="FNK34" s="1022"/>
      <c r="FNL34" s="1022"/>
      <c r="FNM34" s="1022"/>
      <c r="FNN34" s="1022"/>
      <c r="FNO34" s="1022"/>
      <c r="FNP34" s="1022"/>
      <c r="FNQ34" s="1022"/>
      <c r="FNR34" s="1022"/>
      <c r="FNS34" s="1022"/>
      <c r="FNT34" s="1022"/>
      <c r="FNU34" s="1022"/>
      <c r="FNV34" s="1022"/>
      <c r="FNW34" s="1022"/>
      <c r="FNX34" s="1022"/>
      <c r="FNY34" s="1022"/>
      <c r="FNZ34" s="1022"/>
      <c r="FOA34" s="1022"/>
      <c r="FOB34" s="1022"/>
      <c r="FOC34" s="1022"/>
      <c r="FOD34" s="1022"/>
      <c r="FOE34" s="1022"/>
      <c r="FOF34" s="1022"/>
      <c r="FOG34" s="1022"/>
      <c r="FOH34" s="1022"/>
      <c r="FOI34" s="1022"/>
      <c r="FOJ34" s="1022"/>
      <c r="FOK34" s="1022"/>
      <c r="FOL34" s="1022"/>
      <c r="FOM34" s="1022"/>
      <c r="FON34" s="1022"/>
      <c r="FOO34" s="1022"/>
      <c r="FOP34" s="1022"/>
      <c r="FOQ34" s="1022"/>
      <c r="FOR34" s="1022"/>
      <c r="FOS34" s="1022"/>
      <c r="FOT34" s="1022"/>
      <c r="FOU34" s="1022"/>
      <c r="FOV34" s="1022"/>
      <c r="FOW34" s="1022"/>
      <c r="FOX34" s="1022"/>
      <c r="FOY34" s="1022"/>
      <c r="FOZ34" s="1022"/>
      <c r="FPA34" s="1022"/>
      <c r="FPB34" s="1022"/>
      <c r="FPC34" s="1022"/>
      <c r="FPD34" s="1022"/>
      <c r="FPE34" s="1022"/>
      <c r="FPF34" s="1022"/>
      <c r="FPG34" s="1022"/>
      <c r="FPH34" s="1022"/>
      <c r="FPI34" s="1022"/>
      <c r="FPJ34" s="1022"/>
      <c r="FPK34" s="1022"/>
      <c r="FPL34" s="1022"/>
      <c r="FPM34" s="1022"/>
      <c r="FPN34" s="1022"/>
      <c r="FPO34" s="1022"/>
      <c r="FPP34" s="1022"/>
      <c r="FPQ34" s="1022"/>
      <c r="FPR34" s="1022"/>
      <c r="FPS34" s="1022"/>
      <c r="FPT34" s="1022"/>
      <c r="FPU34" s="1022"/>
      <c r="FPV34" s="1022"/>
      <c r="FPW34" s="1022"/>
      <c r="FPX34" s="1022"/>
      <c r="FPY34" s="1022"/>
      <c r="FPZ34" s="1022"/>
      <c r="FQA34" s="1022"/>
      <c r="FQB34" s="1022"/>
      <c r="FQC34" s="1022"/>
      <c r="FQD34" s="1022"/>
      <c r="FQE34" s="1022"/>
      <c r="FQF34" s="1022"/>
      <c r="FQG34" s="1022"/>
      <c r="FQH34" s="1022"/>
      <c r="FQI34" s="1022"/>
      <c r="FQJ34" s="1022"/>
      <c r="FQK34" s="1022"/>
      <c r="FQL34" s="1022"/>
      <c r="FQM34" s="1022"/>
      <c r="FQN34" s="1022"/>
      <c r="FQO34" s="1022"/>
      <c r="FQP34" s="1022"/>
      <c r="FQQ34" s="1022"/>
      <c r="FQR34" s="1022"/>
      <c r="FQS34" s="1022"/>
      <c r="FQT34" s="1022"/>
      <c r="FQU34" s="1022"/>
      <c r="FQV34" s="1022"/>
      <c r="FQW34" s="1022"/>
      <c r="FQX34" s="1022"/>
      <c r="FQY34" s="1022"/>
      <c r="FQZ34" s="1022"/>
      <c r="FRA34" s="1022"/>
      <c r="FRB34" s="1022"/>
      <c r="FRC34" s="1022"/>
      <c r="FRD34" s="1022"/>
      <c r="FRE34" s="1022"/>
      <c r="FRF34" s="1022"/>
      <c r="FRG34" s="1022"/>
      <c r="FRH34" s="1022"/>
      <c r="FRI34" s="1022"/>
      <c r="FRJ34" s="1022"/>
      <c r="FRK34" s="1022"/>
      <c r="FRL34" s="1022"/>
      <c r="FRM34" s="1022"/>
      <c r="FRN34" s="1022"/>
      <c r="FRO34" s="1022"/>
      <c r="FRP34" s="1022"/>
      <c r="FRQ34" s="1022"/>
      <c r="FRR34" s="1022"/>
      <c r="FRS34" s="1022"/>
      <c r="FRT34" s="1022"/>
      <c r="FRU34" s="1022"/>
      <c r="FRV34" s="1022"/>
      <c r="FRW34" s="1022"/>
      <c r="FRX34" s="1022"/>
      <c r="FRY34" s="1022"/>
      <c r="FRZ34" s="1022"/>
      <c r="FSA34" s="1022"/>
      <c r="FSB34" s="1022"/>
      <c r="FSC34" s="1022"/>
      <c r="FSD34" s="1022"/>
      <c r="FSE34" s="1022"/>
      <c r="FSF34" s="1022"/>
      <c r="FSG34" s="1022"/>
      <c r="FSH34" s="1022"/>
      <c r="FSI34" s="1022"/>
      <c r="FSJ34" s="1022"/>
      <c r="FSK34" s="1022"/>
      <c r="FSL34" s="1022"/>
      <c r="FSM34" s="1022"/>
      <c r="FSN34" s="1022"/>
      <c r="FSO34" s="1022"/>
      <c r="FSP34" s="1022"/>
      <c r="FSQ34" s="1022"/>
      <c r="FSR34" s="1022"/>
      <c r="FSS34" s="1022"/>
      <c r="FST34" s="1022"/>
      <c r="FSU34" s="1022"/>
      <c r="FSV34" s="1022"/>
      <c r="FSW34" s="1022"/>
      <c r="FSX34" s="1022"/>
      <c r="FSY34" s="1022"/>
      <c r="FSZ34" s="1022"/>
      <c r="FTA34" s="1022"/>
      <c r="FTB34" s="1022"/>
      <c r="FTC34" s="1022"/>
      <c r="FTD34" s="1022"/>
      <c r="FTE34" s="1022"/>
      <c r="FTF34" s="1022"/>
      <c r="FTG34" s="1022"/>
      <c r="FTH34" s="1022"/>
      <c r="FTI34" s="1022"/>
      <c r="FTJ34" s="1022"/>
      <c r="FTK34" s="1022"/>
      <c r="FTL34" s="1022"/>
      <c r="FTM34" s="1022"/>
      <c r="FTN34" s="1022"/>
      <c r="FTO34" s="1022"/>
      <c r="FTP34" s="1022"/>
      <c r="FTQ34" s="1022"/>
      <c r="FTR34" s="1022"/>
      <c r="FTS34" s="1022"/>
      <c r="FTT34" s="1022"/>
      <c r="FTU34" s="1022"/>
      <c r="FTV34" s="1022"/>
      <c r="FTW34" s="1022"/>
      <c r="FTX34" s="1022"/>
      <c r="FTY34" s="1022"/>
      <c r="FTZ34" s="1022"/>
      <c r="FUA34" s="1022"/>
      <c r="FUB34" s="1022"/>
      <c r="FUC34" s="1022"/>
      <c r="FUD34" s="1022"/>
      <c r="FUE34" s="1022"/>
      <c r="FUF34" s="1022"/>
      <c r="FUG34" s="1022"/>
      <c r="FUH34" s="1022"/>
      <c r="FUI34" s="1022"/>
      <c r="FUJ34" s="1022"/>
      <c r="FUK34" s="1022"/>
      <c r="FUL34" s="1022"/>
      <c r="FUM34" s="1022"/>
      <c r="FUN34" s="1022"/>
      <c r="FUO34" s="1022"/>
      <c r="FUP34" s="1022"/>
      <c r="FUQ34" s="1022"/>
      <c r="FUR34" s="1022"/>
      <c r="FUS34" s="1022"/>
      <c r="FUT34" s="1022"/>
      <c r="FUU34" s="1022"/>
      <c r="FUV34" s="1022"/>
      <c r="FUW34" s="1022"/>
      <c r="FUX34" s="1022"/>
      <c r="FUY34" s="1022"/>
      <c r="FUZ34" s="1022"/>
      <c r="FVA34" s="1022"/>
      <c r="FVB34" s="1022"/>
      <c r="FVC34" s="1022"/>
      <c r="FVD34" s="1022"/>
      <c r="FVE34" s="1022"/>
      <c r="FVF34" s="1022"/>
      <c r="FVG34" s="1022"/>
      <c r="FVH34" s="1022"/>
      <c r="FVI34" s="1022"/>
      <c r="FVJ34" s="1022"/>
      <c r="FVK34" s="1022"/>
      <c r="FVL34" s="1022"/>
      <c r="FVM34" s="1022"/>
      <c r="FVN34" s="1022"/>
      <c r="FVO34" s="1022"/>
      <c r="FVP34" s="1022"/>
      <c r="FVQ34" s="1022"/>
      <c r="FVR34" s="1022"/>
      <c r="FVS34" s="1022"/>
      <c r="FVT34" s="1022"/>
      <c r="FVU34" s="1022"/>
      <c r="FVV34" s="1022"/>
      <c r="FVW34" s="1022"/>
      <c r="FVX34" s="1022"/>
      <c r="FVY34" s="1022"/>
      <c r="FVZ34" s="1022"/>
      <c r="FWA34" s="1022"/>
      <c r="FWB34" s="1022"/>
      <c r="FWC34" s="1022"/>
      <c r="FWD34" s="1022"/>
      <c r="FWE34" s="1022"/>
      <c r="FWF34" s="1022"/>
      <c r="FWG34" s="1022"/>
      <c r="FWH34" s="1022"/>
      <c r="FWI34" s="1022"/>
      <c r="FWJ34" s="1022"/>
      <c r="FWK34" s="1022"/>
      <c r="FWL34" s="1022"/>
      <c r="FWM34" s="1022"/>
      <c r="FWN34" s="1022"/>
      <c r="FWO34" s="1022"/>
      <c r="FWP34" s="1022"/>
      <c r="FWQ34" s="1022"/>
      <c r="FWR34" s="1022"/>
      <c r="FWS34" s="1022"/>
      <c r="FWT34" s="1022"/>
      <c r="FWU34" s="1022"/>
      <c r="FWV34" s="1022"/>
      <c r="FWW34" s="1022"/>
      <c r="FWX34" s="1022"/>
      <c r="FWY34" s="1022"/>
      <c r="FWZ34" s="1022"/>
      <c r="FXA34" s="1022"/>
      <c r="FXB34" s="1022"/>
      <c r="FXC34" s="1022"/>
      <c r="FXD34" s="1022"/>
      <c r="FXE34" s="1022"/>
      <c r="FXF34" s="1022"/>
      <c r="FXG34" s="1022"/>
      <c r="FXH34" s="1022"/>
      <c r="FXI34" s="1022"/>
      <c r="FXJ34" s="1022"/>
      <c r="FXK34" s="1022"/>
      <c r="FXL34" s="1022"/>
      <c r="FXM34" s="1022"/>
      <c r="FXN34" s="1022"/>
      <c r="FXO34" s="1022"/>
      <c r="FXP34" s="1022"/>
      <c r="FXQ34" s="1022"/>
      <c r="FXR34" s="1022"/>
      <c r="FXS34" s="1022"/>
      <c r="FXT34" s="1022"/>
      <c r="FXU34" s="1022"/>
      <c r="FXV34" s="1022"/>
      <c r="FXW34" s="1022"/>
      <c r="FXX34" s="1022"/>
      <c r="FXY34" s="1022"/>
      <c r="FXZ34" s="1022"/>
      <c r="FYA34" s="1022"/>
      <c r="FYB34" s="1022"/>
      <c r="FYC34" s="1022"/>
      <c r="FYD34" s="1022"/>
      <c r="FYE34" s="1022"/>
      <c r="FYF34" s="1022"/>
      <c r="FYG34" s="1022"/>
      <c r="FYH34" s="1022"/>
      <c r="FYI34" s="1022"/>
      <c r="FYJ34" s="1022"/>
      <c r="FYK34" s="1022"/>
      <c r="FYL34" s="1022"/>
      <c r="FYM34" s="1022"/>
      <c r="FYN34" s="1022"/>
      <c r="FYO34" s="1022"/>
      <c r="FYP34" s="1022"/>
      <c r="FYQ34" s="1022"/>
      <c r="FYR34" s="1022"/>
      <c r="FYS34" s="1022"/>
      <c r="FYT34" s="1022"/>
      <c r="FYU34" s="1022"/>
      <c r="FYV34" s="1022"/>
      <c r="FYW34" s="1022"/>
      <c r="FYX34" s="1022"/>
      <c r="FYY34" s="1022"/>
      <c r="FYZ34" s="1022"/>
      <c r="FZA34" s="1022"/>
      <c r="FZB34" s="1022"/>
      <c r="FZC34" s="1022"/>
      <c r="FZD34" s="1022"/>
      <c r="FZE34" s="1022"/>
      <c r="FZF34" s="1022"/>
      <c r="FZG34" s="1022"/>
      <c r="FZH34" s="1022"/>
      <c r="FZI34" s="1022"/>
      <c r="FZJ34" s="1022"/>
      <c r="FZK34" s="1022"/>
      <c r="FZL34" s="1022"/>
      <c r="FZM34" s="1022"/>
      <c r="FZN34" s="1022"/>
      <c r="FZO34" s="1022"/>
      <c r="FZP34" s="1022"/>
      <c r="FZQ34" s="1022"/>
      <c r="FZR34" s="1022"/>
      <c r="FZS34" s="1022"/>
      <c r="FZT34" s="1022"/>
      <c r="FZU34" s="1022"/>
      <c r="FZV34" s="1022"/>
      <c r="FZW34" s="1022"/>
      <c r="FZX34" s="1022"/>
      <c r="FZY34" s="1022"/>
      <c r="FZZ34" s="1022"/>
      <c r="GAA34" s="1022"/>
      <c r="GAB34" s="1022"/>
      <c r="GAC34" s="1022"/>
      <c r="GAD34" s="1022"/>
      <c r="GAE34" s="1022"/>
      <c r="GAF34" s="1022"/>
      <c r="GAG34" s="1022"/>
      <c r="GAH34" s="1022"/>
      <c r="GAI34" s="1022"/>
      <c r="GAJ34" s="1022"/>
      <c r="GAK34" s="1022"/>
      <c r="GAL34" s="1022"/>
      <c r="GAM34" s="1022"/>
      <c r="GAN34" s="1022"/>
      <c r="GAO34" s="1022"/>
      <c r="GAP34" s="1022"/>
      <c r="GAQ34" s="1022"/>
      <c r="GAR34" s="1022"/>
      <c r="GAS34" s="1022"/>
      <c r="GAT34" s="1022"/>
      <c r="GAU34" s="1022"/>
      <c r="GAV34" s="1022"/>
      <c r="GAW34" s="1022"/>
      <c r="GAX34" s="1022"/>
      <c r="GAY34" s="1022"/>
      <c r="GAZ34" s="1022"/>
      <c r="GBA34" s="1022"/>
      <c r="GBB34" s="1022"/>
      <c r="GBC34" s="1022"/>
      <c r="GBD34" s="1022"/>
      <c r="GBE34" s="1022"/>
      <c r="GBF34" s="1022"/>
      <c r="GBG34" s="1022"/>
      <c r="GBH34" s="1022"/>
      <c r="GBI34" s="1022"/>
      <c r="GBJ34" s="1022"/>
      <c r="GBK34" s="1022"/>
      <c r="GBL34" s="1022"/>
      <c r="GBM34" s="1022"/>
      <c r="GBN34" s="1022"/>
      <c r="GBO34" s="1022"/>
      <c r="GBP34" s="1022"/>
      <c r="GBQ34" s="1022"/>
      <c r="GBR34" s="1022"/>
      <c r="GBS34" s="1022"/>
      <c r="GBT34" s="1022"/>
      <c r="GBU34" s="1022"/>
      <c r="GBV34" s="1022"/>
      <c r="GBW34" s="1022"/>
      <c r="GBX34" s="1022"/>
      <c r="GBY34" s="1022"/>
      <c r="GBZ34" s="1022"/>
      <c r="GCA34" s="1022"/>
      <c r="GCB34" s="1022"/>
      <c r="GCC34" s="1022"/>
      <c r="GCD34" s="1022"/>
      <c r="GCE34" s="1022"/>
      <c r="GCF34" s="1022"/>
      <c r="GCG34" s="1022"/>
      <c r="GCH34" s="1022"/>
      <c r="GCI34" s="1022"/>
      <c r="GCJ34" s="1022"/>
      <c r="GCK34" s="1022"/>
      <c r="GCL34" s="1022"/>
      <c r="GCM34" s="1022"/>
      <c r="GCN34" s="1022"/>
      <c r="GCO34" s="1022"/>
      <c r="GCP34" s="1022"/>
      <c r="GCQ34" s="1022"/>
      <c r="GCR34" s="1022"/>
      <c r="GCS34" s="1022"/>
      <c r="GCT34" s="1022"/>
      <c r="GCU34" s="1022"/>
      <c r="GCV34" s="1022"/>
      <c r="GCW34" s="1022"/>
      <c r="GCX34" s="1022"/>
      <c r="GCY34" s="1022"/>
      <c r="GCZ34" s="1022"/>
      <c r="GDA34" s="1022"/>
      <c r="GDB34" s="1022"/>
      <c r="GDC34" s="1022"/>
      <c r="GDD34" s="1022"/>
      <c r="GDE34" s="1022"/>
      <c r="GDF34" s="1022"/>
      <c r="GDG34" s="1022"/>
      <c r="GDH34" s="1022"/>
      <c r="GDI34" s="1022"/>
      <c r="GDJ34" s="1022"/>
      <c r="GDK34" s="1022"/>
      <c r="GDL34" s="1022"/>
      <c r="GDM34" s="1022"/>
      <c r="GDN34" s="1022"/>
      <c r="GDO34" s="1022"/>
      <c r="GDP34" s="1022"/>
      <c r="GDQ34" s="1022"/>
      <c r="GDR34" s="1022"/>
      <c r="GDS34" s="1022"/>
      <c r="GDT34" s="1022"/>
      <c r="GDU34" s="1022"/>
      <c r="GDV34" s="1022"/>
      <c r="GDW34" s="1022"/>
      <c r="GDX34" s="1022"/>
      <c r="GDY34" s="1022"/>
      <c r="GDZ34" s="1022"/>
      <c r="GEA34" s="1022"/>
      <c r="GEB34" s="1022"/>
      <c r="GEC34" s="1022"/>
      <c r="GED34" s="1022"/>
      <c r="GEE34" s="1022"/>
      <c r="GEF34" s="1022"/>
      <c r="GEG34" s="1022"/>
      <c r="GEH34" s="1022"/>
      <c r="GEI34" s="1022"/>
      <c r="GEJ34" s="1022"/>
      <c r="GEK34" s="1022"/>
      <c r="GEL34" s="1022"/>
      <c r="GEM34" s="1022"/>
      <c r="GEN34" s="1022"/>
      <c r="GEO34" s="1022"/>
      <c r="GEP34" s="1022"/>
      <c r="GEQ34" s="1022"/>
      <c r="GER34" s="1022"/>
      <c r="GES34" s="1022"/>
      <c r="GET34" s="1022"/>
      <c r="GEU34" s="1022"/>
      <c r="GEV34" s="1022"/>
      <c r="GEW34" s="1022"/>
      <c r="GEX34" s="1022"/>
      <c r="GEY34" s="1022"/>
      <c r="GEZ34" s="1022"/>
      <c r="GFA34" s="1022"/>
      <c r="GFB34" s="1022"/>
      <c r="GFC34" s="1022"/>
      <c r="GFD34" s="1022"/>
      <c r="GFE34" s="1022"/>
      <c r="GFF34" s="1022"/>
      <c r="GFG34" s="1022"/>
      <c r="GFH34" s="1022"/>
      <c r="GFI34" s="1022"/>
      <c r="GFJ34" s="1022"/>
      <c r="GFK34" s="1022"/>
      <c r="GFL34" s="1022"/>
      <c r="GFM34" s="1022"/>
      <c r="GFN34" s="1022"/>
      <c r="GFO34" s="1022"/>
      <c r="GFP34" s="1022"/>
      <c r="GFQ34" s="1022"/>
      <c r="GFR34" s="1022"/>
      <c r="GFS34" s="1022"/>
      <c r="GFT34" s="1022"/>
      <c r="GFU34" s="1022"/>
      <c r="GFV34" s="1022"/>
      <c r="GFW34" s="1022"/>
      <c r="GFX34" s="1022"/>
      <c r="GFY34" s="1022"/>
      <c r="GFZ34" s="1022"/>
      <c r="GGA34" s="1022"/>
      <c r="GGB34" s="1022"/>
      <c r="GGC34" s="1022"/>
      <c r="GGD34" s="1022"/>
      <c r="GGE34" s="1022"/>
      <c r="GGF34" s="1022"/>
      <c r="GGG34" s="1022"/>
      <c r="GGH34" s="1022"/>
      <c r="GGI34" s="1022"/>
      <c r="GGJ34" s="1022"/>
      <c r="GGK34" s="1022"/>
      <c r="GGL34" s="1022"/>
      <c r="GGM34" s="1022"/>
      <c r="GGN34" s="1022"/>
      <c r="GGO34" s="1022"/>
      <c r="GGP34" s="1022"/>
      <c r="GGQ34" s="1022"/>
      <c r="GGR34" s="1022"/>
      <c r="GGS34" s="1022"/>
      <c r="GGT34" s="1022"/>
      <c r="GGU34" s="1022"/>
      <c r="GGV34" s="1022"/>
      <c r="GGW34" s="1022"/>
      <c r="GGX34" s="1022"/>
      <c r="GGY34" s="1022"/>
      <c r="GGZ34" s="1022"/>
      <c r="GHA34" s="1022"/>
      <c r="GHB34" s="1022"/>
      <c r="GHC34" s="1022"/>
      <c r="GHD34" s="1022"/>
      <c r="GHE34" s="1022"/>
      <c r="GHF34" s="1022"/>
      <c r="GHG34" s="1022"/>
      <c r="GHH34" s="1022"/>
      <c r="GHI34" s="1022"/>
      <c r="GHJ34" s="1022"/>
      <c r="GHK34" s="1022"/>
      <c r="GHL34" s="1022"/>
      <c r="GHM34" s="1022"/>
      <c r="GHN34" s="1022"/>
      <c r="GHO34" s="1022"/>
      <c r="GHP34" s="1022"/>
      <c r="GHQ34" s="1022"/>
      <c r="GHR34" s="1022"/>
      <c r="GHS34" s="1022"/>
      <c r="GHT34" s="1022"/>
      <c r="GHU34" s="1022"/>
      <c r="GHV34" s="1022"/>
      <c r="GHW34" s="1022"/>
      <c r="GHX34" s="1022"/>
      <c r="GHY34" s="1022"/>
      <c r="GHZ34" s="1022"/>
      <c r="GIA34" s="1022"/>
      <c r="GIB34" s="1022"/>
      <c r="GIC34" s="1022"/>
      <c r="GID34" s="1022"/>
      <c r="GIE34" s="1022"/>
      <c r="GIF34" s="1022"/>
      <c r="GIG34" s="1022"/>
      <c r="GIH34" s="1022"/>
      <c r="GII34" s="1022"/>
      <c r="GIJ34" s="1022"/>
      <c r="GIK34" s="1022"/>
      <c r="GIL34" s="1022"/>
      <c r="GIM34" s="1022"/>
      <c r="GIN34" s="1022"/>
      <c r="GIO34" s="1022"/>
      <c r="GIP34" s="1022"/>
      <c r="GIQ34" s="1022"/>
      <c r="GIR34" s="1022"/>
      <c r="GIS34" s="1022"/>
      <c r="GIT34" s="1022"/>
      <c r="GIU34" s="1022"/>
      <c r="GIV34" s="1022"/>
      <c r="GIW34" s="1022"/>
      <c r="GIX34" s="1022"/>
      <c r="GIY34" s="1022"/>
      <c r="GIZ34" s="1022"/>
      <c r="GJA34" s="1022"/>
      <c r="GJB34" s="1022"/>
      <c r="GJC34" s="1022"/>
      <c r="GJD34" s="1022"/>
      <c r="GJE34" s="1022"/>
      <c r="GJF34" s="1022"/>
      <c r="GJG34" s="1022"/>
      <c r="GJH34" s="1022"/>
      <c r="GJI34" s="1022"/>
      <c r="GJJ34" s="1022"/>
      <c r="GJK34" s="1022"/>
      <c r="GJL34" s="1022"/>
      <c r="GJM34" s="1022"/>
      <c r="GJN34" s="1022"/>
      <c r="GJO34" s="1022"/>
      <c r="GJP34" s="1022"/>
      <c r="GJQ34" s="1022"/>
      <c r="GJR34" s="1022"/>
      <c r="GJS34" s="1022"/>
      <c r="GJT34" s="1022"/>
      <c r="GJU34" s="1022"/>
      <c r="GJV34" s="1022"/>
      <c r="GJW34" s="1022"/>
      <c r="GJX34" s="1022"/>
      <c r="GJY34" s="1022"/>
      <c r="GJZ34" s="1022"/>
      <c r="GKA34" s="1022"/>
      <c r="GKB34" s="1022"/>
      <c r="GKC34" s="1022"/>
      <c r="GKD34" s="1022"/>
      <c r="GKE34" s="1022"/>
      <c r="GKF34" s="1022"/>
      <c r="GKG34" s="1022"/>
      <c r="GKH34" s="1022"/>
      <c r="GKI34" s="1022"/>
      <c r="GKJ34" s="1022"/>
      <c r="GKK34" s="1022"/>
      <c r="GKL34" s="1022"/>
      <c r="GKM34" s="1022"/>
      <c r="GKN34" s="1022"/>
      <c r="GKO34" s="1022"/>
      <c r="GKP34" s="1022"/>
      <c r="GKQ34" s="1022"/>
      <c r="GKR34" s="1022"/>
      <c r="GKS34" s="1022"/>
      <c r="GKT34" s="1022"/>
      <c r="GKU34" s="1022"/>
      <c r="GKV34" s="1022"/>
      <c r="GKW34" s="1022"/>
      <c r="GKX34" s="1022"/>
      <c r="GKY34" s="1022"/>
      <c r="GKZ34" s="1022"/>
      <c r="GLA34" s="1022"/>
      <c r="GLB34" s="1022"/>
      <c r="GLC34" s="1022"/>
      <c r="GLD34" s="1022"/>
      <c r="GLE34" s="1022"/>
      <c r="GLF34" s="1022"/>
      <c r="GLG34" s="1022"/>
      <c r="GLH34" s="1022"/>
      <c r="GLI34" s="1022"/>
      <c r="GLJ34" s="1022"/>
      <c r="GLK34" s="1022"/>
      <c r="GLL34" s="1022"/>
      <c r="GLM34" s="1022"/>
      <c r="GLN34" s="1022"/>
      <c r="GLO34" s="1022"/>
      <c r="GLP34" s="1022"/>
      <c r="GLQ34" s="1022"/>
      <c r="GLR34" s="1022"/>
      <c r="GLS34" s="1022"/>
      <c r="GLT34" s="1022"/>
      <c r="GLU34" s="1022"/>
      <c r="GLV34" s="1022"/>
      <c r="GLW34" s="1022"/>
      <c r="GLX34" s="1022"/>
      <c r="GLY34" s="1022"/>
      <c r="GLZ34" s="1022"/>
      <c r="GMA34" s="1022"/>
      <c r="GMB34" s="1022"/>
      <c r="GMC34" s="1022"/>
      <c r="GMD34" s="1022"/>
      <c r="GME34" s="1022"/>
      <c r="GMF34" s="1022"/>
      <c r="GMG34" s="1022"/>
      <c r="GMH34" s="1022"/>
      <c r="GMI34" s="1022"/>
      <c r="GMJ34" s="1022"/>
      <c r="GMK34" s="1022"/>
      <c r="GML34" s="1022"/>
      <c r="GMM34" s="1022"/>
      <c r="GMN34" s="1022"/>
      <c r="GMO34" s="1022"/>
      <c r="GMP34" s="1022"/>
      <c r="GMQ34" s="1022"/>
      <c r="GMR34" s="1022"/>
      <c r="GMS34" s="1022"/>
      <c r="GMT34" s="1022"/>
      <c r="GMU34" s="1022"/>
      <c r="GMV34" s="1022"/>
      <c r="GMW34" s="1022"/>
      <c r="GMX34" s="1022"/>
      <c r="GMY34" s="1022"/>
      <c r="GMZ34" s="1022"/>
      <c r="GNA34" s="1022"/>
      <c r="GNB34" s="1022"/>
      <c r="GNC34" s="1022"/>
      <c r="GND34" s="1022"/>
      <c r="GNE34" s="1022"/>
      <c r="GNF34" s="1022"/>
      <c r="GNG34" s="1022"/>
      <c r="GNH34" s="1022"/>
      <c r="GNI34" s="1022"/>
      <c r="GNJ34" s="1022"/>
      <c r="GNK34" s="1022"/>
      <c r="GNL34" s="1022"/>
      <c r="GNM34" s="1022"/>
      <c r="GNN34" s="1022"/>
      <c r="GNO34" s="1022"/>
      <c r="GNP34" s="1022"/>
      <c r="GNQ34" s="1022"/>
      <c r="GNR34" s="1022"/>
      <c r="GNS34" s="1022"/>
      <c r="GNT34" s="1022"/>
      <c r="GNU34" s="1022"/>
      <c r="GNV34" s="1022"/>
      <c r="GNW34" s="1022"/>
      <c r="GNX34" s="1022"/>
      <c r="GNY34" s="1022"/>
      <c r="GNZ34" s="1022"/>
      <c r="GOA34" s="1022"/>
      <c r="GOB34" s="1022"/>
      <c r="GOC34" s="1022"/>
      <c r="GOD34" s="1022"/>
      <c r="GOE34" s="1022"/>
      <c r="GOF34" s="1022"/>
      <c r="GOG34" s="1022"/>
      <c r="GOH34" s="1022"/>
      <c r="GOI34" s="1022"/>
      <c r="GOJ34" s="1022"/>
      <c r="GOK34" s="1022"/>
      <c r="GOL34" s="1022"/>
      <c r="GOM34" s="1022"/>
      <c r="GON34" s="1022"/>
      <c r="GOO34" s="1022"/>
      <c r="GOP34" s="1022"/>
      <c r="GOQ34" s="1022"/>
      <c r="GOR34" s="1022"/>
      <c r="GOS34" s="1022"/>
      <c r="GOT34" s="1022"/>
      <c r="GOU34" s="1022"/>
      <c r="GOV34" s="1022"/>
      <c r="GOW34" s="1022"/>
      <c r="GOX34" s="1022"/>
      <c r="GOY34" s="1022"/>
      <c r="GOZ34" s="1022"/>
      <c r="GPA34" s="1022"/>
      <c r="GPB34" s="1022"/>
      <c r="GPC34" s="1022"/>
      <c r="GPD34" s="1022"/>
      <c r="GPE34" s="1022"/>
      <c r="GPF34" s="1022"/>
      <c r="GPG34" s="1022"/>
      <c r="GPH34" s="1022"/>
      <c r="GPI34" s="1022"/>
      <c r="GPJ34" s="1022"/>
      <c r="GPK34" s="1022"/>
      <c r="GPL34" s="1022"/>
      <c r="GPM34" s="1022"/>
      <c r="GPN34" s="1022"/>
      <c r="GPO34" s="1022"/>
      <c r="GPP34" s="1022"/>
      <c r="GPQ34" s="1022"/>
      <c r="GPR34" s="1022"/>
      <c r="GPS34" s="1022"/>
      <c r="GPT34" s="1022"/>
      <c r="GPU34" s="1022"/>
      <c r="GPV34" s="1022"/>
      <c r="GPW34" s="1022"/>
      <c r="GPX34" s="1022"/>
      <c r="GPY34" s="1022"/>
      <c r="GPZ34" s="1022"/>
      <c r="GQA34" s="1022"/>
      <c r="GQB34" s="1022"/>
      <c r="GQC34" s="1022"/>
      <c r="GQD34" s="1022"/>
      <c r="GQE34" s="1022"/>
      <c r="GQF34" s="1022"/>
      <c r="GQG34" s="1022"/>
      <c r="GQH34" s="1022"/>
      <c r="GQI34" s="1022"/>
      <c r="GQJ34" s="1022"/>
      <c r="GQK34" s="1022"/>
      <c r="GQL34" s="1022"/>
      <c r="GQM34" s="1022"/>
      <c r="GQN34" s="1022"/>
      <c r="GQO34" s="1022"/>
      <c r="GQP34" s="1022"/>
      <c r="GQQ34" s="1022"/>
      <c r="GQR34" s="1022"/>
      <c r="GQS34" s="1022"/>
      <c r="GQT34" s="1022"/>
      <c r="GQU34" s="1022"/>
      <c r="GQV34" s="1022"/>
      <c r="GQW34" s="1022"/>
      <c r="GQX34" s="1022"/>
      <c r="GQY34" s="1022"/>
      <c r="GQZ34" s="1022"/>
      <c r="GRA34" s="1022"/>
      <c r="GRB34" s="1022"/>
      <c r="GRC34" s="1022"/>
      <c r="GRD34" s="1022"/>
      <c r="GRE34" s="1022"/>
      <c r="GRF34" s="1022"/>
      <c r="GRG34" s="1022"/>
      <c r="GRH34" s="1022"/>
      <c r="GRI34" s="1022"/>
      <c r="GRJ34" s="1022"/>
      <c r="GRK34" s="1022"/>
      <c r="GRL34" s="1022"/>
      <c r="GRM34" s="1022"/>
      <c r="GRN34" s="1022"/>
      <c r="GRO34" s="1022"/>
      <c r="GRP34" s="1022"/>
      <c r="GRQ34" s="1022"/>
      <c r="GRR34" s="1022"/>
      <c r="GRS34" s="1022"/>
      <c r="GRT34" s="1022"/>
      <c r="GRU34" s="1022"/>
      <c r="GRV34" s="1022"/>
      <c r="GRW34" s="1022"/>
      <c r="GRX34" s="1022"/>
      <c r="GRY34" s="1022"/>
      <c r="GRZ34" s="1022"/>
      <c r="GSA34" s="1022"/>
      <c r="GSB34" s="1022"/>
      <c r="GSC34" s="1022"/>
      <c r="GSD34" s="1022"/>
      <c r="GSE34" s="1022"/>
      <c r="GSF34" s="1022"/>
      <c r="GSG34" s="1022"/>
      <c r="GSH34" s="1022"/>
      <c r="GSI34" s="1022"/>
      <c r="GSJ34" s="1022"/>
      <c r="GSK34" s="1022"/>
      <c r="GSL34" s="1022"/>
      <c r="GSM34" s="1022"/>
      <c r="GSN34" s="1022"/>
      <c r="GSO34" s="1022"/>
      <c r="GSP34" s="1022"/>
      <c r="GSQ34" s="1022"/>
      <c r="GSR34" s="1022"/>
      <c r="GSS34" s="1022"/>
      <c r="GST34" s="1022"/>
      <c r="GSU34" s="1022"/>
      <c r="GSV34" s="1022"/>
      <c r="GSW34" s="1022"/>
      <c r="GSX34" s="1022"/>
      <c r="GSY34" s="1022"/>
      <c r="GSZ34" s="1022"/>
      <c r="GTA34" s="1022"/>
      <c r="GTB34" s="1022"/>
      <c r="GTC34" s="1022"/>
      <c r="GTD34" s="1022"/>
      <c r="GTE34" s="1022"/>
      <c r="GTF34" s="1022"/>
      <c r="GTG34" s="1022"/>
      <c r="GTH34" s="1022"/>
      <c r="GTI34" s="1022"/>
      <c r="GTJ34" s="1022"/>
      <c r="GTK34" s="1022"/>
      <c r="GTL34" s="1022"/>
      <c r="GTM34" s="1022"/>
      <c r="GTN34" s="1022"/>
      <c r="GTO34" s="1022"/>
      <c r="GTP34" s="1022"/>
      <c r="GTQ34" s="1022"/>
      <c r="GTR34" s="1022"/>
      <c r="GTS34" s="1022"/>
      <c r="GTT34" s="1022"/>
      <c r="GTU34" s="1022"/>
      <c r="GTV34" s="1022"/>
      <c r="GTW34" s="1022"/>
      <c r="GTX34" s="1022"/>
      <c r="GTY34" s="1022"/>
      <c r="GTZ34" s="1022"/>
      <c r="GUA34" s="1022"/>
      <c r="GUB34" s="1022"/>
      <c r="GUC34" s="1022"/>
      <c r="GUD34" s="1022"/>
      <c r="GUE34" s="1022"/>
      <c r="GUF34" s="1022"/>
      <c r="GUG34" s="1022"/>
      <c r="GUH34" s="1022"/>
      <c r="GUI34" s="1022"/>
      <c r="GUJ34" s="1022"/>
      <c r="GUK34" s="1022"/>
      <c r="GUL34" s="1022"/>
      <c r="GUM34" s="1022"/>
      <c r="GUN34" s="1022"/>
      <c r="GUO34" s="1022"/>
      <c r="GUP34" s="1022"/>
      <c r="GUQ34" s="1022"/>
      <c r="GUR34" s="1022"/>
      <c r="GUS34" s="1022"/>
      <c r="GUT34" s="1022"/>
      <c r="GUU34" s="1022"/>
      <c r="GUV34" s="1022"/>
      <c r="GUW34" s="1022"/>
      <c r="GUX34" s="1022"/>
      <c r="GUY34" s="1022"/>
      <c r="GUZ34" s="1022"/>
      <c r="GVA34" s="1022"/>
      <c r="GVB34" s="1022"/>
      <c r="GVC34" s="1022"/>
      <c r="GVD34" s="1022"/>
      <c r="GVE34" s="1022"/>
      <c r="GVF34" s="1022"/>
      <c r="GVG34" s="1022"/>
      <c r="GVH34" s="1022"/>
      <c r="GVI34" s="1022"/>
      <c r="GVJ34" s="1022"/>
      <c r="GVK34" s="1022"/>
      <c r="GVL34" s="1022"/>
      <c r="GVM34" s="1022"/>
      <c r="GVN34" s="1022"/>
      <c r="GVO34" s="1022"/>
      <c r="GVP34" s="1022"/>
      <c r="GVQ34" s="1022"/>
      <c r="GVR34" s="1022"/>
      <c r="GVS34" s="1022"/>
      <c r="GVT34" s="1022"/>
      <c r="GVU34" s="1022"/>
      <c r="GVV34" s="1022"/>
      <c r="GVW34" s="1022"/>
      <c r="GVX34" s="1022"/>
      <c r="GVY34" s="1022"/>
      <c r="GVZ34" s="1022"/>
      <c r="GWA34" s="1022"/>
      <c r="GWB34" s="1022"/>
      <c r="GWC34" s="1022"/>
      <c r="GWD34" s="1022"/>
      <c r="GWE34" s="1022"/>
      <c r="GWF34" s="1022"/>
      <c r="GWG34" s="1022"/>
      <c r="GWH34" s="1022"/>
      <c r="GWI34" s="1022"/>
      <c r="GWJ34" s="1022"/>
      <c r="GWK34" s="1022"/>
      <c r="GWL34" s="1022"/>
      <c r="GWM34" s="1022"/>
      <c r="GWN34" s="1022"/>
      <c r="GWO34" s="1022"/>
      <c r="GWP34" s="1022"/>
      <c r="GWQ34" s="1022"/>
      <c r="GWR34" s="1022"/>
      <c r="GWS34" s="1022"/>
      <c r="GWT34" s="1022"/>
      <c r="GWU34" s="1022"/>
      <c r="GWV34" s="1022"/>
      <c r="GWW34" s="1022"/>
      <c r="GWX34" s="1022"/>
      <c r="GWY34" s="1022"/>
      <c r="GWZ34" s="1022"/>
      <c r="GXA34" s="1022"/>
      <c r="GXB34" s="1022"/>
      <c r="GXC34" s="1022"/>
      <c r="GXD34" s="1022"/>
      <c r="GXE34" s="1022"/>
      <c r="GXF34" s="1022"/>
      <c r="GXG34" s="1022"/>
      <c r="GXH34" s="1022"/>
      <c r="GXI34" s="1022"/>
      <c r="GXJ34" s="1022"/>
      <c r="GXK34" s="1022"/>
      <c r="GXL34" s="1022"/>
      <c r="GXM34" s="1022"/>
      <c r="GXN34" s="1022"/>
      <c r="GXO34" s="1022"/>
      <c r="GXP34" s="1022"/>
      <c r="GXQ34" s="1022"/>
      <c r="GXR34" s="1022"/>
      <c r="GXS34" s="1022"/>
      <c r="GXT34" s="1022"/>
      <c r="GXU34" s="1022"/>
      <c r="GXV34" s="1022"/>
      <c r="GXW34" s="1022"/>
      <c r="GXX34" s="1022"/>
      <c r="GXY34" s="1022"/>
      <c r="GXZ34" s="1022"/>
      <c r="GYA34" s="1022"/>
      <c r="GYB34" s="1022"/>
      <c r="GYC34" s="1022"/>
      <c r="GYD34" s="1022"/>
      <c r="GYE34" s="1022"/>
      <c r="GYF34" s="1022"/>
      <c r="GYG34" s="1022"/>
      <c r="GYH34" s="1022"/>
      <c r="GYI34" s="1022"/>
      <c r="GYJ34" s="1022"/>
      <c r="GYK34" s="1022"/>
      <c r="GYL34" s="1022"/>
      <c r="GYM34" s="1022"/>
      <c r="GYN34" s="1022"/>
      <c r="GYO34" s="1022"/>
      <c r="GYP34" s="1022"/>
      <c r="GYQ34" s="1022"/>
      <c r="GYR34" s="1022"/>
      <c r="GYS34" s="1022"/>
      <c r="GYT34" s="1022"/>
      <c r="GYU34" s="1022"/>
      <c r="GYV34" s="1022"/>
      <c r="GYW34" s="1022"/>
      <c r="GYX34" s="1022"/>
      <c r="GYY34" s="1022"/>
      <c r="GYZ34" s="1022"/>
      <c r="GZA34" s="1022"/>
      <c r="GZB34" s="1022"/>
      <c r="GZC34" s="1022"/>
      <c r="GZD34" s="1022"/>
      <c r="GZE34" s="1022"/>
      <c r="GZF34" s="1022"/>
      <c r="GZG34" s="1022"/>
      <c r="GZH34" s="1022"/>
      <c r="GZI34" s="1022"/>
      <c r="GZJ34" s="1022"/>
      <c r="GZK34" s="1022"/>
      <c r="GZL34" s="1022"/>
      <c r="GZM34" s="1022"/>
      <c r="GZN34" s="1022"/>
      <c r="GZO34" s="1022"/>
      <c r="GZP34" s="1022"/>
      <c r="GZQ34" s="1022"/>
      <c r="GZR34" s="1022"/>
      <c r="GZS34" s="1022"/>
      <c r="GZT34" s="1022"/>
      <c r="GZU34" s="1022"/>
      <c r="GZV34" s="1022"/>
      <c r="GZW34" s="1022"/>
      <c r="GZX34" s="1022"/>
      <c r="GZY34" s="1022"/>
      <c r="GZZ34" s="1022"/>
      <c r="HAA34" s="1022"/>
      <c r="HAB34" s="1022"/>
      <c r="HAC34" s="1022"/>
      <c r="HAD34" s="1022"/>
      <c r="HAE34" s="1022"/>
      <c r="HAF34" s="1022"/>
      <c r="HAG34" s="1022"/>
      <c r="HAH34" s="1022"/>
      <c r="HAI34" s="1022"/>
      <c r="HAJ34" s="1022"/>
      <c r="HAK34" s="1022"/>
      <c r="HAL34" s="1022"/>
      <c r="HAM34" s="1022"/>
      <c r="HAN34" s="1022"/>
      <c r="HAO34" s="1022"/>
      <c r="HAP34" s="1022"/>
      <c r="HAQ34" s="1022"/>
      <c r="HAR34" s="1022"/>
      <c r="HAS34" s="1022"/>
      <c r="HAT34" s="1022"/>
      <c r="HAU34" s="1022"/>
      <c r="HAV34" s="1022"/>
      <c r="HAW34" s="1022"/>
      <c r="HAX34" s="1022"/>
      <c r="HAY34" s="1022"/>
      <c r="HAZ34" s="1022"/>
      <c r="HBA34" s="1022"/>
      <c r="HBB34" s="1022"/>
      <c r="HBC34" s="1022"/>
      <c r="HBD34" s="1022"/>
      <c r="HBE34" s="1022"/>
      <c r="HBF34" s="1022"/>
      <c r="HBG34" s="1022"/>
      <c r="HBH34" s="1022"/>
      <c r="HBI34" s="1022"/>
      <c r="HBJ34" s="1022"/>
      <c r="HBK34" s="1022"/>
      <c r="HBL34" s="1022"/>
      <c r="HBM34" s="1022"/>
      <c r="HBN34" s="1022"/>
      <c r="HBO34" s="1022"/>
      <c r="HBP34" s="1022"/>
      <c r="HBQ34" s="1022"/>
      <c r="HBR34" s="1022"/>
      <c r="HBS34" s="1022"/>
      <c r="HBT34" s="1022"/>
      <c r="HBU34" s="1022"/>
      <c r="HBV34" s="1022"/>
      <c r="HBW34" s="1022"/>
      <c r="HBX34" s="1022"/>
      <c r="HBY34" s="1022"/>
      <c r="HBZ34" s="1022"/>
      <c r="HCA34" s="1022"/>
      <c r="HCB34" s="1022"/>
      <c r="HCC34" s="1022"/>
      <c r="HCD34" s="1022"/>
      <c r="HCE34" s="1022"/>
      <c r="HCF34" s="1022"/>
      <c r="HCG34" s="1022"/>
      <c r="HCH34" s="1022"/>
      <c r="HCI34" s="1022"/>
      <c r="HCJ34" s="1022"/>
      <c r="HCK34" s="1022"/>
      <c r="HCL34" s="1022"/>
      <c r="HCM34" s="1022"/>
      <c r="HCN34" s="1022"/>
      <c r="HCO34" s="1022"/>
      <c r="HCP34" s="1022"/>
      <c r="HCQ34" s="1022"/>
      <c r="HCR34" s="1022"/>
      <c r="HCS34" s="1022"/>
      <c r="HCT34" s="1022"/>
      <c r="HCU34" s="1022"/>
      <c r="HCV34" s="1022"/>
      <c r="HCW34" s="1022"/>
      <c r="HCX34" s="1022"/>
      <c r="HCY34" s="1022"/>
      <c r="HCZ34" s="1022"/>
      <c r="HDA34" s="1022"/>
      <c r="HDB34" s="1022"/>
      <c r="HDC34" s="1022"/>
      <c r="HDD34" s="1022"/>
      <c r="HDE34" s="1022"/>
      <c r="HDF34" s="1022"/>
      <c r="HDG34" s="1022"/>
      <c r="HDH34" s="1022"/>
      <c r="HDI34" s="1022"/>
      <c r="HDJ34" s="1022"/>
      <c r="HDK34" s="1022"/>
      <c r="HDL34" s="1022"/>
      <c r="HDM34" s="1022"/>
      <c r="HDN34" s="1022"/>
      <c r="HDO34" s="1022"/>
      <c r="HDP34" s="1022"/>
      <c r="HDQ34" s="1022"/>
      <c r="HDR34" s="1022"/>
      <c r="HDS34" s="1022"/>
      <c r="HDT34" s="1022"/>
      <c r="HDU34" s="1022"/>
      <c r="HDV34" s="1022"/>
      <c r="HDW34" s="1022"/>
      <c r="HDX34" s="1022"/>
      <c r="HDY34" s="1022"/>
      <c r="HDZ34" s="1022"/>
      <c r="HEA34" s="1022"/>
      <c r="HEB34" s="1022"/>
      <c r="HEC34" s="1022"/>
      <c r="HED34" s="1022"/>
      <c r="HEE34" s="1022"/>
      <c r="HEF34" s="1022"/>
      <c r="HEG34" s="1022"/>
      <c r="HEH34" s="1022"/>
      <c r="HEI34" s="1022"/>
      <c r="HEJ34" s="1022"/>
      <c r="HEK34" s="1022"/>
      <c r="HEL34" s="1022"/>
      <c r="HEM34" s="1022"/>
      <c r="HEN34" s="1022"/>
      <c r="HEO34" s="1022"/>
      <c r="HEP34" s="1022"/>
      <c r="HEQ34" s="1022"/>
      <c r="HER34" s="1022"/>
      <c r="HES34" s="1022"/>
      <c r="HET34" s="1022"/>
      <c r="HEU34" s="1022"/>
      <c r="HEV34" s="1022"/>
      <c r="HEW34" s="1022"/>
      <c r="HEX34" s="1022"/>
      <c r="HEY34" s="1022"/>
      <c r="HEZ34" s="1022"/>
      <c r="HFA34" s="1022"/>
      <c r="HFB34" s="1022"/>
      <c r="HFC34" s="1022"/>
      <c r="HFD34" s="1022"/>
      <c r="HFE34" s="1022"/>
      <c r="HFF34" s="1022"/>
      <c r="HFG34" s="1022"/>
      <c r="HFH34" s="1022"/>
      <c r="HFI34" s="1022"/>
      <c r="HFJ34" s="1022"/>
      <c r="HFK34" s="1022"/>
      <c r="HFL34" s="1022"/>
      <c r="HFM34" s="1022"/>
      <c r="HFN34" s="1022"/>
      <c r="HFO34" s="1022"/>
      <c r="HFP34" s="1022"/>
      <c r="HFQ34" s="1022"/>
      <c r="HFR34" s="1022"/>
      <c r="HFS34" s="1022"/>
      <c r="HFT34" s="1022"/>
      <c r="HFU34" s="1022"/>
      <c r="HFV34" s="1022"/>
      <c r="HFW34" s="1022"/>
      <c r="HFX34" s="1022"/>
      <c r="HFY34" s="1022"/>
      <c r="HFZ34" s="1022"/>
      <c r="HGA34" s="1022"/>
      <c r="HGB34" s="1022"/>
      <c r="HGC34" s="1022"/>
      <c r="HGD34" s="1022"/>
      <c r="HGE34" s="1022"/>
      <c r="HGF34" s="1022"/>
      <c r="HGG34" s="1022"/>
      <c r="HGH34" s="1022"/>
      <c r="HGI34" s="1022"/>
      <c r="HGJ34" s="1022"/>
      <c r="HGK34" s="1022"/>
      <c r="HGL34" s="1022"/>
      <c r="HGM34" s="1022"/>
      <c r="HGN34" s="1022"/>
      <c r="HGO34" s="1022"/>
      <c r="HGP34" s="1022"/>
      <c r="HGQ34" s="1022"/>
      <c r="HGR34" s="1022"/>
      <c r="HGS34" s="1022"/>
      <c r="HGT34" s="1022"/>
      <c r="HGU34" s="1022"/>
      <c r="HGV34" s="1022"/>
      <c r="HGW34" s="1022"/>
      <c r="HGX34" s="1022"/>
      <c r="HGY34" s="1022"/>
      <c r="HGZ34" s="1022"/>
      <c r="HHA34" s="1022"/>
      <c r="HHB34" s="1022"/>
      <c r="HHC34" s="1022"/>
      <c r="HHD34" s="1022"/>
      <c r="HHE34" s="1022"/>
      <c r="HHF34" s="1022"/>
      <c r="HHG34" s="1022"/>
      <c r="HHH34" s="1022"/>
      <c r="HHI34" s="1022"/>
      <c r="HHJ34" s="1022"/>
      <c r="HHK34" s="1022"/>
      <c r="HHL34" s="1022"/>
      <c r="HHM34" s="1022"/>
      <c r="HHN34" s="1022"/>
      <c r="HHO34" s="1022"/>
      <c r="HHP34" s="1022"/>
      <c r="HHQ34" s="1022"/>
      <c r="HHR34" s="1022"/>
      <c r="HHS34" s="1022"/>
      <c r="HHT34" s="1022"/>
      <c r="HHU34" s="1022"/>
      <c r="HHV34" s="1022"/>
      <c r="HHW34" s="1022"/>
      <c r="HHX34" s="1022"/>
      <c r="HHY34" s="1022"/>
      <c r="HHZ34" s="1022"/>
      <c r="HIA34" s="1022"/>
      <c r="HIB34" s="1022"/>
      <c r="HIC34" s="1022"/>
      <c r="HID34" s="1022"/>
      <c r="HIE34" s="1022"/>
      <c r="HIF34" s="1022"/>
      <c r="HIG34" s="1022"/>
      <c r="HIH34" s="1022"/>
      <c r="HII34" s="1022"/>
      <c r="HIJ34" s="1022"/>
      <c r="HIK34" s="1022"/>
      <c r="HIL34" s="1022"/>
      <c r="HIM34" s="1022"/>
      <c r="HIN34" s="1022"/>
      <c r="HIO34" s="1022"/>
      <c r="HIP34" s="1022"/>
      <c r="HIQ34" s="1022"/>
      <c r="HIR34" s="1022"/>
      <c r="HIS34" s="1022"/>
      <c r="HIT34" s="1022"/>
      <c r="HIU34" s="1022"/>
      <c r="HIV34" s="1022"/>
      <c r="HIW34" s="1022"/>
      <c r="HIX34" s="1022"/>
      <c r="HIY34" s="1022"/>
      <c r="HIZ34" s="1022"/>
      <c r="HJA34" s="1022"/>
      <c r="HJB34" s="1022"/>
      <c r="HJC34" s="1022"/>
      <c r="HJD34" s="1022"/>
      <c r="HJE34" s="1022"/>
      <c r="HJF34" s="1022"/>
      <c r="HJG34" s="1022"/>
      <c r="HJH34" s="1022"/>
      <c r="HJI34" s="1022"/>
      <c r="HJJ34" s="1022"/>
      <c r="HJK34" s="1022"/>
      <c r="HJL34" s="1022"/>
      <c r="HJM34" s="1022"/>
      <c r="HJN34" s="1022"/>
      <c r="HJO34" s="1022"/>
      <c r="HJP34" s="1022"/>
      <c r="HJQ34" s="1022"/>
      <c r="HJR34" s="1022"/>
      <c r="HJS34" s="1022"/>
      <c r="HJT34" s="1022"/>
      <c r="HJU34" s="1022"/>
      <c r="HJV34" s="1022"/>
      <c r="HJW34" s="1022"/>
      <c r="HJX34" s="1022"/>
      <c r="HJY34" s="1022"/>
      <c r="HJZ34" s="1022"/>
      <c r="HKA34" s="1022"/>
      <c r="HKB34" s="1022"/>
      <c r="HKC34" s="1022"/>
      <c r="HKD34" s="1022"/>
      <c r="HKE34" s="1022"/>
      <c r="HKF34" s="1022"/>
      <c r="HKG34" s="1022"/>
      <c r="HKH34" s="1022"/>
      <c r="HKI34" s="1022"/>
      <c r="HKJ34" s="1022"/>
      <c r="HKK34" s="1022"/>
      <c r="HKL34" s="1022"/>
      <c r="HKM34" s="1022"/>
      <c r="HKN34" s="1022"/>
      <c r="HKO34" s="1022"/>
      <c r="HKP34" s="1022"/>
      <c r="HKQ34" s="1022"/>
      <c r="HKR34" s="1022"/>
      <c r="HKS34" s="1022"/>
      <c r="HKT34" s="1022"/>
      <c r="HKU34" s="1022"/>
      <c r="HKV34" s="1022"/>
      <c r="HKW34" s="1022"/>
      <c r="HKX34" s="1022"/>
      <c r="HKY34" s="1022"/>
      <c r="HKZ34" s="1022"/>
      <c r="HLA34" s="1022"/>
      <c r="HLB34" s="1022"/>
      <c r="HLC34" s="1022"/>
      <c r="HLD34" s="1022"/>
      <c r="HLE34" s="1022"/>
      <c r="HLF34" s="1022"/>
      <c r="HLG34" s="1022"/>
      <c r="HLH34" s="1022"/>
      <c r="HLI34" s="1022"/>
      <c r="HLJ34" s="1022"/>
      <c r="HLK34" s="1022"/>
      <c r="HLL34" s="1022"/>
      <c r="HLM34" s="1022"/>
      <c r="HLN34" s="1022"/>
      <c r="HLO34" s="1022"/>
      <c r="HLP34" s="1022"/>
      <c r="HLQ34" s="1022"/>
      <c r="HLR34" s="1022"/>
      <c r="HLS34" s="1022"/>
      <c r="HLT34" s="1022"/>
      <c r="HLU34" s="1022"/>
      <c r="HLV34" s="1022"/>
      <c r="HLW34" s="1022"/>
      <c r="HLX34" s="1022"/>
      <c r="HLY34" s="1022"/>
      <c r="HLZ34" s="1022"/>
      <c r="HMA34" s="1022"/>
      <c r="HMB34" s="1022"/>
      <c r="HMC34" s="1022"/>
      <c r="HMD34" s="1022"/>
      <c r="HME34" s="1022"/>
      <c r="HMF34" s="1022"/>
      <c r="HMG34" s="1022"/>
      <c r="HMH34" s="1022"/>
      <c r="HMI34" s="1022"/>
      <c r="HMJ34" s="1022"/>
      <c r="HMK34" s="1022"/>
      <c r="HML34" s="1022"/>
      <c r="HMM34" s="1022"/>
      <c r="HMN34" s="1022"/>
      <c r="HMO34" s="1022"/>
      <c r="HMP34" s="1022"/>
      <c r="HMQ34" s="1022"/>
      <c r="HMR34" s="1022"/>
      <c r="HMS34" s="1022"/>
      <c r="HMT34" s="1022"/>
      <c r="HMU34" s="1022"/>
      <c r="HMV34" s="1022"/>
      <c r="HMW34" s="1022"/>
      <c r="HMX34" s="1022"/>
      <c r="HMY34" s="1022"/>
      <c r="HMZ34" s="1022"/>
      <c r="HNA34" s="1022"/>
      <c r="HNB34" s="1022"/>
      <c r="HNC34" s="1022"/>
      <c r="HND34" s="1022"/>
      <c r="HNE34" s="1022"/>
      <c r="HNF34" s="1022"/>
      <c r="HNG34" s="1022"/>
      <c r="HNH34" s="1022"/>
      <c r="HNI34" s="1022"/>
      <c r="HNJ34" s="1022"/>
      <c r="HNK34" s="1022"/>
      <c r="HNL34" s="1022"/>
      <c r="HNM34" s="1022"/>
      <c r="HNN34" s="1022"/>
      <c r="HNO34" s="1022"/>
      <c r="HNP34" s="1022"/>
      <c r="HNQ34" s="1022"/>
      <c r="HNR34" s="1022"/>
      <c r="HNS34" s="1022"/>
      <c r="HNT34" s="1022"/>
      <c r="HNU34" s="1022"/>
      <c r="HNV34" s="1022"/>
      <c r="HNW34" s="1022"/>
      <c r="HNX34" s="1022"/>
      <c r="HNY34" s="1022"/>
      <c r="HNZ34" s="1022"/>
      <c r="HOA34" s="1022"/>
      <c r="HOB34" s="1022"/>
      <c r="HOC34" s="1022"/>
      <c r="HOD34" s="1022"/>
      <c r="HOE34" s="1022"/>
      <c r="HOF34" s="1022"/>
      <c r="HOG34" s="1022"/>
      <c r="HOH34" s="1022"/>
      <c r="HOI34" s="1022"/>
      <c r="HOJ34" s="1022"/>
      <c r="HOK34" s="1022"/>
      <c r="HOL34" s="1022"/>
      <c r="HOM34" s="1022"/>
      <c r="HON34" s="1022"/>
      <c r="HOO34" s="1022"/>
      <c r="HOP34" s="1022"/>
      <c r="HOQ34" s="1022"/>
      <c r="HOR34" s="1022"/>
      <c r="HOS34" s="1022"/>
      <c r="HOT34" s="1022"/>
      <c r="HOU34" s="1022"/>
      <c r="HOV34" s="1022"/>
      <c r="HOW34" s="1022"/>
      <c r="HOX34" s="1022"/>
      <c r="HOY34" s="1022"/>
      <c r="HOZ34" s="1022"/>
      <c r="HPA34" s="1022"/>
      <c r="HPB34" s="1022"/>
      <c r="HPC34" s="1022"/>
      <c r="HPD34" s="1022"/>
      <c r="HPE34" s="1022"/>
      <c r="HPF34" s="1022"/>
      <c r="HPG34" s="1022"/>
      <c r="HPH34" s="1022"/>
      <c r="HPI34" s="1022"/>
      <c r="HPJ34" s="1022"/>
      <c r="HPK34" s="1022"/>
      <c r="HPL34" s="1022"/>
      <c r="HPM34" s="1022"/>
      <c r="HPN34" s="1022"/>
      <c r="HPO34" s="1022"/>
      <c r="HPP34" s="1022"/>
      <c r="HPQ34" s="1022"/>
      <c r="HPR34" s="1022"/>
      <c r="HPS34" s="1022"/>
      <c r="HPT34" s="1022"/>
      <c r="HPU34" s="1022"/>
      <c r="HPV34" s="1022"/>
      <c r="HPW34" s="1022"/>
      <c r="HPX34" s="1022"/>
      <c r="HPY34" s="1022"/>
      <c r="HPZ34" s="1022"/>
      <c r="HQA34" s="1022"/>
      <c r="HQB34" s="1022"/>
      <c r="HQC34" s="1022"/>
      <c r="HQD34" s="1022"/>
      <c r="HQE34" s="1022"/>
      <c r="HQF34" s="1022"/>
      <c r="HQG34" s="1022"/>
      <c r="HQH34" s="1022"/>
      <c r="HQI34" s="1022"/>
      <c r="HQJ34" s="1022"/>
      <c r="HQK34" s="1022"/>
      <c r="HQL34" s="1022"/>
      <c r="HQM34" s="1022"/>
      <c r="HQN34" s="1022"/>
      <c r="HQO34" s="1022"/>
      <c r="HQP34" s="1022"/>
      <c r="HQQ34" s="1022"/>
      <c r="HQR34" s="1022"/>
      <c r="HQS34" s="1022"/>
      <c r="HQT34" s="1022"/>
      <c r="HQU34" s="1022"/>
      <c r="HQV34" s="1022"/>
      <c r="HQW34" s="1022"/>
      <c r="HQX34" s="1022"/>
      <c r="HQY34" s="1022"/>
      <c r="HQZ34" s="1022"/>
      <c r="HRA34" s="1022"/>
      <c r="HRB34" s="1022"/>
      <c r="HRC34" s="1022"/>
      <c r="HRD34" s="1022"/>
      <c r="HRE34" s="1022"/>
      <c r="HRF34" s="1022"/>
      <c r="HRG34" s="1022"/>
      <c r="HRH34" s="1022"/>
      <c r="HRI34" s="1022"/>
      <c r="HRJ34" s="1022"/>
      <c r="HRK34" s="1022"/>
      <c r="HRL34" s="1022"/>
      <c r="HRM34" s="1022"/>
      <c r="HRN34" s="1022"/>
      <c r="HRO34" s="1022"/>
      <c r="HRP34" s="1022"/>
      <c r="HRQ34" s="1022"/>
      <c r="HRR34" s="1022"/>
      <c r="HRS34" s="1022"/>
      <c r="HRT34" s="1022"/>
      <c r="HRU34" s="1022"/>
      <c r="HRV34" s="1022"/>
      <c r="HRW34" s="1022"/>
      <c r="HRX34" s="1022"/>
      <c r="HRY34" s="1022"/>
      <c r="HRZ34" s="1022"/>
      <c r="HSA34" s="1022"/>
      <c r="HSB34" s="1022"/>
      <c r="HSC34" s="1022"/>
      <c r="HSD34" s="1022"/>
      <c r="HSE34" s="1022"/>
      <c r="HSF34" s="1022"/>
      <c r="HSG34" s="1022"/>
      <c r="HSH34" s="1022"/>
      <c r="HSI34" s="1022"/>
      <c r="HSJ34" s="1022"/>
      <c r="HSK34" s="1022"/>
      <c r="HSL34" s="1022"/>
      <c r="HSM34" s="1022"/>
      <c r="HSN34" s="1022"/>
      <c r="HSO34" s="1022"/>
      <c r="HSP34" s="1022"/>
      <c r="HSQ34" s="1022"/>
      <c r="HSR34" s="1022"/>
      <c r="HSS34" s="1022"/>
      <c r="HST34" s="1022"/>
      <c r="HSU34" s="1022"/>
      <c r="HSV34" s="1022"/>
      <c r="HSW34" s="1022"/>
      <c r="HSX34" s="1022"/>
      <c r="HSY34" s="1022"/>
      <c r="HSZ34" s="1022"/>
      <c r="HTA34" s="1022"/>
      <c r="HTB34" s="1022"/>
      <c r="HTC34" s="1022"/>
      <c r="HTD34" s="1022"/>
      <c r="HTE34" s="1022"/>
      <c r="HTF34" s="1022"/>
      <c r="HTG34" s="1022"/>
      <c r="HTH34" s="1022"/>
      <c r="HTI34" s="1022"/>
      <c r="HTJ34" s="1022"/>
      <c r="HTK34" s="1022"/>
      <c r="HTL34" s="1022"/>
      <c r="HTM34" s="1022"/>
      <c r="HTN34" s="1022"/>
      <c r="HTO34" s="1022"/>
      <c r="HTP34" s="1022"/>
      <c r="HTQ34" s="1022"/>
      <c r="HTR34" s="1022"/>
      <c r="HTS34" s="1022"/>
      <c r="HTT34" s="1022"/>
      <c r="HTU34" s="1022"/>
      <c r="HTV34" s="1022"/>
      <c r="HTW34" s="1022"/>
      <c r="HTX34" s="1022"/>
      <c r="HTY34" s="1022"/>
      <c r="HTZ34" s="1022"/>
      <c r="HUA34" s="1022"/>
      <c r="HUB34" s="1022"/>
      <c r="HUC34" s="1022"/>
      <c r="HUD34" s="1022"/>
      <c r="HUE34" s="1022"/>
      <c r="HUF34" s="1022"/>
      <c r="HUG34" s="1022"/>
      <c r="HUH34" s="1022"/>
      <c r="HUI34" s="1022"/>
      <c r="HUJ34" s="1022"/>
      <c r="HUK34" s="1022"/>
      <c r="HUL34" s="1022"/>
      <c r="HUM34" s="1022"/>
      <c r="HUN34" s="1022"/>
      <c r="HUO34" s="1022"/>
      <c r="HUP34" s="1022"/>
      <c r="HUQ34" s="1022"/>
      <c r="HUR34" s="1022"/>
      <c r="HUS34" s="1022"/>
      <c r="HUT34" s="1022"/>
      <c r="HUU34" s="1022"/>
      <c r="HUV34" s="1022"/>
      <c r="HUW34" s="1022"/>
      <c r="HUX34" s="1022"/>
      <c r="HUY34" s="1022"/>
      <c r="HUZ34" s="1022"/>
      <c r="HVA34" s="1022"/>
      <c r="HVB34" s="1022"/>
      <c r="HVC34" s="1022"/>
      <c r="HVD34" s="1022"/>
      <c r="HVE34" s="1022"/>
      <c r="HVF34" s="1022"/>
      <c r="HVG34" s="1022"/>
      <c r="HVH34" s="1022"/>
      <c r="HVI34" s="1022"/>
      <c r="HVJ34" s="1022"/>
      <c r="HVK34" s="1022"/>
      <c r="HVL34" s="1022"/>
      <c r="HVM34" s="1022"/>
      <c r="HVN34" s="1022"/>
      <c r="HVO34" s="1022"/>
      <c r="HVP34" s="1022"/>
      <c r="HVQ34" s="1022"/>
      <c r="HVR34" s="1022"/>
      <c r="HVS34" s="1022"/>
      <c r="HVT34" s="1022"/>
      <c r="HVU34" s="1022"/>
      <c r="HVV34" s="1022"/>
      <c r="HVW34" s="1022"/>
      <c r="HVX34" s="1022"/>
      <c r="HVY34" s="1022"/>
      <c r="HVZ34" s="1022"/>
      <c r="HWA34" s="1022"/>
      <c r="HWB34" s="1022"/>
      <c r="HWC34" s="1022"/>
      <c r="HWD34" s="1022"/>
      <c r="HWE34" s="1022"/>
      <c r="HWF34" s="1022"/>
      <c r="HWG34" s="1022"/>
      <c r="HWH34" s="1022"/>
      <c r="HWI34" s="1022"/>
      <c r="HWJ34" s="1022"/>
      <c r="HWK34" s="1022"/>
      <c r="HWL34" s="1022"/>
      <c r="HWM34" s="1022"/>
      <c r="HWN34" s="1022"/>
      <c r="HWO34" s="1022"/>
      <c r="HWP34" s="1022"/>
      <c r="HWQ34" s="1022"/>
      <c r="HWR34" s="1022"/>
      <c r="HWS34" s="1022"/>
      <c r="HWT34" s="1022"/>
      <c r="HWU34" s="1022"/>
      <c r="HWV34" s="1022"/>
      <c r="HWW34" s="1022"/>
      <c r="HWX34" s="1022"/>
      <c r="HWY34" s="1022"/>
      <c r="HWZ34" s="1022"/>
      <c r="HXA34" s="1022"/>
      <c r="HXB34" s="1022"/>
      <c r="HXC34" s="1022"/>
      <c r="HXD34" s="1022"/>
      <c r="HXE34" s="1022"/>
      <c r="HXF34" s="1022"/>
      <c r="HXG34" s="1022"/>
      <c r="HXH34" s="1022"/>
      <c r="HXI34" s="1022"/>
      <c r="HXJ34" s="1022"/>
      <c r="HXK34" s="1022"/>
      <c r="HXL34" s="1022"/>
      <c r="HXM34" s="1022"/>
      <c r="HXN34" s="1022"/>
      <c r="HXO34" s="1022"/>
      <c r="HXP34" s="1022"/>
      <c r="HXQ34" s="1022"/>
      <c r="HXR34" s="1022"/>
      <c r="HXS34" s="1022"/>
      <c r="HXT34" s="1022"/>
      <c r="HXU34" s="1022"/>
      <c r="HXV34" s="1022"/>
      <c r="HXW34" s="1022"/>
      <c r="HXX34" s="1022"/>
      <c r="HXY34" s="1022"/>
      <c r="HXZ34" s="1022"/>
      <c r="HYA34" s="1022"/>
      <c r="HYB34" s="1022"/>
      <c r="HYC34" s="1022"/>
      <c r="HYD34" s="1022"/>
      <c r="HYE34" s="1022"/>
      <c r="HYF34" s="1022"/>
      <c r="HYG34" s="1022"/>
      <c r="HYH34" s="1022"/>
      <c r="HYI34" s="1022"/>
      <c r="HYJ34" s="1022"/>
      <c r="HYK34" s="1022"/>
      <c r="HYL34" s="1022"/>
      <c r="HYM34" s="1022"/>
      <c r="HYN34" s="1022"/>
      <c r="HYO34" s="1022"/>
      <c r="HYP34" s="1022"/>
      <c r="HYQ34" s="1022"/>
      <c r="HYR34" s="1022"/>
      <c r="HYS34" s="1022"/>
      <c r="HYT34" s="1022"/>
      <c r="HYU34" s="1022"/>
      <c r="HYV34" s="1022"/>
      <c r="HYW34" s="1022"/>
      <c r="HYX34" s="1022"/>
      <c r="HYY34" s="1022"/>
      <c r="HYZ34" s="1022"/>
      <c r="HZA34" s="1022"/>
      <c r="HZB34" s="1022"/>
      <c r="HZC34" s="1022"/>
      <c r="HZD34" s="1022"/>
      <c r="HZE34" s="1022"/>
      <c r="HZF34" s="1022"/>
      <c r="HZG34" s="1022"/>
      <c r="HZH34" s="1022"/>
      <c r="HZI34" s="1022"/>
      <c r="HZJ34" s="1022"/>
      <c r="HZK34" s="1022"/>
      <c r="HZL34" s="1022"/>
      <c r="HZM34" s="1022"/>
      <c r="HZN34" s="1022"/>
      <c r="HZO34" s="1022"/>
      <c r="HZP34" s="1022"/>
      <c r="HZQ34" s="1022"/>
      <c r="HZR34" s="1022"/>
      <c r="HZS34" s="1022"/>
      <c r="HZT34" s="1022"/>
      <c r="HZU34" s="1022"/>
      <c r="HZV34" s="1022"/>
      <c r="HZW34" s="1022"/>
      <c r="HZX34" s="1022"/>
      <c r="HZY34" s="1022"/>
      <c r="HZZ34" s="1022"/>
      <c r="IAA34" s="1022"/>
      <c r="IAB34" s="1022"/>
      <c r="IAC34" s="1022"/>
      <c r="IAD34" s="1022"/>
      <c r="IAE34" s="1022"/>
      <c r="IAF34" s="1022"/>
      <c r="IAG34" s="1022"/>
      <c r="IAH34" s="1022"/>
      <c r="IAI34" s="1022"/>
      <c r="IAJ34" s="1022"/>
      <c r="IAK34" s="1022"/>
      <c r="IAL34" s="1022"/>
      <c r="IAM34" s="1022"/>
      <c r="IAN34" s="1022"/>
      <c r="IAO34" s="1022"/>
      <c r="IAP34" s="1022"/>
      <c r="IAQ34" s="1022"/>
      <c r="IAR34" s="1022"/>
      <c r="IAS34" s="1022"/>
      <c r="IAT34" s="1022"/>
      <c r="IAU34" s="1022"/>
      <c r="IAV34" s="1022"/>
      <c r="IAW34" s="1022"/>
      <c r="IAX34" s="1022"/>
      <c r="IAY34" s="1022"/>
      <c r="IAZ34" s="1022"/>
      <c r="IBA34" s="1022"/>
      <c r="IBB34" s="1022"/>
      <c r="IBC34" s="1022"/>
      <c r="IBD34" s="1022"/>
      <c r="IBE34" s="1022"/>
      <c r="IBF34" s="1022"/>
      <c r="IBG34" s="1022"/>
      <c r="IBH34" s="1022"/>
      <c r="IBI34" s="1022"/>
      <c r="IBJ34" s="1022"/>
      <c r="IBK34" s="1022"/>
      <c r="IBL34" s="1022"/>
      <c r="IBM34" s="1022"/>
      <c r="IBN34" s="1022"/>
      <c r="IBO34" s="1022"/>
      <c r="IBP34" s="1022"/>
      <c r="IBQ34" s="1022"/>
      <c r="IBR34" s="1022"/>
      <c r="IBS34" s="1022"/>
      <c r="IBT34" s="1022"/>
      <c r="IBU34" s="1022"/>
      <c r="IBV34" s="1022"/>
      <c r="IBW34" s="1022"/>
      <c r="IBX34" s="1022"/>
      <c r="IBY34" s="1022"/>
      <c r="IBZ34" s="1022"/>
      <c r="ICA34" s="1022"/>
      <c r="ICB34" s="1022"/>
      <c r="ICC34" s="1022"/>
      <c r="ICD34" s="1022"/>
      <c r="ICE34" s="1022"/>
      <c r="ICF34" s="1022"/>
      <c r="ICG34" s="1022"/>
      <c r="ICH34" s="1022"/>
      <c r="ICI34" s="1022"/>
      <c r="ICJ34" s="1022"/>
      <c r="ICK34" s="1022"/>
      <c r="ICL34" s="1022"/>
      <c r="ICM34" s="1022"/>
      <c r="ICN34" s="1022"/>
      <c r="ICO34" s="1022"/>
      <c r="ICP34" s="1022"/>
      <c r="ICQ34" s="1022"/>
      <c r="ICR34" s="1022"/>
      <c r="ICS34" s="1022"/>
      <c r="ICT34" s="1022"/>
      <c r="ICU34" s="1022"/>
      <c r="ICV34" s="1022"/>
      <c r="ICW34" s="1022"/>
      <c r="ICX34" s="1022"/>
      <c r="ICY34" s="1022"/>
      <c r="ICZ34" s="1022"/>
      <c r="IDA34" s="1022"/>
      <c r="IDB34" s="1022"/>
      <c r="IDC34" s="1022"/>
      <c r="IDD34" s="1022"/>
      <c r="IDE34" s="1022"/>
      <c r="IDF34" s="1022"/>
      <c r="IDG34" s="1022"/>
      <c r="IDH34" s="1022"/>
      <c r="IDI34" s="1022"/>
      <c r="IDJ34" s="1022"/>
      <c r="IDK34" s="1022"/>
      <c r="IDL34" s="1022"/>
      <c r="IDM34" s="1022"/>
      <c r="IDN34" s="1022"/>
      <c r="IDO34" s="1022"/>
      <c r="IDP34" s="1022"/>
      <c r="IDQ34" s="1022"/>
      <c r="IDR34" s="1022"/>
      <c r="IDS34" s="1022"/>
      <c r="IDT34" s="1022"/>
      <c r="IDU34" s="1022"/>
      <c r="IDV34" s="1022"/>
      <c r="IDW34" s="1022"/>
      <c r="IDX34" s="1022"/>
      <c r="IDY34" s="1022"/>
      <c r="IDZ34" s="1022"/>
      <c r="IEA34" s="1022"/>
      <c r="IEB34" s="1022"/>
      <c r="IEC34" s="1022"/>
      <c r="IED34" s="1022"/>
      <c r="IEE34" s="1022"/>
      <c r="IEF34" s="1022"/>
      <c r="IEG34" s="1022"/>
      <c r="IEH34" s="1022"/>
      <c r="IEI34" s="1022"/>
      <c r="IEJ34" s="1022"/>
      <c r="IEK34" s="1022"/>
      <c r="IEL34" s="1022"/>
      <c r="IEM34" s="1022"/>
      <c r="IEN34" s="1022"/>
      <c r="IEO34" s="1022"/>
      <c r="IEP34" s="1022"/>
      <c r="IEQ34" s="1022"/>
      <c r="IER34" s="1022"/>
      <c r="IES34" s="1022"/>
      <c r="IET34" s="1022"/>
      <c r="IEU34" s="1022"/>
      <c r="IEV34" s="1022"/>
      <c r="IEW34" s="1022"/>
      <c r="IEX34" s="1022"/>
      <c r="IEY34" s="1022"/>
      <c r="IEZ34" s="1022"/>
      <c r="IFA34" s="1022"/>
      <c r="IFB34" s="1022"/>
      <c r="IFC34" s="1022"/>
      <c r="IFD34" s="1022"/>
      <c r="IFE34" s="1022"/>
      <c r="IFF34" s="1022"/>
      <c r="IFG34" s="1022"/>
      <c r="IFH34" s="1022"/>
      <c r="IFI34" s="1022"/>
      <c r="IFJ34" s="1022"/>
      <c r="IFK34" s="1022"/>
      <c r="IFL34" s="1022"/>
      <c r="IFM34" s="1022"/>
      <c r="IFN34" s="1022"/>
      <c r="IFO34" s="1022"/>
      <c r="IFP34" s="1022"/>
      <c r="IFQ34" s="1022"/>
      <c r="IFR34" s="1022"/>
      <c r="IFS34" s="1022"/>
      <c r="IFT34" s="1022"/>
      <c r="IFU34" s="1022"/>
      <c r="IFV34" s="1022"/>
      <c r="IFW34" s="1022"/>
      <c r="IFX34" s="1022"/>
      <c r="IFY34" s="1022"/>
      <c r="IFZ34" s="1022"/>
      <c r="IGA34" s="1022"/>
      <c r="IGB34" s="1022"/>
      <c r="IGC34" s="1022"/>
      <c r="IGD34" s="1022"/>
      <c r="IGE34" s="1022"/>
      <c r="IGF34" s="1022"/>
      <c r="IGG34" s="1022"/>
      <c r="IGH34" s="1022"/>
      <c r="IGI34" s="1022"/>
      <c r="IGJ34" s="1022"/>
      <c r="IGK34" s="1022"/>
      <c r="IGL34" s="1022"/>
      <c r="IGM34" s="1022"/>
      <c r="IGN34" s="1022"/>
      <c r="IGO34" s="1022"/>
      <c r="IGP34" s="1022"/>
      <c r="IGQ34" s="1022"/>
      <c r="IGR34" s="1022"/>
      <c r="IGS34" s="1022"/>
      <c r="IGT34" s="1022"/>
      <c r="IGU34" s="1022"/>
      <c r="IGV34" s="1022"/>
      <c r="IGW34" s="1022"/>
      <c r="IGX34" s="1022"/>
      <c r="IGY34" s="1022"/>
      <c r="IGZ34" s="1022"/>
      <c r="IHA34" s="1022"/>
      <c r="IHB34" s="1022"/>
      <c r="IHC34" s="1022"/>
      <c r="IHD34" s="1022"/>
      <c r="IHE34" s="1022"/>
      <c r="IHF34" s="1022"/>
      <c r="IHG34" s="1022"/>
      <c r="IHH34" s="1022"/>
      <c r="IHI34" s="1022"/>
      <c r="IHJ34" s="1022"/>
      <c r="IHK34" s="1022"/>
      <c r="IHL34" s="1022"/>
      <c r="IHM34" s="1022"/>
      <c r="IHN34" s="1022"/>
      <c r="IHO34" s="1022"/>
      <c r="IHP34" s="1022"/>
      <c r="IHQ34" s="1022"/>
      <c r="IHR34" s="1022"/>
      <c r="IHS34" s="1022"/>
      <c r="IHT34" s="1022"/>
      <c r="IHU34" s="1022"/>
      <c r="IHV34" s="1022"/>
      <c r="IHW34" s="1022"/>
      <c r="IHX34" s="1022"/>
      <c r="IHY34" s="1022"/>
      <c r="IHZ34" s="1022"/>
      <c r="IIA34" s="1022"/>
      <c r="IIB34" s="1022"/>
      <c r="IIC34" s="1022"/>
      <c r="IID34" s="1022"/>
      <c r="IIE34" s="1022"/>
      <c r="IIF34" s="1022"/>
      <c r="IIG34" s="1022"/>
      <c r="IIH34" s="1022"/>
      <c r="III34" s="1022"/>
      <c r="IIJ34" s="1022"/>
      <c r="IIK34" s="1022"/>
      <c r="IIL34" s="1022"/>
      <c r="IIM34" s="1022"/>
      <c r="IIN34" s="1022"/>
      <c r="IIO34" s="1022"/>
      <c r="IIP34" s="1022"/>
      <c r="IIQ34" s="1022"/>
      <c r="IIR34" s="1022"/>
      <c r="IIS34" s="1022"/>
      <c r="IIT34" s="1022"/>
      <c r="IIU34" s="1022"/>
      <c r="IIV34" s="1022"/>
      <c r="IIW34" s="1022"/>
      <c r="IIX34" s="1022"/>
      <c r="IIY34" s="1022"/>
      <c r="IIZ34" s="1022"/>
      <c r="IJA34" s="1022"/>
      <c r="IJB34" s="1022"/>
      <c r="IJC34" s="1022"/>
      <c r="IJD34" s="1022"/>
      <c r="IJE34" s="1022"/>
      <c r="IJF34" s="1022"/>
      <c r="IJG34" s="1022"/>
      <c r="IJH34" s="1022"/>
      <c r="IJI34" s="1022"/>
      <c r="IJJ34" s="1022"/>
      <c r="IJK34" s="1022"/>
      <c r="IJL34" s="1022"/>
      <c r="IJM34" s="1022"/>
      <c r="IJN34" s="1022"/>
      <c r="IJO34" s="1022"/>
      <c r="IJP34" s="1022"/>
      <c r="IJQ34" s="1022"/>
      <c r="IJR34" s="1022"/>
      <c r="IJS34" s="1022"/>
      <c r="IJT34" s="1022"/>
      <c r="IJU34" s="1022"/>
      <c r="IJV34" s="1022"/>
      <c r="IJW34" s="1022"/>
      <c r="IJX34" s="1022"/>
      <c r="IJY34" s="1022"/>
      <c r="IJZ34" s="1022"/>
      <c r="IKA34" s="1022"/>
      <c r="IKB34" s="1022"/>
      <c r="IKC34" s="1022"/>
      <c r="IKD34" s="1022"/>
      <c r="IKE34" s="1022"/>
      <c r="IKF34" s="1022"/>
      <c r="IKG34" s="1022"/>
      <c r="IKH34" s="1022"/>
      <c r="IKI34" s="1022"/>
      <c r="IKJ34" s="1022"/>
      <c r="IKK34" s="1022"/>
      <c r="IKL34" s="1022"/>
      <c r="IKM34" s="1022"/>
      <c r="IKN34" s="1022"/>
      <c r="IKO34" s="1022"/>
      <c r="IKP34" s="1022"/>
      <c r="IKQ34" s="1022"/>
      <c r="IKR34" s="1022"/>
      <c r="IKS34" s="1022"/>
      <c r="IKT34" s="1022"/>
      <c r="IKU34" s="1022"/>
      <c r="IKV34" s="1022"/>
      <c r="IKW34" s="1022"/>
      <c r="IKX34" s="1022"/>
      <c r="IKY34" s="1022"/>
      <c r="IKZ34" s="1022"/>
      <c r="ILA34" s="1022"/>
      <c r="ILB34" s="1022"/>
      <c r="ILC34" s="1022"/>
      <c r="ILD34" s="1022"/>
      <c r="ILE34" s="1022"/>
      <c r="ILF34" s="1022"/>
      <c r="ILG34" s="1022"/>
      <c r="ILH34" s="1022"/>
      <c r="ILI34" s="1022"/>
      <c r="ILJ34" s="1022"/>
      <c r="ILK34" s="1022"/>
      <c r="ILL34" s="1022"/>
      <c r="ILM34" s="1022"/>
      <c r="ILN34" s="1022"/>
      <c r="ILO34" s="1022"/>
      <c r="ILP34" s="1022"/>
      <c r="ILQ34" s="1022"/>
      <c r="ILR34" s="1022"/>
      <c r="ILS34" s="1022"/>
      <c r="ILT34" s="1022"/>
      <c r="ILU34" s="1022"/>
      <c r="ILV34" s="1022"/>
      <c r="ILW34" s="1022"/>
      <c r="ILX34" s="1022"/>
      <c r="ILY34" s="1022"/>
      <c r="ILZ34" s="1022"/>
      <c r="IMA34" s="1022"/>
      <c r="IMB34" s="1022"/>
      <c r="IMC34" s="1022"/>
      <c r="IMD34" s="1022"/>
      <c r="IME34" s="1022"/>
      <c r="IMF34" s="1022"/>
      <c r="IMG34" s="1022"/>
      <c r="IMH34" s="1022"/>
      <c r="IMI34" s="1022"/>
      <c r="IMJ34" s="1022"/>
      <c r="IMK34" s="1022"/>
      <c r="IML34" s="1022"/>
      <c r="IMM34" s="1022"/>
      <c r="IMN34" s="1022"/>
      <c r="IMO34" s="1022"/>
      <c r="IMP34" s="1022"/>
      <c r="IMQ34" s="1022"/>
      <c r="IMR34" s="1022"/>
      <c r="IMS34" s="1022"/>
      <c r="IMT34" s="1022"/>
      <c r="IMU34" s="1022"/>
      <c r="IMV34" s="1022"/>
      <c r="IMW34" s="1022"/>
      <c r="IMX34" s="1022"/>
      <c r="IMY34" s="1022"/>
      <c r="IMZ34" s="1022"/>
      <c r="INA34" s="1022"/>
      <c r="INB34" s="1022"/>
      <c r="INC34" s="1022"/>
      <c r="IND34" s="1022"/>
      <c r="INE34" s="1022"/>
      <c r="INF34" s="1022"/>
      <c r="ING34" s="1022"/>
      <c r="INH34" s="1022"/>
      <c r="INI34" s="1022"/>
      <c r="INJ34" s="1022"/>
      <c r="INK34" s="1022"/>
      <c r="INL34" s="1022"/>
      <c r="INM34" s="1022"/>
      <c r="INN34" s="1022"/>
      <c r="INO34" s="1022"/>
      <c r="INP34" s="1022"/>
      <c r="INQ34" s="1022"/>
      <c r="INR34" s="1022"/>
      <c r="INS34" s="1022"/>
      <c r="INT34" s="1022"/>
      <c r="INU34" s="1022"/>
      <c r="INV34" s="1022"/>
      <c r="INW34" s="1022"/>
      <c r="INX34" s="1022"/>
      <c r="INY34" s="1022"/>
      <c r="INZ34" s="1022"/>
      <c r="IOA34" s="1022"/>
      <c r="IOB34" s="1022"/>
      <c r="IOC34" s="1022"/>
      <c r="IOD34" s="1022"/>
      <c r="IOE34" s="1022"/>
      <c r="IOF34" s="1022"/>
      <c r="IOG34" s="1022"/>
      <c r="IOH34" s="1022"/>
      <c r="IOI34" s="1022"/>
      <c r="IOJ34" s="1022"/>
      <c r="IOK34" s="1022"/>
      <c r="IOL34" s="1022"/>
      <c r="IOM34" s="1022"/>
      <c r="ION34" s="1022"/>
      <c r="IOO34" s="1022"/>
      <c r="IOP34" s="1022"/>
      <c r="IOQ34" s="1022"/>
      <c r="IOR34" s="1022"/>
      <c r="IOS34" s="1022"/>
      <c r="IOT34" s="1022"/>
      <c r="IOU34" s="1022"/>
      <c r="IOV34" s="1022"/>
      <c r="IOW34" s="1022"/>
      <c r="IOX34" s="1022"/>
      <c r="IOY34" s="1022"/>
      <c r="IOZ34" s="1022"/>
      <c r="IPA34" s="1022"/>
      <c r="IPB34" s="1022"/>
      <c r="IPC34" s="1022"/>
      <c r="IPD34" s="1022"/>
      <c r="IPE34" s="1022"/>
      <c r="IPF34" s="1022"/>
      <c r="IPG34" s="1022"/>
      <c r="IPH34" s="1022"/>
      <c r="IPI34" s="1022"/>
      <c r="IPJ34" s="1022"/>
      <c r="IPK34" s="1022"/>
      <c r="IPL34" s="1022"/>
      <c r="IPM34" s="1022"/>
      <c r="IPN34" s="1022"/>
      <c r="IPO34" s="1022"/>
      <c r="IPP34" s="1022"/>
      <c r="IPQ34" s="1022"/>
      <c r="IPR34" s="1022"/>
      <c r="IPS34" s="1022"/>
      <c r="IPT34" s="1022"/>
      <c r="IPU34" s="1022"/>
      <c r="IPV34" s="1022"/>
      <c r="IPW34" s="1022"/>
      <c r="IPX34" s="1022"/>
      <c r="IPY34" s="1022"/>
      <c r="IPZ34" s="1022"/>
      <c r="IQA34" s="1022"/>
      <c r="IQB34" s="1022"/>
      <c r="IQC34" s="1022"/>
      <c r="IQD34" s="1022"/>
      <c r="IQE34" s="1022"/>
      <c r="IQF34" s="1022"/>
      <c r="IQG34" s="1022"/>
      <c r="IQH34" s="1022"/>
      <c r="IQI34" s="1022"/>
      <c r="IQJ34" s="1022"/>
      <c r="IQK34" s="1022"/>
      <c r="IQL34" s="1022"/>
      <c r="IQM34" s="1022"/>
      <c r="IQN34" s="1022"/>
      <c r="IQO34" s="1022"/>
      <c r="IQP34" s="1022"/>
      <c r="IQQ34" s="1022"/>
      <c r="IQR34" s="1022"/>
      <c r="IQS34" s="1022"/>
      <c r="IQT34" s="1022"/>
      <c r="IQU34" s="1022"/>
      <c r="IQV34" s="1022"/>
      <c r="IQW34" s="1022"/>
      <c r="IQX34" s="1022"/>
      <c r="IQY34" s="1022"/>
      <c r="IQZ34" s="1022"/>
      <c r="IRA34" s="1022"/>
      <c r="IRB34" s="1022"/>
      <c r="IRC34" s="1022"/>
      <c r="IRD34" s="1022"/>
      <c r="IRE34" s="1022"/>
      <c r="IRF34" s="1022"/>
      <c r="IRG34" s="1022"/>
      <c r="IRH34" s="1022"/>
      <c r="IRI34" s="1022"/>
      <c r="IRJ34" s="1022"/>
      <c r="IRK34" s="1022"/>
      <c r="IRL34" s="1022"/>
      <c r="IRM34" s="1022"/>
      <c r="IRN34" s="1022"/>
      <c r="IRO34" s="1022"/>
      <c r="IRP34" s="1022"/>
      <c r="IRQ34" s="1022"/>
      <c r="IRR34" s="1022"/>
      <c r="IRS34" s="1022"/>
      <c r="IRT34" s="1022"/>
      <c r="IRU34" s="1022"/>
      <c r="IRV34" s="1022"/>
      <c r="IRW34" s="1022"/>
      <c r="IRX34" s="1022"/>
      <c r="IRY34" s="1022"/>
      <c r="IRZ34" s="1022"/>
      <c r="ISA34" s="1022"/>
      <c r="ISB34" s="1022"/>
      <c r="ISC34" s="1022"/>
      <c r="ISD34" s="1022"/>
      <c r="ISE34" s="1022"/>
      <c r="ISF34" s="1022"/>
      <c r="ISG34" s="1022"/>
      <c r="ISH34" s="1022"/>
      <c r="ISI34" s="1022"/>
      <c r="ISJ34" s="1022"/>
      <c r="ISK34" s="1022"/>
      <c r="ISL34" s="1022"/>
      <c r="ISM34" s="1022"/>
      <c r="ISN34" s="1022"/>
      <c r="ISO34" s="1022"/>
      <c r="ISP34" s="1022"/>
      <c r="ISQ34" s="1022"/>
      <c r="ISR34" s="1022"/>
      <c r="ISS34" s="1022"/>
      <c r="IST34" s="1022"/>
      <c r="ISU34" s="1022"/>
      <c r="ISV34" s="1022"/>
      <c r="ISW34" s="1022"/>
      <c r="ISX34" s="1022"/>
      <c r="ISY34" s="1022"/>
      <c r="ISZ34" s="1022"/>
      <c r="ITA34" s="1022"/>
      <c r="ITB34" s="1022"/>
      <c r="ITC34" s="1022"/>
      <c r="ITD34" s="1022"/>
      <c r="ITE34" s="1022"/>
      <c r="ITF34" s="1022"/>
      <c r="ITG34" s="1022"/>
      <c r="ITH34" s="1022"/>
      <c r="ITI34" s="1022"/>
      <c r="ITJ34" s="1022"/>
      <c r="ITK34" s="1022"/>
      <c r="ITL34" s="1022"/>
      <c r="ITM34" s="1022"/>
      <c r="ITN34" s="1022"/>
      <c r="ITO34" s="1022"/>
      <c r="ITP34" s="1022"/>
      <c r="ITQ34" s="1022"/>
      <c r="ITR34" s="1022"/>
      <c r="ITS34" s="1022"/>
      <c r="ITT34" s="1022"/>
      <c r="ITU34" s="1022"/>
      <c r="ITV34" s="1022"/>
      <c r="ITW34" s="1022"/>
      <c r="ITX34" s="1022"/>
      <c r="ITY34" s="1022"/>
      <c r="ITZ34" s="1022"/>
      <c r="IUA34" s="1022"/>
      <c r="IUB34" s="1022"/>
      <c r="IUC34" s="1022"/>
      <c r="IUD34" s="1022"/>
      <c r="IUE34" s="1022"/>
      <c r="IUF34" s="1022"/>
      <c r="IUG34" s="1022"/>
      <c r="IUH34" s="1022"/>
      <c r="IUI34" s="1022"/>
      <c r="IUJ34" s="1022"/>
      <c r="IUK34" s="1022"/>
      <c r="IUL34" s="1022"/>
      <c r="IUM34" s="1022"/>
      <c r="IUN34" s="1022"/>
      <c r="IUO34" s="1022"/>
      <c r="IUP34" s="1022"/>
      <c r="IUQ34" s="1022"/>
      <c r="IUR34" s="1022"/>
      <c r="IUS34" s="1022"/>
      <c r="IUT34" s="1022"/>
      <c r="IUU34" s="1022"/>
      <c r="IUV34" s="1022"/>
      <c r="IUW34" s="1022"/>
      <c r="IUX34" s="1022"/>
      <c r="IUY34" s="1022"/>
      <c r="IUZ34" s="1022"/>
      <c r="IVA34" s="1022"/>
      <c r="IVB34" s="1022"/>
      <c r="IVC34" s="1022"/>
      <c r="IVD34" s="1022"/>
      <c r="IVE34" s="1022"/>
      <c r="IVF34" s="1022"/>
      <c r="IVG34" s="1022"/>
      <c r="IVH34" s="1022"/>
      <c r="IVI34" s="1022"/>
      <c r="IVJ34" s="1022"/>
      <c r="IVK34" s="1022"/>
      <c r="IVL34" s="1022"/>
      <c r="IVM34" s="1022"/>
      <c r="IVN34" s="1022"/>
      <c r="IVO34" s="1022"/>
      <c r="IVP34" s="1022"/>
      <c r="IVQ34" s="1022"/>
      <c r="IVR34" s="1022"/>
      <c r="IVS34" s="1022"/>
      <c r="IVT34" s="1022"/>
      <c r="IVU34" s="1022"/>
      <c r="IVV34" s="1022"/>
      <c r="IVW34" s="1022"/>
      <c r="IVX34" s="1022"/>
      <c r="IVY34" s="1022"/>
      <c r="IVZ34" s="1022"/>
      <c r="IWA34" s="1022"/>
      <c r="IWB34" s="1022"/>
      <c r="IWC34" s="1022"/>
      <c r="IWD34" s="1022"/>
      <c r="IWE34" s="1022"/>
      <c r="IWF34" s="1022"/>
      <c r="IWG34" s="1022"/>
      <c r="IWH34" s="1022"/>
      <c r="IWI34" s="1022"/>
      <c r="IWJ34" s="1022"/>
      <c r="IWK34" s="1022"/>
      <c r="IWL34" s="1022"/>
      <c r="IWM34" s="1022"/>
      <c r="IWN34" s="1022"/>
      <c r="IWO34" s="1022"/>
      <c r="IWP34" s="1022"/>
      <c r="IWQ34" s="1022"/>
      <c r="IWR34" s="1022"/>
      <c r="IWS34" s="1022"/>
      <c r="IWT34" s="1022"/>
      <c r="IWU34" s="1022"/>
      <c r="IWV34" s="1022"/>
      <c r="IWW34" s="1022"/>
      <c r="IWX34" s="1022"/>
      <c r="IWY34" s="1022"/>
      <c r="IWZ34" s="1022"/>
      <c r="IXA34" s="1022"/>
      <c r="IXB34" s="1022"/>
      <c r="IXC34" s="1022"/>
      <c r="IXD34" s="1022"/>
      <c r="IXE34" s="1022"/>
      <c r="IXF34" s="1022"/>
      <c r="IXG34" s="1022"/>
      <c r="IXH34" s="1022"/>
      <c r="IXI34" s="1022"/>
      <c r="IXJ34" s="1022"/>
      <c r="IXK34" s="1022"/>
      <c r="IXL34" s="1022"/>
      <c r="IXM34" s="1022"/>
      <c r="IXN34" s="1022"/>
      <c r="IXO34" s="1022"/>
      <c r="IXP34" s="1022"/>
      <c r="IXQ34" s="1022"/>
      <c r="IXR34" s="1022"/>
      <c r="IXS34" s="1022"/>
      <c r="IXT34" s="1022"/>
      <c r="IXU34" s="1022"/>
      <c r="IXV34" s="1022"/>
      <c r="IXW34" s="1022"/>
      <c r="IXX34" s="1022"/>
      <c r="IXY34" s="1022"/>
      <c r="IXZ34" s="1022"/>
      <c r="IYA34" s="1022"/>
      <c r="IYB34" s="1022"/>
      <c r="IYC34" s="1022"/>
      <c r="IYD34" s="1022"/>
      <c r="IYE34" s="1022"/>
      <c r="IYF34" s="1022"/>
      <c r="IYG34" s="1022"/>
      <c r="IYH34" s="1022"/>
      <c r="IYI34" s="1022"/>
      <c r="IYJ34" s="1022"/>
      <c r="IYK34" s="1022"/>
      <c r="IYL34" s="1022"/>
      <c r="IYM34" s="1022"/>
      <c r="IYN34" s="1022"/>
      <c r="IYO34" s="1022"/>
      <c r="IYP34" s="1022"/>
      <c r="IYQ34" s="1022"/>
      <c r="IYR34" s="1022"/>
      <c r="IYS34" s="1022"/>
      <c r="IYT34" s="1022"/>
      <c r="IYU34" s="1022"/>
      <c r="IYV34" s="1022"/>
      <c r="IYW34" s="1022"/>
      <c r="IYX34" s="1022"/>
      <c r="IYY34" s="1022"/>
      <c r="IYZ34" s="1022"/>
      <c r="IZA34" s="1022"/>
      <c r="IZB34" s="1022"/>
      <c r="IZC34" s="1022"/>
      <c r="IZD34" s="1022"/>
      <c r="IZE34" s="1022"/>
      <c r="IZF34" s="1022"/>
      <c r="IZG34" s="1022"/>
      <c r="IZH34" s="1022"/>
      <c r="IZI34" s="1022"/>
      <c r="IZJ34" s="1022"/>
      <c r="IZK34" s="1022"/>
      <c r="IZL34" s="1022"/>
      <c r="IZM34" s="1022"/>
      <c r="IZN34" s="1022"/>
      <c r="IZO34" s="1022"/>
      <c r="IZP34" s="1022"/>
      <c r="IZQ34" s="1022"/>
      <c r="IZR34" s="1022"/>
      <c r="IZS34" s="1022"/>
      <c r="IZT34" s="1022"/>
      <c r="IZU34" s="1022"/>
      <c r="IZV34" s="1022"/>
      <c r="IZW34" s="1022"/>
      <c r="IZX34" s="1022"/>
      <c r="IZY34" s="1022"/>
      <c r="IZZ34" s="1022"/>
      <c r="JAA34" s="1022"/>
      <c r="JAB34" s="1022"/>
      <c r="JAC34" s="1022"/>
      <c r="JAD34" s="1022"/>
      <c r="JAE34" s="1022"/>
      <c r="JAF34" s="1022"/>
      <c r="JAG34" s="1022"/>
      <c r="JAH34" s="1022"/>
      <c r="JAI34" s="1022"/>
      <c r="JAJ34" s="1022"/>
      <c r="JAK34" s="1022"/>
      <c r="JAL34" s="1022"/>
      <c r="JAM34" s="1022"/>
      <c r="JAN34" s="1022"/>
      <c r="JAO34" s="1022"/>
      <c r="JAP34" s="1022"/>
      <c r="JAQ34" s="1022"/>
      <c r="JAR34" s="1022"/>
      <c r="JAS34" s="1022"/>
      <c r="JAT34" s="1022"/>
      <c r="JAU34" s="1022"/>
      <c r="JAV34" s="1022"/>
      <c r="JAW34" s="1022"/>
      <c r="JAX34" s="1022"/>
      <c r="JAY34" s="1022"/>
      <c r="JAZ34" s="1022"/>
      <c r="JBA34" s="1022"/>
      <c r="JBB34" s="1022"/>
      <c r="JBC34" s="1022"/>
      <c r="JBD34" s="1022"/>
      <c r="JBE34" s="1022"/>
      <c r="JBF34" s="1022"/>
      <c r="JBG34" s="1022"/>
      <c r="JBH34" s="1022"/>
      <c r="JBI34" s="1022"/>
      <c r="JBJ34" s="1022"/>
      <c r="JBK34" s="1022"/>
      <c r="JBL34" s="1022"/>
      <c r="JBM34" s="1022"/>
      <c r="JBN34" s="1022"/>
      <c r="JBO34" s="1022"/>
      <c r="JBP34" s="1022"/>
      <c r="JBQ34" s="1022"/>
      <c r="JBR34" s="1022"/>
      <c r="JBS34" s="1022"/>
      <c r="JBT34" s="1022"/>
      <c r="JBU34" s="1022"/>
      <c r="JBV34" s="1022"/>
      <c r="JBW34" s="1022"/>
      <c r="JBX34" s="1022"/>
      <c r="JBY34" s="1022"/>
      <c r="JBZ34" s="1022"/>
      <c r="JCA34" s="1022"/>
      <c r="JCB34" s="1022"/>
      <c r="JCC34" s="1022"/>
      <c r="JCD34" s="1022"/>
      <c r="JCE34" s="1022"/>
      <c r="JCF34" s="1022"/>
      <c r="JCG34" s="1022"/>
      <c r="JCH34" s="1022"/>
      <c r="JCI34" s="1022"/>
      <c r="JCJ34" s="1022"/>
      <c r="JCK34" s="1022"/>
      <c r="JCL34" s="1022"/>
      <c r="JCM34" s="1022"/>
      <c r="JCN34" s="1022"/>
      <c r="JCO34" s="1022"/>
      <c r="JCP34" s="1022"/>
      <c r="JCQ34" s="1022"/>
      <c r="JCR34" s="1022"/>
      <c r="JCS34" s="1022"/>
      <c r="JCT34" s="1022"/>
      <c r="JCU34" s="1022"/>
      <c r="JCV34" s="1022"/>
      <c r="JCW34" s="1022"/>
      <c r="JCX34" s="1022"/>
      <c r="JCY34" s="1022"/>
      <c r="JCZ34" s="1022"/>
      <c r="JDA34" s="1022"/>
      <c r="JDB34" s="1022"/>
      <c r="JDC34" s="1022"/>
      <c r="JDD34" s="1022"/>
      <c r="JDE34" s="1022"/>
      <c r="JDF34" s="1022"/>
      <c r="JDG34" s="1022"/>
      <c r="JDH34" s="1022"/>
      <c r="JDI34" s="1022"/>
      <c r="JDJ34" s="1022"/>
      <c r="JDK34" s="1022"/>
      <c r="JDL34" s="1022"/>
      <c r="JDM34" s="1022"/>
      <c r="JDN34" s="1022"/>
      <c r="JDO34" s="1022"/>
      <c r="JDP34" s="1022"/>
      <c r="JDQ34" s="1022"/>
      <c r="JDR34" s="1022"/>
      <c r="JDS34" s="1022"/>
      <c r="JDT34" s="1022"/>
      <c r="JDU34" s="1022"/>
      <c r="JDV34" s="1022"/>
      <c r="JDW34" s="1022"/>
      <c r="JDX34" s="1022"/>
      <c r="JDY34" s="1022"/>
      <c r="JDZ34" s="1022"/>
      <c r="JEA34" s="1022"/>
      <c r="JEB34" s="1022"/>
      <c r="JEC34" s="1022"/>
      <c r="JED34" s="1022"/>
      <c r="JEE34" s="1022"/>
      <c r="JEF34" s="1022"/>
      <c r="JEG34" s="1022"/>
      <c r="JEH34" s="1022"/>
      <c r="JEI34" s="1022"/>
      <c r="JEJ34" s="1022"/>
      <c r="JEK34" s="1022"/>
      <c r="JEL34" s="1022"/>
      <c r="JEM34" s="1022"/>
      <c r="JEN34" s="1022"/>
      <c r="JEO34" s="1022"/>
      <c r="JEP34" s="1022"/>
      <c r="JEQ34" s="1022"/>
      <c r="JER34" s="1022"/>
      <c r="JES34" s="1022"/>
      <c r="JET34" s="1022"/>
      <c r="JEU34" s="1022"/>
      <c r="JEV34" s="1022"/>
      <c r="JEW34" s="1022"/>
      <c r="JEX34" s="1022"/>
      <c r="JEY34" s="1022"/>
      <c r="JEZ34" s="1022"/>
      <c r="JFA34" s="1022"/>
      <c r="JFB34" s="1022"/>
      <c r="JFC34" s="1022"/>
      <c r="JFD34" s="1022"/>
      <c r="JFE34" s="1022"/>
      <c r="JFF34" s="1022"/>
      <c r="JFG34" s="1022"/>
      <c r="JFH34" s="1022"/>
      <c r="JFI34" s="1022"/>
      <c r="JFJ34" s="1022"/>
      <c r="JFK34" s="1022"/>
      <c r="JFL34" s="1022"/>
      <c r="JFM34" s="1022"/>
      <c r="JFN34" s="1022"/>
      <c r="JFO34" s="1022"/>
      <c r="JFP34" s="1022"/>
      <c r="JFQ34" s="1022"/>
      <c r="JFR34" s="1022"/>
      <c r="JFS34" s="1022"/>
      <c r="JFT34" s="1022"/>
      <c r="JFU34" s="1022"/>
      <c r="JFV34" s="1022"/>
      <c r="JFW34" s="1022"/>
      <c r="JFX34" s="1022"/>
      <c r="JFY34" s="1022"/>
      <c r="JFZ34" s="1022"/>
      <c r="JGA34" s="1022"/>
      <c r="JGB34" s="1022"/>
      <c r="JGC34" s="1022"/>
      <c r="JGD34" s="1022"/>
      <c r="JGE34" s="1022"/>
      <c r="JGF34" s="1022"/>
      <c r="JGG34" s="1022"/>
      <c r="JGH34" s="1022"/>
      <c r="JGI34" s="1022"/>
      <c r="JGJ34" s="1022"/>
      <c r="JGK34" s="1022"/>
      <c r="JGL34" s="1022"/>
      <c r="JGM34" s="1022"/>
      <c r="JGN34" s="1022"/>
      <c r="JGO34" s="1022"/>
      <c r="JGP34" s="1022"/>
      <c r="JGQ34" s="1022"/>
      <c r="JGR34" s="1022"/>
      <c r="JGS34" s="1022"/>
      <c r="JGT34" s="1022"/>
      <c r="JGU34" s="1022"/>
      <c r="JGV34" s="1022"/>
      <c r="JGW34" s="1022"/>
      <c r="JGX34" s="1022"/>
      <c r="JGY34" s="1022"/>
      <c r="JGZ34" s="1022"/>
      <c r="JHA34" s="1022"/>
      <c r="JHB34" s="1022"/>
      <c r="JHC34" s="1022"/>
      <c r="JHD34" s="1022"/>
      <c r="JHE34" s="1022"/>
      <c r="JHF34" s="1022"/>
      <c r="JHG34" s="1022"/>
      <c r="JHH34" s="1022"/>
      <c r="JHI34" s="1022"/>
      <c r="JHJ34" s="1022"/>
      <c r="JHK34" s="1022"/>
      <c r="JHL34" s="1022"/>
      <c r="JHM34" s="1022"/>
      <c r="JHN34" s="1022"/>
      <c r="JHO34" s="1022"/>
      <c r="JHP34" s="1022"/>
      <c r="JHQ34" s="1022"/>
      <c r="JHR34" s="1022"/>
      <c r="JHS34" s="1022"/>
      <c r="JHT34" s="1022"/>
      <c r="JHU34" s="1022"/>
      <c r="JHV34" s="1022"/>
      <c r="JHW34" s="1022"/>
      <c r="JHX34" s="1022"/>
      <c r="JHY34" s="1022"/>
      <c r="JHZ34" s="1022"/>
      <c r="JIA34" s="1022"/>
      <c r="JIB34" s="1022"/>
      <c r="JIC34" s="1022"/>
      <c r="JID34" s="1022"/>
      <c r="JIE34" s="1022"/>
      <c r="JIF34" s="1022"/>
      <c r="JIG34" s="1022"/>
      <c r="JIH34" s="1022"/>
      <c r="JII34" s="1022"/>
      <c r="JIJ34" s="1022"/>
      <c r="JIK34" s="1022"/>
      <c r="JIL34" s="1022"/>
      <c r="JIM34" s="1022"/>
      <c r="JIN34" s="1022"/>
      <c r="JIO34" s="1022"/>
      <c r="JIP34" s="1022"/>
      <c r="JIQ34" s="1022"/>
      <c r="JIR34" s="1022"/>
      <c r="JIS34" s="1022"/>
      <c r="JIT34" s="1022"/>
      <c r="JIU34" s="1022"/>
      <c r="JIV34" s="1022"/>
      <c r="JIW34" s="1022"/>
      <c r="JIX34" s="1022"/>
      <c r="JIY34" s="1022"/>
      <c r="JIZ34" s="1022"/>
      <c r="JJA34" s="1022"/>
      <c r="JJB34" s="1022"/>
      <c r="JJC34" s="1022"/>
      <c r="JJD34" s="1022"/>
      <c r="JJE34" s="1022"/>
      <c r="JJF34" s="1022"/>
      <c r="JJG34" s="1022"/>
      <c r="JJH34" s="1022"/>
      <c r="JJI34" s="1022"/>
      <c r="JJJ34" s="1022"/>
      <c r="JJK34" s="1022"/>
      <c r="JJL34" s="1022"/>
      <c r="JJM34" s="1022"/>
      <c r="JJN34" s="1022"/>
      <c r="JJO34" s="1022"/>
      <c r="JJP34" s="1022"/>
      <c r="JJQ34" s="1022"/>
      <c r="JJR34" s="1022"/>
      <c r="JJS34" s="1022"/>
      <c r="JJT34" s="1022"/>
      <c r="JJU34" s="1022"/>
      <c r="JJV34" s="1022"/>
      <c r="JJW34" s="1022"/>
      <c r="JJX34" s="1022"/>
      <c r="JJY34" s="1022"/>
      <c r="JJZ34" s="1022"/>
      <c r="JKA34" s="1022"/>
      <c r="JKB34" s="1022"/>
      <c r="JKC34" s="1022"/>
      <c r="JKD34" s="1022"/>
      <c r="JKE34" s="1022"/>
      <c r="JKF34" s="1022"/>
      <c r="JKG34" s="1022"/>
      <c r="JKH34" s="1022"/>
      <c r="JKI34" s="1022"/>
      <c r="JKJ34" s="1022"/>
      <c r="JKK34" s="1022"/>
      <c r="JKL34" s="1022"/>
      <c r="JKM34" s="1022"/>
      <c r="JKN34" s="1022"/>
      <c r="JKO34" s="1022"/>
      <c r="JKP34" s="1022"/>
      <c r="JKQ34" s="1022"/>
      <c r="JKR34" s="1022"/>
      <c r="JKS34" s="1022"/>
      <c r="JKT34" s="1022"/>
      <c r="JKU34" s="1022"/>
      <c r="JKV34" s="1022"/>
      <c r="JKW34" s="1022"/>
      <c r="JKX34" s="1022"/>
      <c r="JKY34" s="1022"/>
      <c r="JKZ34" s="1022"/>
      <c r="JLA34" s="1022"/>
      <c r="JLB34" s="1022"/>
      <c r="JLC34" s="1022"/>
      <c r="JLD34" s="1022"/>
      <c r="JLE34" s="1022"/>
      <c r="JLF34" s="1022"/>
      <c r="JLG34" s="1022"/>
      <c r="JLH34" s="1022"/>
      <c r="JLI34" s="1022"/>
      <c r="JLJ34" s="1022"/>
      <c r="JLK34" s="1022"/>
      <c r="JLL34" s="1022"/>
      <c r="JLM34" s="1022"/>
      <c r="JLN34" s="1022"/>
      <c r="JLO34" s="1022"/>
      <c r="JLP34" s="1022"/>
      <c r="JLQ34" s="1022"/>
      <c r="JLR34" s="1022"/>
      <c r="JLS34" s="1022"/>
      <c r="JLT34" s="1022"/>
      <c r="JLU34" s="1022"/>
      <c r="JLV34" s="1022"/>
      <c r="JLW34" s="1022"/>
      <c r="JLX34" s="1022"/>
      <c r="JLY34" s="1022"/>
      <c r="JLZ34" s="1022"/>
      <c r="JMA34" s="1022"/>
      <c r="JMB34" s="1022"/>
      <c r="JMC34" s="1022"/>
      <c r="JMD34" s="1022"/>
      <c r="JME34" s="1022"/>
      <c r="JMF34" s="1022"/>
      <c r="JMG34" s="1022"/>
      <c r="JMH34" s="1022"/>
      <c r="JMI34" s="1022"/>
      <c r="JMJ34" s="1022"/>
      <c r="JMK34" s="1022"/>
      <c r="JML34" s="1022"/>
      <c r="JMM34" s="1022"/>
      <c r="JMN34" s="1022"/>
      <c r="JMO34" s="1022"/>
      <c r="JMP34" s="1022"/>
      <c r="JMQ34" s="1022"/>
      <c r="JMR34" s="1022"/>
      <c r="JMS34" s="1022"/>
      <c r="JMT34" s="1022"/>
      <c r="JMU34" s="1022"/>
      <c r="JMV34" s="1022"/>
      <c r="JMW34" s="1022"/>
      <c r="JMX34" s="1022"/>
      <c r="JMY34" s="1022"/>
      <c r="JMZ34" s="1022"/>
      <c r="JNA34" s="1022"/>
      <c r="JNB34" s="1022"/>
      <c r="JNC34" s="1022"/>
      <c r="JND34" s="1022"/>
      <c r="JNE34" s="1022"/>
      <c r="JNF34" s="1022"/>
      <c r="JNG34" s="1022"/>
      <c r="JNH34" s="1022"/>
      <c r="JNI34" s="1022"/>
      <c r="JNJ34" s="1022"/>
      <c r="JNK34" s="1022"/>
      <c r="JNL34" s="1022"/>
      <c r="JNM34" s="1022"/>
      <c r="JNN34" s="1022"/>
      <c r="JNO34" s="1022"/>
      <c r="JNP34" s="1022"/>
      <c r="JNQ34" s="1022"/>
      <c r="JNR34" s="1022"/>
      <c r="JNS34" s="1022"/>
      <c r="JNT34" s="1022"/>
      <c r="JNU34" s="1022"/>
      <c r="JNV34" s="1022"/>
      <c r="JNW34" s="1022"/>
      <c r="JNX34" s="1022"/>
      <c r="JNY34" s="1022"/>
      <c r="JNZ34" s="1022"/>
      <c r="JOA34" s="1022"/>
      <c r="JOB34" s="1022"/>
      <c r="JOC34" s="1022"/>
      <c r="JOD34" s="1022"/>
      <c r="JOE34" s="1022"/>
      <c r="JOF34" s="1022"/>
      <c r="JOG34" s="1022"/>
      <c r="JOH34" s="1022"/>
      <c r="JOI34" s="1022"/>
      <c r="JOJ34" s="1022"/>
      <c r="JOK34" s="1022"/>
      <c r="JOL34" s="1022"/>
      <c r="JOM34" s="1022"/>
      <c r="JON34" s="1022"/>
      <c r="JOO34" s="1022"/>
      <c r="JOP34" s="1022"/>
      <c r="JOQ34" s="1022"/>
      <c r="JOR34" s="1022"/>
      <c r="JOS34" s="1022"/>
      <c r="JOT34" s="1022"/>
      <c r="JOU34" s="1022"/>
      <c r="JOV34" s="1022"/>
      <c r="JOW34" s="1022"/>
      <c r="JOX34" s="1022"/>
      <c r="JOY34" s="1022"/>
      <c r="JOZ34" s="1022"/>
      <c r="JPA34" s="1022"/>
      <c r="JPB34" s="1022"/>
      <c r="JPC34" s="1022"/>
      <c r="JPD34" s="1022"/>
      <c r="JPE34" s="1022"/>
      <c r="JPF34" s="1022"/>
      <c r="JPG34" s="1022"/>
      <c r="JPH34" s="1022"/>
      <c r="JPI34" s="1022"/>
      <c r="JPJ34" s="1022"/>
      <c r="JPK34" s="1022"/>
      <c r="JPL34" s="1022"/>
      <c r="JPM34" s="1022"/>
      <c r="JPN34" s="1022"/>
      <c r="JPO34" s="1022"/>
      <c r="JPP34" s="1022"/>
      <c r="JPQ34" s="1022"/>
      <c r="JPR34" s="1022"/>
      <c r="JPS34" s="1022"/>
      <c r="JPT34" s="1022"/>
      <c r="JPU34" s="1022"/>
      <c r="JPV34" s="1022"/>
      <c r="JPW34" s="1022"/>
      <c r="JPX34" s="1022"/>
      <c r="JPY34" s="1022"/>
      <c r="JPZ34" s="1022"/>
      <c r="JQA34" s="1022"/>
      <c r="JQB34" s="1022"/>
      <c r="JQC34" s="1022"/>
      <c r="JQD34" s="1022"/>
      <c r="JQE34" s="1022"/>
      <c r="JQF34" s="1022"/>
      <c r="JQG34" s="1022"/>
      <c r="JQH34" s="1022"/>
      <c r="JQI34" s="1022"/>
      <c r="JQJ34" s="1022"/>
      <c r="JQK34" s="1022"/>
      <c r="JQL34" s="1022"/>
      <c r="JQM34" s="1022"/>
      <c r="JQN34" s="1022"/>
      <c r="JQO34" s="1022"/>
      <c r="JQP34" s="1022"/>
      <c r="JQQ34" s="1022"/>
      <c r="JQR34" s="1022"/>
      <c r="JQS34" s="1022"/>
      <c r="JQT34" s="1022"/>
      <c r="JQU34" s="1022"/>
      <c r="JQV34" s="1022"/>
      <c r="JQW34" s="1022"/>
      <c r="JQX34" s="1022"/>
      <c r="JQY34" s="1022"/>
      <c r="JQZ34" s="1022"/>
      <c r="JRA34" s="1022"/>
      <c r="JRB34" s="1022"/>
      <c r="JRC34" s="1022"/>
      <c r="JRD34" s="1022"/>
      <c r="JRE34" s="1022"/>
      <c r="JRF34" s="1022"/>
      <c r="JRG34" s="1022"/>
      <c r="JRH34" s="1022"/>
      <c r="JRI34" s="1022"/>
      <c r="JRJ34" s="1022"/>
      <c r="JRK34" s="1022"/>
      <c r="JRL34" s="1022"/>
      <c r="JRM34" s="1022"/>
      <c r="JRN34" s="1022"/>
      <c r="JRO34" s="1022"/>
      <c r="JRP34" s="1022"/>
      <c r="JRQ34" s="1022"/>
      <c r="JRR34" s="1022"/>
      <c r="JRS34" s="1022"/>
      <c r="JRT34" s="1022"/>
      <c r="JRU34" s="1022"/>
      <c r="JRV34" s="1022"/>
      <c r="JRW34" s="1022"/>
      <c r="JRX34" s="1022"/>
      <c r="JRY34" s="1022"/>
      <c r="JRZ34" s="1022"/>
      <c r="JSA34" s="1022"/>
      <c r="JSB34" s="1022"/>
      <c r="JSC34" s="1022"/>
      <c r="JSD34" s="1022"/>
      <c r="JSE34" s="1022"/>
      <c r="JSF34" s="1022"/>
      <c r="JSG34" s="1022"/>
      <c r="JSH34" s="1022"/>
      <c r="JSI34" s="1022"/>
      <c r="JSJ34" s="1022"/>
      <c r="JSK34" s="1022"/>
      <c r="JSL34" s="1022"/>
      <c r="JSM34" s="1022"/>
      <c r="JSN34" s="1022"/>
      <c r="JSO34" s="1022"/>
      <c r="JSP34" s="1022"/>
      <c r="JSQ34" s="1022"/>
      <c r="JSR34" s="1022"/>
      <c r="JSS34" s="1022"/>
      <c r="JST34" s="1022"/>
      <c r="JSU34" s="1022"/>
      <c r="JSV34" s="1022"/>
      <c r="JSW34" s="1022"/>
      <c r="JSX34" s="1022"/>
      <c r="JSY34" s="1022"/>
      <c r="JSZ34" s="1022"/>
      <c r="JTA34" s="1022"/>
      <c r="JTB34" s="1022"/>
      <c r="JTC34" s="1022"/>
      <c r="JTD34" s="1022"/>
      <c r="JTE34" s="1022"/>
      <c r="JTF34" s="1022"/>
      <c r="JTG34" s="1022"/>
      <c r="JTH34" s="1022"/>
      <c r="JTI34" s="1022"/>
      <c r="JTJ34" s="1022"/>
      <c r="JTK34" s="1022"/>
      <c r="JTL34" s="1022"/>
      <c r="JTM34" s="1022"/>
      <c r="JTN34" s="1022"/>
      <c r="JTO34" s="1022"/>
      <c r="JTP34" s="1022"/>
      <c r="JTQ34" s="1022"/>
      <c r="JTR34" s="1022"/>
      <c r="JTS34" s="1022"/>
      <c r="JTT34" s="1022"/>
      <c r="JTU34" s="1022"/>
      <c r="JTV34" s="1022"/>
      <c r="JTW34" s="1022"/>
      <c r="JTX34" s="1022"/>
      <c r="JTY34" s="1022"/>
      <c r="JTZ34" s="1022"/>
      <c r="JUA34" s="1022"/>
      <c r="JUB34" s="1022"/>
      <c r="JUC34" s="1022"/>
      <c r="JUD34" s="1022"/>
      <c r="JUE34" s="1022"/>
      <c r="JUF34" s="1022"/>
      <c r="JUG34" s="1022"/>
      <c r="JUH34" s="1022"/>
      <c r="JUI34" s="1022"/>
      <c r="JUJ34" s="1022"/>
      <c r="JUK34" s="1022"/>
      <c r="JUL34" s="1022"/>
      <c r="JUM34" s="1022"/>
      <c r="JUN34" s="1022"/>
      <c r="JUO34" s="1022"/>
      <c r="JUP34" s="1022"/>
      <c r="JUQ34" s="1022"/>
      <c r="JUR34" s="1022"/>
      <c r="JUS34" s="1022"/>
      <c r="JUT34" s="1022"/>
      <c r="JUU34" s="1022"/>
      <c r="JUV34" s="1022"/>
      <c r="JUW34" s="1022"/>
      <c r="JUX34" s="1022"/>
      <c r="JUY34" s="1022"/>
      <c r="JUZ34" s="1022"/>
      <c r="JVA34" s="1022"/>
      <c r="JVB34" s="1022"/>
      <c r="JVC34" s="1022"/>
      <c r="JVD34" s="1022"/>
      <c r="JVE34" s="1022"/>
      <c r="JVF34" s="1022"/>
      <c r="JVG34" s="1022"/>
      <c r="JVH34" s="1022"/>
      <c r="JVI34" s="1022"/>
      <c r="JVJ34" s="1022"/>
      <c r="JVK34" s="1022"/>
      <c r="JVL34" s="1022"/>
      <c r="JVM34" s="1022"/>
      <c r="JVN34" s="1022"/>
      <c r="JVO34" s="1022"/>
      <c r="JVP34" s="1022"/>
      <c r="JVQ34" s="1022"/>
      <c r="JVR34" s="1022"/>
      <c r="JVS34" s="1022"/>
      <c r="JVT34" s="1022"/>
      <c r="JVU34" s="1022"/>
      <c r="JVV34" s="1022"/>
      <c r="JVW34" s="1022"/>
      <c r="JVX34" s="1022"/>
      <c r="JVY34" s="1022"/>
      <c r="JVZ34" s="1022"/>
      <c r="JWA34" s="1022"/>
      <c r="JWB34" s="1022"/>
      <c r="JWC34" s="1022"/>
      <c r="JWD34" s="1022"/>
      <c r="JWE34" s="1022"/>
      <c r="JWF34" s="1022"/>
      <c r="JWG34" s="1022"/>
      <c r="JWH34" s="1022"/>
      <c r="JWI34" s="1022"/>
      <c r="JWJ34" s="1022"/>
      <c r="JWK34" s="1022"/>
      <c r="JWL34" s="1022"/>
      <c r="JWM34" s="1022"/>
      <c r="JWN34" s="1022"/>
      <c r="JWO34" s="1022"/>
      <c r="JWP34" s="1022"/>
      <c r="JWQ34" s="1022"/>
      <c r="JWR34" s="1022"/>
      <c r="JWS34" s="1022"/>
      <c r="JWT34" s="1022"/>
      <c r="JWU34" s="1022"/>
      <c r="JWV34" s="1022"/>
      <c r="JWW34" s="1022"/>
      <c r="JWX34" s="1022"/>
      <c r="JWY34" s="1022"/>
      <c r="JWZ34" s="1022"/>
      <c r="JXA34" s="1022"/>
      <c r="JXB34" s="1022"/>
      <c r="JXC34" s="1022"/>
      <c r="JXD34" s="1022"/>
      <c r="JXE34" s="1022"/>
      <c r="JXF34" s="1022"/>
      <c r="JXG34" s="1022"/>
      <c r="JXH34" s="1022"/>
      <c r="JXI34" s="1022"/>
      <c r="JXJ34" s="1022"/>
      <c r="JXK34" s="1022"/>
      <c r="JXL34" s="1022"/>
      <c r="JXM34" s="1022"/>
      <c r="JXN34" s="1022"/>
      <c r="JXO34" s="1022"/>
      <c r="JXP34" s="1022"/>
      <c r="JXQ34" s="1022"/>
      <c r="JXR34" s="1022"/>
      <c r="JXS34" s="1022"/>
      <c r="JXT34" s="1022"/>
      <c r="JXU34" s="1022"/>
      <c r="JXV34" s="1022"/>
      <c r="JXW34" s="1022"/>
      <c r="JXX34" s="1022"/>
      <c r="JXY34" s="1022"/>
      <c r="JXZ34" s="1022"/>
      <c r="JYA34" s="1022"/>
      <c r="JYB34" s="1022"/>
      <c r="JYC34" s="1022"/>
      <c r="JYD34" s="1022"/>
      <c r="JYE34" s="1022"/>
      <c r="JYF34" s="1022"/>
      <c r="JYG34" s="1022"/>
      <c r="JYH34" s="1022"/>
      <c r="JYI34" s="1022"/>
      <c r="JYJ34" s="1022"/>
      <c r="JYK34" s="1022"/>
      <c r="JYL34" s="1022"/>
      <c r="JYM34" s="1022"/>
      <c r="JYN34" s="1022"/>
      <c r="JYO34" s="1022"/>
      <c r="JYP34" s="1022"/>
      <c r="JYQ34" s="1022"/>
      <c r="JYR34" s="1022"/>
      <c r="JYS34" s="1022"/>
      <c r="JYT34" s="1022"/>
      <c r="JYU34" s="1022"/>
      <c r="JYV34" s="1022"/>
      <c r="JYW34" s="1022"/>
      <c r="JYX34" s="1022"/>
      <c r="JYY34" s="1022"/>
      <c r="JYZ34" s="1022"/>
      <c r="JZA34" s="1022"/>
      <c r="JZB34" s="1022"/>
      <c r="JZC34" s="1022"/>
      <c r="JZD34" s="1022"/>
      <c r="JZE34" s="1022"/>
      <c r="JZF34" s="1022"/>
      <c r="JZG34" s="1022"/>
      <c r="JZH34" s="1022"/>
      <c r="JZI34" s="1022"/>
      <c r="JZJ34" s="1022"/>
      <c r="JZK34" s="1022"/>
      <c r="JZL34" s="1022"/>
      <c r="JZM34" s="1022"/>
      <c r="JZN34" s="1022"/>
      <c r="JZO34" s="1022"/>
      <c r="JZP34" s="1022"/>
      <c r="JZQ34" s="1022"/>
      <c r="JZR34" s="1022"/>
      <c r="JZS34" s="1022"/>
      <c r="JZT34" s="1022"/>
      <c r="JZU34" s="1022"/>
      <c r="JZV34" s="1022"/>
      <c r="JZW34" s="1022"/>
      <c r="JZX34" s="1022"/>
      <c r="JZY34" s="1022"/>
      <c r="JZZ34" s="1022"/>
      <c r="KAA34" s="1022"/>
      <c r="KAB34" s="1022"/>
      <c r="KAC34" s="1022"/>
      <c r="KAD34" s="1022"/>
      <c r="KAE34" s="1022"/>
      <c r="KAF34" s="1022"/>
      <c r="KAG34" s="1022"/>
      <c r="KAH34" s="1022"/>
      <c r="KAI34" s="1022"/>
      <c r="KAJ34" s="1022"/>
      <c r="KAK34" s="1022"/>
      <c r="KAL34" s="1022"/>
      <c r="KAM34" s="1022"/>
      <c r="KAN34" s="1022"/>
      <c r="KAO34" s="1022"/>
      <c r="KAP34" s="1022"/>
      <c r="KAQ34" s="1022"/>
      <c r="KAR34" s="1022"/>
      <c r="KAS34" s="1022"/>
      <c r="KAT34" s="1022"/>
      <c r="KAU34" s="1022"/>
      <c r="KAV34" s="1022"/>
      <c r="KAW34" s="1022"/>
      <c r="KAX34" s="1022"/>
      <c r="KAY34" s="1022"/>
      <c r="KAZ34" s="1022"/>
      <c r="KBA34" s="1022"/>
      <c r="KBB34" s="1022"/>
      <c r="KBC34" s="1022"/>
      <c r="KBD34" s="1022"/>
      <c r="KBE34" s="1022"/>
      <c r="KBF34" s="1022"/>
      <c r="KBG34" s="1022"/>
      <c r="KBH34" s="1022"/>
      <c r="KBI34" s="1022"/>
      <c r="KBJ34" s="1022"/>
      <c r="KBK34" s="1022"/>
      <c r="KBL34" s="1022"/>
      <c r="KBM34" s="1022"/>
      <c r="KBN34" s="1022"/>
      <c r="KBO34" s="1022"/>
      <c r="KBP34" s="1022"/>
      <c r="KBQ34" s="1022"/>
      <c r="KBR34" s="1022"/>
      <c r="KBS34" s="1022"/>
      <c r="KBT34" s="1022"/>
      <c r="KBU34" s="1022"/>
      <c r="KBV34" s="1022"/>
      <c r="KBW34" s="1022"/>
      <c r="KBX34" s="1022"/>
      <c r="KBY34" s="1022"/>
      <c r="KBZ34" s="1022"/>
      <c r="KCA34" s="1022"/>
      <c r="KCB34" s="1022"/>
      <c r="KCC34" s="1022"/>
      <c r="KCD34" s="1022"/>
      <c r="KCE34" s="1022"/>
      <c r="KCF34" s="1022"/>
      <c r="KCG34" s="1022"/>
      <c r="KCH34" s="1022"/>
      <c r="KCI34" s="1022"/>
      <c r="KCJ34" s="1022"/>
      <c r="KCK34" s="1022"/>
      <c r="KCL34" s="1022"/>
      <c r="KCM34" s="1022"/>
      <c r="KCN34" s="1022"/>
      <c r="KCO34" s="1022"/>
      <c r="KCP34" s="1022"/>
      <c r="KCQ34" s="1022"/>
      <c r="KCR34" s="1022"/>
      <c r="KCS34" s="1022"/>
      <c r="KCT34" s="1022"/>
      <c r="KCU34" s="1022"/>
      <c r="KCV34" s="1022"/>
      <c r="KCW34" s="1022"/>
      <c r="KCX34" s="1022"/>
      <c r="KCY34" s="1022"/>
      <c r="KCZ34" s="1022"/>
      <c r="KDA34" s="1022"/>
      <c r="KDB34" s="1022"/>
      <c r="KDC34" s="1022"/>
      <c r="KDD34" s="1022"/>
      <c r="KDE34" s="1022"/>
      <c r="KDF34" s="1022"/>
      <c r="KDG34" s="1022"/>
      <c r="KDH34" s="1022"/>
      <c r="KDI34" s="1022"/>
      <c r="KDJ34" s="1022"/>
      <c r="KDK34" s="1022"/>
      <c r="KDL34" s="1022"/>
      <c r="KDM34" s="1022"/>
      <c r="KDN34" s="1022"/>
      <c r="KDO34" s="1022"/>
      <c r="KDP34" s="1022"/>
      <c r="KDQ34" s="1022"/>
      <c r="KDR34" s="1022"/>
      <c r="KDS34" s="1022"/>
      <c r="KDT34" s="1022"/>
      <c r="KDU34" s="1022"/>
      <c r="KDV34" s="1022"/>
      <c r="KDW34" s="1022"/>
      <c r="KDX34" s="1022"/>
      <c r="KDY34" s="1022"/>
      <c r="KDZ34" s="1022"/>
      <c r="KEA34" s="1022"/>
      <c r="KEB34" s="1022"/>
      <c r="KEC34" s="1022"/>
      <c r="KED34" s="1022"/>
      <c r="KEE34" s="1022"/>
      <c r="KEF34" s="1022"/>
      <c r="KEG34" s="1022"/>
      <c r="KEH34" s="1022"/>
      <c r="KEI34" s="1022"/>
      <c r="KEJ34" s="1022"/>
      <c r="KEK34" s="1022"/>
      <c r="KEL34" s="1022"/>
      <c r="KEM34" s="1022"/>
      <c r="KEN34" s="1022"/>
      <c r="KEO34" s="1022"/>
      <c r="KEP34" s="1022"/>
      <c r="KEQ34" s="1022"/>
      <c r="KER34" s="1022"/>
      <c r="KES34" s="1022"/>
      <c r="KET34" s="1022"/>
      <c r="KEU34" s="1022"/>
      <c r="KEV34" s="1022"/>
      <c r="KEW34" s="1022"/>
      <c r="KEX34" s="1022"/>
      <c r="KEY34" s="1022"/>
      <c r="KEZ34" s="1022"/>
      <c r="KFA34" s="1022"/>
      <c r="KFB34" s="1022"/>
      <c r="KFC34" s="1022"/>
      <c r="KFD34" s="1022"/>
      <c r="KFE34" s="1022"/>
      <c r="KFF34" s="1022"/>
      <c r="KFG34" s="1022"/>
      <c r="KFH34" s="1022"/>
      <c r="KFI34" s="1022"/>
      <c r="KFJ34" s="1022"/>
      <c r="KFK34" s="1022"/>
      <c r="KFL34" s="1022"/>
      <c r="KFM34" s="1022"/>
      <c r="KFN34" s="1022"/>
      <c r="KFO34" s="1022"/>
      <c r="KFP34" s="1022"/>
      <c r="KFQ34" s="1022"/>
      <c r="KFR34" s="1022"/>
      <c r="KFS34" s="1022"/>
      <c r="KFT34" s="1022"/>
      <c r="KFU34" s="1022"/>
      <c r="KFV34" s="1022"/>
      <c r="KFW34" s="1022"/>
      <c r="KFX34" s="1022"/>
      <c r="KFY34" s="1022"/>
      <c r="KFZ34" s="1022"/>
      <c r="KGA34" s="1022"/>
      <c r="KGB34" s="1022"/>
      <c r="KGC34" s="1022"/>
      <c r="KGD34" s="1022"/>
      <c r="KGE34" s="1022"/>
      <c r="KGF34" s="1022"/>
      <c r="KGG34" s="1022"/>
      <c r="KGH34" s="1022"/>
      <c r="KGI34" s="1022"/>
      <c r="KGJ34" s="1022"/>
      <c r="KGK34" s="1022"/>
      <c r="KGL34" s="1022"/>
      <c r="KGM34" s="1022"/>
      <c r="KGN34" s="1022"/>
      <c r="KGO34" s="1022"/>
      <c r="KGP34" s="1022"/>
      <c r="KGQ34" s="1022"/>
      <c r="KGR34" s="1022"/>
      <c r="KGS34" s="1022"/>
      <c r="KGT34" s="1022"/>
      <c r="KGU34" s="1022"/>
      <c r="KGV34" s="1022"/>
      <c r="KGW34" s="1022"/>
      <c r="KGX34" s="1022"/>
      <c r="KGY34" s="1022"/>
      <c r="KGZ34" s="1022"/>
      <c r="KHA34" s="1022"/>
      <c r="KHB34" s="1022"/>
      <c r="KHC34" s="1022"/>
      <c r="KHD34" s="1022"/>
      <c r="KHE34" s="1022"/>
      <c r="KHF34" s="1022"/>
      <c r="KHG34" s="1022"/>
      <c r="KHH34" s="1022"/>
      <c r="KHI34" s="1022"/>
      <c r="KHJ34" s="1022"/>
      <c r="KHK34" s="1022"/>
      <c r="KHL34" s="1022"/>
      <c r="KHM34" s="1022"/>
      <c r="KHN34" s="1022"/>
      <c r="KHO34" s="1022"/>
      <c r="KHP34" s="1022"/>
      <c r="KHQ34" s="1022"/>
      <c r="KHR34" s="1022"/>
      <c r="KHS34" s="1022"/>
      <c r="KHT34" s="1022"/>
      <c r="KHU34" s="1022"/>
      <c r="KHV34" s="1022"/>
      <c r="KHW34" s="1022"/>
      <c r="KHX34" s="1022"/>
      <c r="KHY34" s="1022"/>
      <c r="KHZ34" s="1022"/>
      <c r="KIA34" s="1022"/>
      <c r="KIB34" s="1022"/>
      <c r="KIC34" s="1022"/>
      <c r="KID34" s="1022"/>
      <c r="KIE34" s="1022"/>
      <c r="KIF34" s="1022"/>
      <c r="KIG34" s="1022"/>
      <c r="KIH34" s="1022"/>
      <c r="KII34" s="1022"/>
      <c r="KIJ34" s="1022"/>
      <c r="KIK34" s="1022"/>
      <c r="KIL34" s="1022"/>
      <c r="KIM34" s="1022"/>
      <c r="KIN34" s="1022"/>
      <c r="KIO34" s="1022"/>
      <c r="KIP34" s="1022"/>
      <c r="KIQ34" s="1022"/>
      <c r="KIR34" s="1022"/>
      <c r="KIS34" s="1022"/>
      <c r="KIT34" s="1022"/>
      <c r="KIU34" s="1022"/>
      <c r="KIV34" s="1022"/>
      <c r="KIW34" s="1022"/>
      <c r="KIX34" s="1022"/>
      <c r="KIY34" s="1022"/>
      <c r="KIZ34" s="1022"/>
      <c r="KJA34" s="1022"/>
      <c r="KJB34" s="1022"/>
      <c r="KJC34" s="1022"/>
      <c r="KJD34" s="1022"/>
      <c r="KJE34" s="1022"/>
      <c r="KJF34" s="1022"/>
      <c r="KJG34" s="1022"/>
      <c r="KJH34" s="1022"/>
      <c r="KJI34" s="1022"/>
      <c r="KJJ34" s="1022"/>
      <c r="KJK34" s="1022"/>
      <c r="KJL34" s="1022"/>
      <c r="KJM34" s="1022"/>
      <c r="KJN34" s="1022"/>
      <c r="KJO34" s="1022"/>
      <c r="KJP34" s="1022"/>
      <c r="KJQ34" s="1022"/>
      <c r="KJR34" s="1022"/>
      <c r="KJS34" s="1022"/>
      <c r="KJT34" s="1022"/>
      <c r="KJU34" s="1022"/>
      <c r="KJV34" s="1022"/>
      <c r="KJW34" s="1022"/>
      <c r="KJX34" s="1022"/>
      <c r="KJY34" s="1022"/>
      <c r="KJZ34" s="1022"/>
      <c r="KKA34" s="1022"/>
      <c r="KKB34" s="1022"/>
      <c r="KKC34" s="1022"/>
      <c r="KKD34" s="1022"/>
      <c r="KKE34" s="1022"/>
      <c r="KKF34" s="1022"/>
      <c r="KKG34" s="1022"/>
      <c r="KKH34" s="1022"/>
      <c r="KKI34" s="1022"/>
      <c r="KKJ34" s="1022"/>
      <c r="KKK34" s="1022"/>
      <c r="KKL34" s="1022"/>
      <c r="KKM34" s="1022"/>
      <c r="KKN34" s="1022"/>
      <c r="KKO34" s="1022"/>
      <c r="KKP34" s="1022"/>
      <c r="KKQ34" s="1022"/>
      <c r="KKR34" s="1022"/>
      <c r="KKS34" s="1022"/>
      <c r="KKT34" s="1022"/>
      <c r="KKU34" s="1022"/>
      <c r="KKV34" s="1022"/>
      <c r="KKW34" s="1022"/>
      <c r="KKX34" s="1022"/>
      <c r="KKY34" s="1022"/>
      <c r="KKZ34" s="1022"/>
      <c r="KLA34" s="1022"/>
      <c r="KLB34" s="1022"/>
      <c r="KLC34" s="1022"/>
      <c r="KLD34" s="1022"/>
      <c r="KLE34" s="1022"/>
      <c r="KLF34" s="1022"/>
      <c r="KLG34" s="1022"/>
      <c r="KLH34" s="1022"/>
      <c r="KLI34" s="1022"/>
      <c r="KLJ34" s="1022"/>
      <c r="KLK34" s="1022"/>
      <c r="KLL34" s="1022"/>
      <c r="KLM34" s="1022"/>
      <c r="KLN34" s="1022"/>
      <c r="KLO34" s="1022"/>
      <c r="KLP34" s="1022"/>
      <c r="KLQ34" s="1022"/>
      <c r="KLR34" s="1022"/>
      <c r="KLS34" s="1022"/>
      <c r="KLT34" s="1022"/>
      <c r="KLU34" s="1022"/>
      <c r="KLV34" s="1022"/>
      <c r="KLW34" s="1022"/>
      <c r="KLX34" s="1022"/>
      <c r="KLY34" s="1022"/>
      <c r="KLZ34" s="1022"/>
      <c r="KMA34" s="1022"/>
      <c r="KMB34" s="1022"/>
      <c r="KMC34" s="1022"/>
      <c r="KMD34" s="1022"/>
      <c r="KME34" s="1022"/>
      <c r="KMF34" s="1022"/>
      <c r="KMG34" s="1022"/>
      <c r="KMH34" s="1022"/>
      <c r="KMI34" s="1022"/>
      <c r="KMJ34" s="1022"/>
      <c r="KMK34" s="1022"/>
      <c r="KML34" s="1022"/>
      <c r="KMM34" s="1022"/>
      <c r="KMN34" s="1022"/>
      <c r="KMO34" s="1022"/>
      <c r="KMP34" s="1022"/>
      <c r="KMQ34" s="1022"/>
      <c r="KMR34" s="1022"/>
      <c r="KMS34" s="1022"/>
      <c r="KMT34" s="1022"/>
      <c r="KMU34" s="1022"/>
      <c r="KMV34" s="1022"/>
      <c r="KMW34" s="1022"/>
      <c r="KMX34" s="1022"/>
      <c r="KMY34" s="1022"/>
      <c r="KMZ34" s="1022"/>
      <c r="KNA34" s="1022"/>
      <c r="KNB34" s="1022"/>
      <c r="KNC34" s="1022"/>
      <c r="KND34" s="1022"/>
      <c r="KNE34" s="1022"/>
      <c r="KNF34" s="1022"/>
      <c r="KNG34" s="1022"/>
      <c r="KNH34" s="1022"/>
      <c r="KNI34" s="1022"/>
      <c r="KNJ34" s="1022"/>
      <c r="KNK34" s="1022"/>
      <c r="KNL34" s="1022"/>
      <c r="KNM34" s="1022"/>
      <c r="KNN34" s="1022"/>
      <c r="KNO34" s="1022"/>
      <c r="KNP34" s="1022"/>
      <c r="KNQ34" s="1022"/>
      <c r="KNR34" s="1022"/>
      <c r="KNS34" s="1022"/>
      <c r="KNT34" s="1022"/>
      <c r="KNU34" s="1022"/>
      <c r="KNV34" s="1022"/>
      <c r="KNW34" s="1022"/>
      <c r="KNX34" s="1022"/>
      <c r="KNY34" s="1022"/>
      <c r="KNZ34" s="1022"/>
      <c r="KOA34" s="1022"/>
      <c r="KOB34" s="1022"/>
      <c r="KOC34" s="1022"/>
      <c r="KOD34" s="1022"/>
      <c r="KOE34" s="1022"/>
      <c r="KOF34" s="1022"/>
      <c r="KOG34" s="1022"/>
      <c r="KOH34" s="1022"/>
      <c r="KOI34" s="1022"/>
      <c r="KOJ34" s="1022"/>
      <c r="KOK34" s="1022"/>
      <c r="KOL34" s="1022"/>
      <c r="KOM34" s="1022"/>
      <c r="KON34" s="1022"/>
      <c r="KOO34" s="1022"/>
      <c r="KOP34" s="1022"/>
      <c r="KOQ34" s="1022"/>
      <c r="KOR34" s="1022"/>
      <c r="KOS34" s="1022"/>
      <c r="KOT34" s="1022"/>
      <c r="KOU34" s="1022"/>
      <c r="KOV34" s="1022"/>
      <c r="KOW34" s="1022"/>
      <c r="KOX34" s="1022"/>
      <c r="KOY34" s="1022"/>
      <c r="KOZ34" s="1022"/>
      <c r="KPA34" s="1022"/>
      <c r="KPB34" s="1022"/>
      <c r="KPC34" s="1022"/>
      <c r="KPD34" s="1022"/>
      <c r="KPE34" s="1022"/>
      <c r="KPF34" s="1022"/>
      <c r="KPG34" s="1022"/>
      <c r="KPH34" s="1022"/>
      <c r="KPI34" s="1022"/>
      <c r="KPJ34" s="1022"/>
      <c r="KPK34" s="1022"/>
      <c r="KPL34" s="1022"/>
      <c r="KPM34" s="1022"/>
      <c r="KPN34" s="1022"/>
      <c r="KPO34" s="1022"/>
      <c r="KPP34" s="1022"/>
      <c r="KPQ34" s="1022"/>
      <c r="KPR34" s="1022"/>
      <c r="KPS34" s="1022"/>
      <c r="KPT34" s="1022"/>
      <c r="KPU34" s="1022"/>
      <c r="KPV34" s="1022"/>
      <c r="KPW34" s="1022"/>
      <c r="KPX34" s="1022"/>
      <c r="KPY34" s="1022"/>
      <c r="KPZ34" s="1022"/>
      <c r="KQA34" s="1022"/>
      <c r="KQB34" s="1022"/>
      <c r="KQC34" s="1022"/>
      <c r="KQD34" s="1022"/>
      <c r="KQE34" s="1022"/>
      <c r="KQF34" s="1022"/>
      <c r="KQG34" s="1022"/>
      <c r="KQH34" s="1022"/>
      <c r="KQI34" s="1022"/>
      <c r="KQJ34" s="1022"/>
      <c r="KQK34" s="1022"/>
      <c r="KQL34" s="1022"/>
      <c r="KQM34" s="1022"/>
      <c r="KQN34" s="1022"/>
      <c r="KQO34" s="1022"/>
      <c r="KQP34" s="1022"/>
      <c r="KQQ34" s="1022"/>
      <c r="KQR34" s="1022"/>
      <c r="KQS34" s="1022"/>
      <c r="KQT34" s="1022"/>
      <c r="KQU34" s="1022"/>
      <c r="KQV34" s="1022"/>
      <c r="KQW34" s="1022"/>
      <c r="KQX34" s="1022"/>
      <c r="KQY34" s="1022"/>
      <c r="KQZ34" s="1022"/>
      <c r="KRA34" s="1022"/>
      <c r="KRB34" s="1022"/>
      <c r="KRC34" s="1022"/>
      <c r="KRD34" s="1022"/>
      <c r="KRE34" s="1022"/>
      <c r="KRF34" s="1022"/>
      <c r="KRG34" s="1022"/>
      <c r="KRH34" s="1022"/>
      <c r="KRI34" s="1022"/>
      <c r="KRJ34" s="1022"/>
      <c r="KRK34" s="1022"/>
      <c r="KRL34" s="1022"/>
      <c r="KRM34" s="1022"/>
      <c r="KRN34" s="1022"/>
      <c r="KRO34" s="1022"/>
      <c r="KRP34" s="1022"/>
      <c r="KRQ34" s="1022"/>
      <c r="KRR34" s="1022"/>
      <c r="KRS34" s="1022"/>
      <c r="KRT34" s="1022"/>
      <c r="KRU34" s="1022"/>
      <c r="KRV34" s="1022"/>
      <c r="KRW34" s="1022"/>
      <c r="KRX34" s="1022"/>
      <c r="KRY34" s="1022"/>
      <c r="KRZ34" s="1022"/>
      <c r="KSA34" s="1022"/>
      <c r="KSB34" s="1022"/>
      <c r="KSC34" s="1022"/>
      <c r="KSD34" s="1022"/>
      <c r="KSE34" s="1022"/>
      <c r="KSF34" s="1022"/>
      <c r="KSG34" s="1022"/>
      <c r="KSH34" s="1022"/>
      <c r="KSI34" s="1022"/>
      <c r="KSJ34" s="1022"/>
      <c r="KSK34" s="1022"/>
      <c r="KSL34" s="1022"/>
      <c r="KSM34" s="1022"/>
      <c r="KSN34" s="1022"/>
      <c r="KSO34" s="1022"/>
      <c r="KSP34" s="1022"/>
      <c r="KSQ34" s="1022"/>
      <c r="KSR34" s="1022"/>
      <c r="KSS34" s="1022"/>
      <c r="KST34" s="1022"/>
      <c r="KSU34" s="1022"/>
      <c r="KSV34" s="1022"/>
      <c r="KSW34" s="1022"/>
      <c r="KSX34" s="1022"/>
      <c r="KSY34" s="1022"/>
      <c r="KSZ34" s="1022"/>
      <c r="KTA34" s="1022"/>
      <c r="KTB34" s="1022"/>
      <c r="KTC34" s="1022"/>
      <c r="KTD34" s="1022"/>
      <c r="KTE34" s="1022"/>
      <c r="KTF34" s="1022"/>
      <c r="KTG34" s="1022"/>
      <c r="KTH34" s="1022"/>
      <c r="KTI34" s="1022"/>
      <c r="KTJ34" s="1022"/>
      <c r="KTK34" s="1022"/>
      <c r="KTL34" s="1022"/>
      <c r="KTM34" s="1022"/>
      <c r="KTN34" s="1022"/>
      <c r="KTO34" s="1022"/>
      <c r="KTP34" s="1022"/>
      <c r="KTQ34" s="1022"/>
      <c r="KTR34" s="1022"/>
      <c r="KTS34" s="1022"/>
      <c r="KTT34" s="1022"/>
      <c r="KTU34" s="1022"/>
      <c r="KTV34" s="1022"/>
      <c r="KTW34" s="1022"/>
      <c r="KTX34" s="1022"/>
      <c r="KTY34" s="1022"/>
      <c r="KTZ34" s="1022"/>
      <c r="KUA34" s="1022"/>
      <c r="KUB34" s="1022"/>
      <c r="KUC34" s="1022"/>
      <c r="KUD34" s="1022"/>
      <c r="KUE34" s="1022"/>
      <c r="KUF34" s="1022"/>
      <c r="KUG34" s="1022"/>
      <c r="KUH34" s="1022"/>
      <c r="KUI34" s="1022"/>
      <c r="KUJ34" s="1022"/>
      <c r="KUK34" s="1022"/>
      <c r="KUL34" s="1022"/>
      <c r="KUM34" s="1022"/>
      <c r="KUN34" s="1022"/>
      <c r="KUO34" s="1022"/>
      <c r="KUP34" s="1022"/>
      <c r="KUQ34" s="1022"/>
      <c r="KUR34" s="1022"/>
      <c r="KUS34" s="1022"/>
      <c r="KUT34" s="1022"/>
      <c r="KUU34" s="1022"/>
      <c r="KUV34" s="1022"/>
      <c r="KUW34" s="1022"/>
      <c r="KUX34" s="1022"/>
      <c r="KUY34" s="1022"/>
      <c r="KUZ34" s="1022"/>
      <c r="KVA34" s="1022"/>
      <c r="KVB34" s="1022"/>
      <c r="KVC34" s="1022"/>
      <c r="KVD34" s="1022"/>
      <c r="KVE34" s="1022"/>
      <c r="KVF34" s="1022"/>
      <c r="KVG34" s="1022"/>
      <c r="KVH34" s="1022"/>
      <c r="KVI34" s="1022"/>
      <c r="KVJ34" s="1022"/>
      <c r="KVK34" s="1022"/>
      <c r="KVL34" s="1022"/>
      <c r="KVM34" s="1022"/>
      <c r="KVN34" s="1022"/>
      <c r="KVO34" s="1022"/>
      <c r="KVP34" s="1022"/>
      <c r="KVQ34" s="1022"/>
      <c r="KVR34" s="1022"/>
      <c r="KVS34" s="1022"/>
      <c r="KVT34" s="1022"/>
      <c r="KVU34" s="1022"/>
      <c r="KVV34" s="1022"/>
      <c r="KVW34" s="1022"/>
      <c r="KVX34" s="1022"/>
      <c r="KVY34" s="1022"/>
      <c r="KVZ34" s="1022"/>
      <c r="KWA34" s="1022"/>
      <c r="KWB34" s="1022"/>
      <c r="KWC34" s="1022"/>
      <c r="KWD34" s="1022"/>
      <c r="KWE34" s="1022"/>
      <c r="KWF34" s="1022"/>
      <c r="KWG34" s="1022"/>
      <c r="KWH34" s="1022"/>
      <c r="KWI34" s="1022"/>
      <c r="KWJ34" s="1022"/>
      <c r="KWK34" s="1022"/>
      <c r="KWL34" s="1022"/>
      <c r="KWM34" s="1022"/>
      <c r="KWN34" s="1022"/>
      <c r="KWO34" s="1022"/>
      <c r="KWP34" s="1022"/>
      <c r="KWQ34" s="1022"/>
      <c r="KWR34" s="1022"/>
      <c r="KWS34" s="1022"/>
      <c r="KWT34" s="1022"/>
      <c r="KWU34" s="1022"/>
      <c r="KWV34" s="1022"/>
      <c r="KWW34" s="1022"/>
      <c r="KWX34" s="1022"/>
      <c r="KWY34" s="1022"/>
      <c r="KWZ34" s="1022"/>
      <c r="KXA34" s="1022"/>
      <c r="KXB34" s="1022"/>
      <c r="KXC34" s="1022"/>
      <c r="KXD34" s="1022"/>
      <c r="KXE34" s="1022"/>
      <c r="KXF34" s="1022"/>
      <c r="KXG34" s="1022"/>
      <c r="KXH34" s="1022"/>
      <c r="KXI34" s="1022"/>
      <c r="KXJ34" s="1022"/>
      <c r="KXK34" s="1022"/>
      <c r="KXL34" s="1022"/>
      <c r="KXM34" s="1022"/>
      <c r="KXN34" s="1022"/>
      <c r="KXO34" s="1022"/>
      <c r="KXP34" s="1022"/>
      <c r="KXQ34" s="1022"/>
      <c r="KXR34" s="1022"/>
      <c r="KXS34" s="1022"/>
      <c r="KXT34" s="1022"/>
      <c r="KXU34" s="1022"/>
      <c r="KXV34" s="1022"/>
      <c r="KXW34" s="1022"/>
      <c r="KXX34" s="1022"/>
      <c r="KXY34" s="1022"/>
      <c r="KXZ34" s="1022"/>
      <c r="KYA34" s="1022"/>
      <c r="KYB34" s="1022"/>
      <c r="KYC34" s="1022"/>
      <c r="KYD34" s="1022"/>
      <c r="KYE34" s="1022"/>
      <c r="KYF34" s="1022"/>
      <c r="KYG34" s="1022"/>
      <c r="KYH34" s="1022"/>
      <c r="KYI34" s="1022"/>
      <c r="KYJ34" s="1022"/>
      <c r="KYK34" s="1022"/>
      <c r="KYL34" s="1022"/>
      <c r="KYM34" s="1022"/>
      <c r="KYN34" s="1022"/>
      <c r="KYO34" s="1022"/>
      <c r="KYP34" s="1022"/>
      <c r="KYQ34" s="1022"/>
      <c r="KYR34" s="1022"/>
      <c r="KYS34" s="1022"/>
      <c r="KYT34" s="1022"/>
      <c r="KYU34" s="1022"/>
      <c r="KYV34" s="1022"/>
      <c r="KYW34" s="1022"/>
      <c r="KYX34" s="1022"/>
      <c r="KYY34" s="1022"/>
      <c r="KYZ34" s="1022"/>
      <c r="KZA34" s="1022"/>
      <c r="KZB34" s="1022"/>
      <c r="KZC34" s="1022"/>
      <c r="KZD34" s="1022"/>
      <c r="KZE34" s="1022"/>
      <c r="KZF34" s="1022"/>
      <c r="KZG34" s="1022"/>
      <c r="KZH34" s="1022"/>
      <c r="KZI34" s="1022"/>
      <c r="KZJ34" s="1022"/>
      <c r="KZK34" s="1022"/>
      <c r="KZL34" s="1022"/>
      <c r="KZM34" s="1022"/>
      <c r="KZN34" s="1022"/>
      <c r="KZO34" s="1022"/>
      <c r="KZP34" s="1022"/>
      <c r="KZQ34" s="1022"/>
      <c r="KZR34" s="1022"/>
      <c r="KZS34" s="1022"/>
      <c r="KZT34" s="1022"/>
      <c r="KZU34" s="1022"/>
      <c r="KZV34" s="1022"/>
      <c r="KZW34" s="1022"/>
      <c r="KZX34" s="1022"/>
      <c r="KZY34" s="1022"/>
      <c r="KZZ34" s="1022"/>
      <c r="LAA34" s="1022"/>
      <c r="LAB34" s="1022"/>
      <c r="LAC34" s="1022"/>
      <c r="LAD34" s="1022"/>
      <c r="LAE34" s="1022"/>
      <c r="LAF34" s="1022"/>
      <c r="LAG34" s="1022"/>
      <c r="LAH34" s="1022"/>
      <c r="LAI34" s="1022"/>
      <c r="LAJ34" s="1022"/>
      <c r="LAK34" s="1022"/>
      <c r="LAL34" s="1022"/>
      <c r="LAM34" s="1022"/>
      <c r="LAN34" s="1022"/>
      <c r="LAO34" s="1022"/>
      <c r="LAP34" s="1022"/>
      <c r="LAQ34" s="1022"/>
      <c r="LAR34" s="1022"/>
      <c r="LAS34" s="1022"/>
      <c r="LAT34" s="1022"/>
      <c r="LAU34" s="1022"/>
      <c r="LAV34" s="1022"/>
      <c r="LAW34" s="1022"/>
      <c r="LAX34" s="1022"/>
      <c r="LAY34" s="1022"/>
      <c r="LAZ34" s="1022"/>
      <c r="LBA34" s="1022"/>
      <c r="LBB34" s="1022"/>
      <c r="LBC34" s="1022"/>
      <c r="LBD34" s="1022"/>
      <c r="LBE34" s="1022"/>
      <c r="LBF34" s="1022"/>
      <c r="LBG34" s="1022"/>
      <c r="LBH34" s="1022"/>
      <c r="LBI34" s="1022"/>
      <c r="LBJ34" s="1022"/>
      <c r="LBK34" s="1022"/>
      <c r="LBL34" s="1022"/>
      <c r="LBM34" s="1022"/>
      <c r="LBN34" s="1022"/>
      <c r="LBO34" s="1022"/>
      <c r="LBP34" s="1022"/>
      <c r="LBQ34" s="1022"/>
      <c r="LBR34" s="1022"/>
      <c r="LBS34" s="1022"/>
      <c r="LBT34" s="1022"/>
      <c r="LBU34" s="1022"/>
      <c r="LBV34" s="1022"/>
      <c r="LBW34" s="1022"/>
      <c r="LBX34" s="1022"/>
      <c r="LBY34" s="1022"/>
      <c r="LBZ34" s="1022"/>
      <c r="LCA34" s="1022"/>
      <c r="LCB34" s="1022"/>
      <c r="LCC34" s="1022"/>
      <c r="LCD34" s="1022"/>
      <c r="LCE34" s="1022"/>
      <c r="LCF34" s="1022"/>
      <c r="LCG34" s="1022"/>
      <c r="LCH34" s="1022"/>
      <c r="LCI34" s="1022"/>
      <c r="LCJ34" s="1022"/>
      <c r="LCK34" s="1022"/>
      <c r="LCL34" s="1022"/>
      <c r="LCM34" s="1022"/>
      <c r="LCN34" s="1022"/>
      <c r="LCO34" s="1022"/>
      <c r="LCP34" s="1022"/>
      <c r="LCQ34" s="1022"/>
      <c r="LCR34" s="1022"/>
      <c r="LCS34" s="1022"/>
      <c r="LCT34" s="1022"/>
      <c r="LCU34" s="1022"/>
      <c r="LCV34" s="1022"/>
      <c r="LCW34" s="1022"/>
      <c r="LCX34" s="1022"/>
      <c r="LCY34" s="1022"/>
      <c r="LCZ34" s="1022"/>
      <c r="LDA34" s="1022"/>
      <c r="LDB34" s="1022"/>
      <c r="LDC34" s="1022"/>
      <c r="LDD34" s="1022"/>
      <c r="LDE34" s="1022"/>
      <c r="LDF34" s="1022"/>
      <c r="LDG34" s="1022"/>
      <c r="LDH34" s="1022"/>
      <c r="LDI34" s="1022"/>
      <c r="LDJ34" s="1022"/>
      <c r="LDK34" s="1022"/>
      <c r="LDL34" s="1022"/>
      <c r="LDM34" s="1022"/>
      <c r="LDN34" s="1022"/>
      <c r="LDO34" s="1022"/>
      <c r="LDP34" s="1022"/>
      <c r="LDQ34" s="1022"/>
      <c r="LDR34" s="1022"/>
      <c r="LDS34" s="1022"/>
      <c r="LDT34" s="1022"/>
      <c r="LDU34" s="1022"/>
      <c r="LDV34" s="1022"/>
      <c r="LDW34" s="1022"/>
      <c r="LDX34" s="1022"/>
      <c r="LDY34" s="1022"/>
      <c r="LDZ34" s="1022"/>
      <c r="LEA34" s="1022"/>
      <c r="LEB34" s="1022"/>
      <c r="LEC34" s="1022"/>
      <c r="LED34" s="1022"/>
      <c r="LEE34" s="1022"/>
      <c r="LEF34" s="1022"/>
      <c r="LEG34" s="1022"/>
      <c r="LEH34" s="1022"/>
      <c r="LEI34" s="1022"/>
      <c r="LEJ34" s="1022"/>
      <c r="LEK34" s="1022"/>
      <c r="LEL34" s="1022"/>
      <c r="LEM34" s="1022"/>
      <c r="LEN34" s="1022"/>
      <c r="LEO34" s="1022"/>
      <c r="LEP34" s="1022"/>
      <c r="LEQ34" s="1022"/>
      <c r="LER34" s="1022"/>
      <c r="LES34" s="1022"/>
      <c r="LET34" s="1022"/>
      <c r="LEU34" s="1022"/>
      <c r="LEV34" s="1022"/>
      <c r="LEW34" s="1022"/>
      <c r="LEX34" s="1022"/>
      <c r="LEY34" s="1022"/>
      <c r="LEZ34" s="1022"/>
      <c r="LFA34" s="1022"/>
      <c r="LFB34" s="1022"/>
      <c r="LFC34" s="1022"/>
      <c r="LFD34" s="1022"/>
      <c r="LFE34" s="1022"/>
      <c r="LFF34" s="1022"/>
      <c r="LFG34" s="1022"/>
      <c r="LFH34" s="1022"/>
      <c r="LFI34" s="1022"/>
      <c r="LFJ34" s="1022"/>
      <c r="LFK34" s="1022"/>
      <c r="LFL34" s="1022"/>
      <c r="LFM34" s="1022"/>
      <c r="LFN34" s="1022"/>
      <c r="LFO34" s="1022"/>
      <c r="LFP34" s="1022"/>
      <c r="LFQ34" s="1022"/>
      <c r="LFR34" s="1022"/>
      <c r="LFS34" s="1022"/>
      <c r="LFT34" s="1022"/>
      <c r="LFU34" s="1022"/>
      <c r="LFV34" s="1022"/>
      <c r="LFW34" s="1022"/>
      <c r="LFX34" s="1022"/>
      <c r="LFY34" s="1022"/>
      <c r="LFZ34" s="1022"/>
      <c r="LGA34" s="1022"/>
      <c r="LGB34" s="1022"/>
      <c r="LGC34" s="1022"/>
      <c r="LGD34" s="1022"/>
      <c r="LGE34" s="1022"/>
      <c r="LGF34" s="1022"/>
      <c r="LGG34" s="1022"/>
      <c r="LGH34" s="1022"/>
      <c r="LGI34" s="1022"/>
      <c r="LGJ34" s="1022"/>
      <c r="LGK34" s="1022"/>
      <c r="LGL34" s="1022"/>
      <c r="LGM34" s="1022"/>
      <c r="LGN34" s="1022"/>
      <c r="LGO34" s="1022"/>
      <c r="LGP34" s="1022"/>
      <c r="LGQ34" s="1022"/>
      <c r="LGR34" s="1022"/>
      <c r="LGS34" s="1022"/>
      <c r="LGT34" s="1022"/>
      <c r="LGU34" s="1022"/>
      <c r="LGV34" s="1022"/>
      <c r="LGW34" s="1022"/>
      <c r="LGX34" s="1022"/>
      <c r="LGY34" s="1022"/>
      <c r="LGZ34" s="1022"/>
      <c r="LHA34" s="1022"/>
      <c r="LHB34" s="1022"/>
      <c r="LHC34" s="1022"/>
      <c r="LHD34" s="1022"/>
      <c r="LHE34" s="1022"/>
      <c r="LHF34" s="1022"/>
      <c r="LHG34" s="1022"/>
      <c r="LHH34" s="1022"/>
      <c r="LHI34" s="1022"/>
      <c r="LHJ34" s="1022"/>
      <c r="LHK34" s="1022"/>
      <c r="LHL34" s="1022"/>
      <c r="LHM34" s="1022"/>
      <c r="LHN34" s="1022"/>
      <c r="LHO34" s="1022"/>
      <c r="LHP34" s="1022"/>
      <c r="LHQ34" s="1022"/>
      <c r="LHR34" s="1022"/>
      <c r="LHS34" s="1022"/>
      <c r="LHT34" s="1022"/>
      <c r="LHU34" s="1022"/>
      <c r="LHV34" s="1022"/>
      <c r="LHW34" s="1022"/>
      <c r="LHX34" s="1022"/>
      <c r="LHY34" s="1022"/>
      <c r="LHZ34" s="1022"/>
      <c r="LIA34" s="1022"/>
      <c r="LIB34" s="1022"/>
      <c r="LIC34" s="1022"/>
      <c r="LID34" s="1022"/>
      <c r="LIE34" s="1022"/>
      <c r="LIF34" s="1022"/>
      <c r="LIG34" s="1022"/>
      <c r="LIH34" s="1022"/>
      <c r="LII34" s="1022"/>
      <c r="LIJ34" s="1022"/>
      <c r="LIK34" s="1022"/>
      <c r="LIL34" s="1022"/>
      <c r="LIM34" s="1022"/>
      <c r="LIN34" s="1022"/>
      <c r="LIO34" s="1022"/>
      <c r="LIP34" s="1022"/>
      <c r="LIQ34" s="1022"/>
      <c r="LIR34" s="1022"/>
      <c r="LIS34" s="1022"/>
      <c r="LIT34" s="1022"/>
      <c r="LIU34" s="1022"/>
      <c r="LIV34" s="1022"/>
      <c r="LIW34" s="1022"/>
      <c r="LIX34" s="1022"/>
      <c r="LIY34" s="1022"/>
      <c r="LIZ34" s="1022"/>
      <c r="LJA34" s="1022"/>
      <c r="LJB34" s="1022"/>
      <c r="LJC34" s="1022"/>
      <c r="LJD34" s="1022"/>
      <c r="LJE34" s="1022"/>
      <c r="LJF34" s="1022"/>
      <c r="LJG34" s="1022"/>
      <c r="LJH34" s="1022"/>
      <c r="LJI34" s="1022"/>
      <c r="LJJ34" s="1022"/>
      <c r="LJK34" s="1022"/>
      <c r="LJL34" s="1022"/>
      <c r="LJM34" s="1022"/>
      <c r="LJN34" s="1022"/>
      <c r="LJO34" s="1022"/>
      <c r="LJP34" s="1022"/>
      <c r="LJQ34" s="1022"/>
      <c r="LJR34" s="1022"/>
      <c r="LJS34" s="1022"/>
      <c r="LJT34" s="1022"/>
      <c r="LJU34" s="1022"/>
      <c r="LJV34" s="1022"/>
      <c r="LJW34" s="1022"/>
      <c r="LJX34" s="1022"/>
      <c r="LJY34" s="1022"/>
      <c r="LJZ34" s="1022"/>
      <c r="LKA34" s="1022"/>
      <c r="LKB34" s="1022"/>
      <c r="LKC34" s="1022"/>
      <c r="LKD34" s="1022"/>
      <c r="LKE34" s="1022"/>
      <c r="LKF34" s="1022"/>
      <c r="LKG34" s="1022"/>
      <c r="LKH34" s="1022"/>
      <c r="LKI34" s="1022"/>
      <c r="LKJ34" s="1022"/>
      <c r="LKK34" s="1022"/>
      <c r="LKL34" s="1022"/>
      <c r="LKM34" s="1022"/>
      <c r="LKN34" s="1022"/>
      <c r="LKO34" s="1022"/>
      <c r="LKP34" s="1022"/>
      <c r="LKQ34" s="1022"/>
      <c r="LKR34" s="1022"/>
      <c r="LKS34" s="1022"/>
      <c r="LKT34" s="1022"/>
      <c r="LKU34" s="1022"/>
      <c r="LKV34" s="1022"/>
      <c r="LKW34" s="1022"/>
      <c r="LKX34" s="1022"/>
      <c r="LKY34" s="1022"/>
      <c r="LKZ34" s="1022"/>
      <c r="LLA34" s="1022"/>
      <c r="LLB34" s="1022"/>
      <c r="LLC34" s="1022"/>
      <c r="LLD34" s="1022"/>
      <c r="LLE34" s="1022"/>
      <c r="LLF34" s="1022"/>
      <c r="LLG34" s="1022"/>
      <c r="LLH34" s="1022"/>
      <c r="LLI34" s="1022"/>
      <c r="LLJ34" s="1022"/>
      <c r="LLK34" s="1022"/>
      <c r="LLL34" s="1022"/>
      <c r="LLM34" s="1022"/>
      <c r="LLN34" s="1022"/>
      <c r="LLO34" s="1022"/>
      <c r="LLP34" s="1022"/>
      <c r="LLQ34" s="1022"/>
      <c r="LLR34" s="1022"/>
      <c r="LLS34" s="1022"/>
      <c r="LLT34" s="1022"/>
      <c r="LLU34" s="1022"/>
      <c r="LLV34" s="1022"/>
      <c r="LLW34" s="1022"/>
      <c r="LLX34" s="1022"/>
      <c r="LLY34" s="1022"/>
      <c r="LLZ34" s="1022"/>
      <c r="LMA34" s="1022"/>
      <c r="LMB34" s="1022"/>
      <c r="LMC34" s="1022"/>
      <c r="LMD34" s="1022"/>
      <c r="LME34" s="1022"/>
      <c r="LMF34" s="1022"/>
      <c r="LMG34" s="1022"/>
      <c r="LMH34" s="1022"/>
      <c r="LMI34" s="1022"/>
      <c r="LMJ34" s="1022"/>
      <c r="LMK34" s="1022"/>
      <c r="LML34" s="1022"/>
      <c r="LMM34" s="1022"/>
      <c r="LMN34" s="1022"/>
      <c r="LMO34" s="1022"/>
      <c r="LMP34" s="1022"/>
      <c r="LMQ34" s="1022"/>
      <c r="LMR34" s="1022"/>
      <c r="LMS34" s="1022"/>
      <c r="LMT34" s="1022"/>
      <c r="LMU34" s="1022"/>
      <c r="LMV34" s="1022"/>
      <c r="LMW34" s="1022"/>
      <c r="LMX34" s="1022"/>
      <c r="LMY34" s="1022"/>
      <c r="LMZ34" s="1022"/>
      <c r="LNA34" s="1022"/>
      <c r="LNB34" s="1022"/>
      <c r="LNC34" s="1022"/>
      <c r="LND34" s="1022"/>
      <c r="LNE34" s="1022"/>
      <c r="LNF34" s="1022"/>
      <c r="LNG34" s="1022"/>
      <c r="LNH34" s="1022"/>
      <c r="LNI34" s="1022"/>
      <c r="LNJ34" s="1022"/>
      <c r="LNK34" s="1022"/>
      <c r="LNL34" s="1022"/>
      <c r="LNM34" s="1022"/>
      <c r="LNN34" s="1022"/>
      <c r="LNO34" s="1022"/>
      <c r="LNP34" s="1022"/>
      <c r="LNQ34" s="1022"/>
      <c r="LNR34" s="1022"/>
      <c r="LNS34" s="1022"/>
      <c r="LNT34" s="1022"/>
      <c r="LNU34" s="1022"/>
      <c r="LNV34" s="1022"/>
      <c r="LNW34" s="1022"/>
      <c r="LNX34" s="1022"/>
      <c r="LNY34" s="1022"/>
      <c r="LNZ34" s="1022"/>
      <c r="LOA34" s="1022"/>
      <c r="LOB34" s="1022"/>
      <c r="LOC34" s="1022"/>
      <c r="LOD34" s="1022"/>
      <c r="LOE34" s="1022"/>
      <c r="LOF34" s="1022"/>
      <c r="LOG34" s="1022"/>
      <c r="LOH34" s="1022"/>
      <c r="LOI34" s="1022"/>
      <c r="LOJ34" s="1022"/>
      <c r="LOK34" s="1022"/>
      <c r="LOL34" s="1022"/>
      <c r="LOM34" s="1022"/>
      <c r="LON34" s="1022"/>
      <c r="LOO34" s="1022"/>
      <c r="LOP34" s="1022"/>
      <c r="LOQ34" s="1022"/>
      <c r="LOR34" s="1022"/>
      <c r="LOS34" s="1022"/>
      <c r="LOT34" s="1022"/>
      <c r="LOU34" s="1022"/>
      <c r="LOV34" s="1022"/>
      <c r="LOW34" s="1022"/>
      <c r="LOX34" s="1022"/>
      <c r="LOY34" s="1022"/>
      <c r="LOZ34" s="1022"/>
      <c r="LPA34" s="1022"/>
      <c r="LPB34" s="1022"/>
      <c r="LPC34" s="1022"/>
      <c r="LPD34" s="1022"/>
      <c r="LPE34" s="1022"/>
      <c r="LPF34" s="1022"/>
      <c r="LPG34" s="1022"/>
      <c r="LPH34" s="1022"/>
      <c r="LPI34" s="1022"/>
      <c r="LPJ34" s="1022"/>
      <c r="LPK34" s="1022"/>
      <c r="LPL34" s="1022"/>
      <c r="LPM34" s="1022"/>
      <c r="LPN34" s="1022"/>
      <c r="LPO34" s="1022"/>
      <c r="LPP34" s="1022"/>
      <c r="LPQ34" s="1022"/>
      <c r="LPR34" s="1022"/>
      <c r="LPS34" s="1022"/>
      <c r="LPT34" s="1022"/>
      <c r="LPU34" s="1022"/>
      <c r="LPV34" s="1022"/>
      <c r="LPW34" s="1022"/>
      <c r="LPX34" s="1022"/>
      <c r="LPY34" s="1022"/>
      <c r="LPZ34" s="1022"/>
      <c r="LQA34" s="1022"/>
      <c r="LQB34" s="1022"/>
      <c r="LQC34" s="1022"/>
      <c r="LQD34" s="1022"/>
      <c r="LQE34" s="1022"/>
      <c r="LQF34" s="1022"/>
      <c r="LQG34" s="1022"/>
      <c r="LQH34" s="1022"/>
      <c r="LQI34" s="1022"/>
      <c r="LQJ34" s="1022"/>
      <c r="LQK34" s="1022"/>
      <c r="LQL34" s="1022"/>
      <c r="LQM34" s="1022"/>
      <c r="LQN34" s="1022"/>
      <c r="LQO34" s="1022"/>
      <c r="LQP34" s="1022"/>
      <c r="LQQ34" s="1022"/>
      <c r="LQR34" s="1022"/>
      <c r="LQS34" s="1022"/>
      <c r="LQT34" s="1022"/>
      <c r="LQU34" s="1022"/>
      <c r="LQV34" s="1022"/>
      <c r="LQW34" s="1022"/>
      <c r="LQX34" s="1022"/>
      <c r="LQY34" s="1022"/>
      <c r="LQZ34" s="1022"/>
      <c r="LRA34" s="1022"/>
      <c r="LRB34" s="1022"/>
      <c r="LRC34" s="1022"/>
      <c r="LRD34" s="1022"/>
      <c r="LRE34" s="1022"/>
      <c r="LRF34" s="1022"/>
      <c r="LRG34" s="1022"/>
      <c r="LRH34" s="1022"/>
      <c r="LRI34" s="1022"/>
      <c r="LRJ34" s="1022"/>
      <c r="LRK34" s="1022"/>
      <c r="LRL34" s="1022"/>
      <c r="LRM34" s="1022"/>
      <c r="LRN34" s="1022"/>
      <c r="LRO34" s="1022"/>
      <c r="LRP34" s="1022"/>
      <c r="LRQ34" s="1022"/>
      <c r="LRR34" s="1022"/>
      <c r="LRS34" s="1022"/>
      <c r="LRT34" s="1022"/>
      <c r="LRU34" s="1022"/>
      <c r="LRV34" s="1022"/>
      <c r="LRW34" s="1022"/>
      <c r="LRX34" s="1022"/>
      <c r="LRY34" s="1022"/>
      <c r="LRZ34" s="1022"/>
      <c r="LSA34" s="1022"/>
      <c r="LSB34" s="1022"/>
      <c r="LSC34" s="1022"/>
      <c r="LSD34" s="1022"/>
      <c r="LSE34" s="1022"/>
      <c r="LSF34" s="1022"/>
      <c r="LSG34" s="1022"/>
      <c r="LSH34" s="1022"/>
      <c r="LSI34" s="1022"/>
      <c r="LSJ34" s="1022"/>
      <c r="LSK34" s="1022"/>
      <c r="LSL34" s="1022"/>
      <c r="LSM34" s="1022"/>
      <c r="LSN34" s="1022"/>
      <c r="LSO34" s="1022"/>
      <c r="LSP34" s="1022"/>
      <c r="LSQ34" s="1022"/>
      <c r="LSR34" s="1022"/>
      <c r="LSS34" s="1022"/>
      <c r="LST34" s="1022"/>
      <c r="LSU34" s="1022"/>
      <c r="LSV34" s="1022"/>
      <c r="LSW34" s="1022"/>
      <c r="LSX34" s="1022"/>
      <c r="LSY34" s="1022"/>
      <c r="LSZ34" s="1022"/>
      <c r="LTA34" s="1022"/>
      <c r="LTB34" s="1022"/>
      <c r="LTC34" s="1022"/>
      <c r="LTD34" s="1022"/>
      <c r="LTE34" s="1022"/>
      <c r="LTF34" s="1022"/>
      <c r="LTG34" s="1022"/>
      <c r="LTH34" s="1022"/>
      <c r="LTI34" s="1022"/>
      <c r="LTJ34" s="1022"/>
      <c r="LTK34" s="1022"/>
      <c r="LTL34" s="1022"/>
      <c r="LTM34" s="1022"/>
      <c r="LTN34" s="1022"/>
      <c r="LTO34" s="1022"/>
      <c r="LTP34" s="1022"/>
      <c r="LTQ34" s="1022"/>
      <c r="LTR34" s="1022"/>
      <c r="LTS34" s="1022"/>
      <c r="LTT34" s="1022"/>
      <c r="LTU34" s="1022"/>
      <c r="LTV34" s="1022"/>
      <c r="LTW34" s="1022"/>
      <c r="LTX34" s="1022"/>
      <c r="LTY34" s="1022"/>
      <c r="LTZ34" s="1022"/>
      <c r="LUA34" s="1022"/>
      <c r="LUB34" s="1022"/>
      <c r="LUC34" s="1022"/>
      <c r="LUD34" s="1022"/>
      <c r="LUE34" s="1022"/>
      <c r="LUF34" s="1022"/>
      <c r="LUG34" s="1022"/>
      <c r="LUH34" s="1022"/>
      <c r="LUI34" s="1022"/>
      <c r="LUJ34" s="1022"/>
      <c r="LUK34" s="1022"/>
      <c r="LUL34" s="1022"/>
      <c r="LUM34" s="1022"/>
      <c r="LUN34" s="1022"/>
      <c r="LUO34" s="1022"/>
      <c r="LUP34" s="1022"/>
      <c r="LUQ34" s="1022"/>
      <c r="LUR34" s="1022"/>
      <c r="LUS34" s="1022"/>
      <c r="LUT34" s="1022"/>
      <c r="LUU34" s="1022"/>
      <c r="LUV34" s="1022"/>
      <c r="LUW34" s="1022"/>
      <c r="LUX34" s="1022"/>
      <c r="LUY34" s="1022"/>
      <c r="LUZ34" s="1022"/>
      <c r="LVA34" s="1022"/>
      <c r="LVB34" s="1022"/>
      <c r="LVC34" s="1022"/>
      <c r="LVD34" s="1022"/>
      <c r="LVE34" s="1022"/>
      <c r="LVF34" s="1022"/>
      <c r="LVG34" s="1022"/>
      <c r="LVH34" s="1022"/>
      <c r="LVI34" s="1022"/>
      <c r="LVJ34" s="1022"/>
      <c r="LVK34" s="1022"/>
      <c r="LVL34" s="1022"/>
      <c r="LVM34" s="1022"/>
      <c r="LVN34" s="1022"/>
      <c r="LVO34" s="1022"/>
      <c r="LVP34" s="1022"/>
      <c r="LVQ34" s="1022"/>
      <c r="LVR34" s="1022"/>
      <c r="LVS34" s="1022"/>
      <c r="LVT34" s="1022"/>
      <c r="LVU34" s="1022"/>
      <c r="LVV34" s="1022"/>
      <c r="LVW34" s="1022"/>
      <c r="LVX34" s="1022"/>
      <c r="LVY34" s="1022"/>
      <c r="LVZ34" s="1022"/>
      <c r="LWA34" s="1022"/>
      <c r="LWB34" s="1022"/>
      <c r="LWC34" s="1022"/>
      <c r="LWD34" s="1022"/>
      <c r="LWE34" s="1022"/>
      <c r="LWF34" s="1022"/>
      <c r="LWG34" s="1022"/>
      <c r="LWH34" s="1022"/>
      <c r="LWI34" s="1022"/>
      <c r="LWJ34" s="1022"/>
      <c r="LWK34" s="1022"/>
      <c r="LWL34" s="1022"/>
      <c r="LWM34" s="1022"/>
      <c r="LWN34" s="1022"/>
      <c r="LWO34" s="1022"/>
      <c r="LWP34" s="1022"/>
      <c r="LWQ34" s="1022"/>
      <c r="LWR34" s="1022"/>
      <c r="LWS34" s="1022"/>
      <c r="LWT34" s="1022"/>
      <c r="LWU34" s="1022"/>
      <c r="LWV34" s="1022"/>
      <c r="LWW34" s="1022"/>
      <c r="LWX34" s="1022"/>
      <c r="LWY34" s="1022"/>
      <c r="LWZ34" s="1022"/>
      <c r="LXA34" s="1022"/>
      <c r="LXB34" s="1022"/>
      <c r="LXC34" s="1022"/>
      <c r="LXD34" s="1022"/>
      <c r="LXE34" s="1022"/>
      <c r="LXF34" s="1022"/>
      <c r="LXG34" s="1022"/>
      <c r="LXH34" s="1022"/>
      <c r="LXI34" s="1022"/>
      <c r="LXJ34" s="1022"/>
      <c r="LXK34" s="1022"/>
      <c r="LXL34" s="1022"/>
      <c r="LXM34" s="1022"/>
      <c r="LXN34" s="1022"/>
      <c r="LXO34" s="1022"/>
      <c r="LXP34" s="1022"/>
      <c r="LXQ34" s="1022"/>
      <c r="LXR34" s="1022"/>
      <c r="LXS34" s="1022"/>
      <c r="LXT34" s="1022"/>
      <c r="LXU34" s="1022"/>
      <c r="LXV34" s="1022"/>
      <c r="LXW34" s="1022"/>
      <c r="LXX34" s="1022"/>
      <c r="LXY34" s="1022"/>
      <c r="LXZ34" s="1022"/>
      <c r="LYA34" s="1022"/>
      <c r="LYB34" s="1022"/>
      <c r="LYC34" s="1022"/>
      <c r="LYD34" s="1022"/>
      <c r="LYE34" s="1022"/>
      <c r="LYF34" s="1022"/>
      <c r="LYG34" s="1022"/>
      <c r="LYH34" s="1022"/>
      <c r="LYI34" s="1022"/>
      <c r="LYJ34" s="1022"/>
      <c r="LYK34" s="1022"/>
      <c r="LYL34" s="1022"/>
      <c r="LYM34" s="1022"/>
      <c r="LYN34" s="1022"/>
      <c r="LYO34" s="1022"/>
      <c r="LYP34" s="1022"/>
      <c r="LYQ34" s="1022"/>
      <c r="LYR34" s="1022"/>
      <c r="LYS34" s="1022"/>
      <c r="LYT34" s="1022"/>
      <c r="LYU34" s="1022"/>
      <c r="LYV34" s="1022"/>
      <c r="LYW34" s="1022"/>
      <c r="LYX34" s="1022"/>
      <c r="LYY34" s="1022"/>
      <c r="LYZ34" s="1022"/>
      <c r="LZA34" s="1022"/>
      <c r="LZB34" s="1022"/>
      <c r="LZC34" s="1022"/>
      <c r="LZD34" s="1022"/>
      <c r="LZE34" s="1022"/>
      <c r="LZF34" s="1022"/>
      <c r="LZG34" s="1022"/>
      <c r="LZH34" s="1022"/>
      <c r="LZI34" s="1022"/>
      <c r="LZJ34" s="1022"/>
      <c r="LZK34" s="1022"/>
      <c r="LZL34" s="1022"/>
      <c r="LZM34" s="1022"/>
      <c r="LZN34" s="1022"/>
      <c r="LZO34" s="1022"/>
      <c r="LZP34" s="1022"/>
      <c r="LZQ34" s="1022"/>
      <c r="LZR34" s="1022"/>
      <c r="LZS34" s="1022"/>
      <c r="LZT34" s="1022"/>
      <c r="LZU34" s="1022"/>
      <c r="LZV34" s="1022"/>
      <c r="LZW34" s="1022"/>
      <c r="LZX34" s="1022"/>
      <c r="LZY34" s="1022"/>
      <c r="LZZ34" s="1022"/>
      <c r="MAA34" s="1022"/>
      <c r="MAB34" s="1022"/>
      <c r="MAC34" s="1022"/>
      <c r="MAD34" s="1022"/>
      <c r="MAE34" s="1022"/>
      <c r="MAF34" s="1022"/>
      <c r="MAG34" s="1022"/>
      <c r="MAH34" s="1022"/>
      <c r="MAI34" s="1022"/>
      <c r="MAJ34" s="1022"/>
      <c r="MAK34" s="1022"/>
      <c r="MAL34" s="1022"/>
      <c r="MAM34" s="1022"/>
      <c r="MAN34" s="1022"/>
      <c r="MAO34" s="1022"/>
      <c r="MAP34" s="1022"/>
      <c r="MAQ34" s="1022"/>
      <c r="MAR34" s="1022"/>
      <c r="MAS34" s="1022"/>
      <c r="MAT34" s="1022"/>
      <c r="MAU34" s="1022"/>
      <c r="MAV34" s="1022"/>
      <c r="MAW34" s="1022"/>
      <c r="MAX34" s="1022"/>
      <c r="MAY34" s="1022"/>
      <c r="MAZ34" s="1022"/>
      <c r="MBA34" s="1022"/>
      <c r="MBB34" s="1022"/>
      <c r="MBC34" s="1022"/>
      <c r="MBD34" s="1022"/>
      <c r="MBE34" s="1022"/>
      <c r="MBF34" s="1022"/>
      <c r="MBG34" s="1022"/>
      <c r="MBH34" s="1022"/>
      <c r="MBI34" s="1022"/>
      <c r="MBJ34" s="1022"/>
      <c r="MBK34" s="1022"/>
      <c r="MBL34" s="1022"/>
      <c r="MBM34" s="1022"/>
      <c r="MBN34" s="1022"/>
      <c r="MBO34" s="1022"/>
      <c r="MBP34" s="1022"/>
      <c r="MBQ34" s="1022"/>
      <c r="MBR34" s="1022"/>
      <c r="MBS34" s="1022"/>
      <c r="MBT34" s="1022"/>
      <c r="MBU34" s="1022"/>
      <c r="MBV34" s="1022"/>
      <c r="MBW34" s="1022"/>
      <c r="MBX34" s="1022"/>
      <c r="MBY34" s="1022"/>
      <c r="MBZ34" s="1022"/>
      <c r="MCA34" s="1022"/>
      <c r="MCB34" s="1022"/>
      <c r="MCC34" s="1022"/>
      <c r="MCD34" s="1022"/>
      <c r="MCE34" s="1022"/>
      <c r="MCF34" s="1022"/>
      <c r="MCG34" s="1022"/>
      <c r="MCH34" s="1022"/>
      <c r="MCI34" s="1022"/>
      <c r="MCJ34" s="1022"/>
      <c r="MCK34" s="1022"/>
      <c r="MCL34" s="1022"/>
      <c r="MCM34" s="1022"/>
      <c r="MCN34" s="1022"/>
      <c r="MCO34" s="1022"/>
      <c r="MCP34" s="1022"/>
      <c r="MCQ34" s="1022"/>
      <c r="MCR34" s="1022"/>
      <c r="MCS34" s="1022"/>
      <c r="MCT34" s="1022"/>
      <c r="MCU34" s="1022"/>
      <c r="MCV34" s="1022"/>
      <c r="MCW34" s="1022"/>
      <c r="MCX34" s="1022"/>
      <c r="MCY34" s="1022"/>
      <c r="MCZ34" s="1022"/>
      <c r="MDA34" s="1022"/>
      <c r="MDB34" s="1022"/>
      <c r="MDC34" s="1022"/>
      <c r="MDD34" s="1022"/>
      <c r="MDE34" s="1022"/>
      <c r="MDF34" s="1022"/>
      <c r="MDG34" s="1022"/>
      <c r="MDH34" s="1022"/>
      <c r="MDI34" s="1022"/>
      <c r="MDJ34" s="1022"/>
      <c r="MDK34" s="1022"/>
      <c r="MDL34" s="1022"/>
      <c r="MDM34" s="1022"/>
      <c r="MDN34" s="1022"/>
      <c r="MDO34" s="1022"/>
      <c r="MDP34" s="1022"/>
      <c r="MDQ34" s="1022"/>
      <c r="MDR34" s="1022"/>
      <c r="MDS34" s="1022"/>
      <c r="MDT34" s="1022"/>
      <c r="MDU34" s="1022"/>
      <c r="MDV34" s="1022"/>
      <c r="MDW34" s="1022"/>
      <c r="MDX34" s="1022"/>
      <c r="MDY34" s="1022"/>
      <c r="MDZ34" s="1022"/>
      <c r="MEA34" s="1022"/>
      <c r="MEB34" s="1022"/>
      <c r="MEC34" s="1022"/>
      <c r="MED34" s="1022"/>
      <c r="MEE34" s="1022"/>
      <c r="MEF34" s="1022"/>
      <c r="MEG34" s="1022"/>
      <c r="MEH34" s="1022"/>
      <c r="MEI34" s="1022"/>
      <c r="MEJ34" s="1022"/>
      <c r="MEK34" s="1022"/>
      <c r="MEL34" s="1022"/>
      <c r="MEM34" s="1022"/>
      <c r="MEN34" s="1022"/>
      <c r="MEO34" s="1022"/>
      <c r="MEP34" s="1022"/>
      <c r="MEQ34" s="1022"/>
      <c r="MER34" s="1022"/>
      <c r="MES34" s="1022"/>
      <c r="MET34" s="1022"/>
      <c r="MEU34" s="1022"/>
      <c r="MEV34" s="1022"/>
      <c r="MEW34" s="1022"/>
      <c r="MEX34" s="1022"/>
      <c r="MEY34" s="1022"/>
      <c r="MEZ34" s="1022"/>
      <c r="MFA34" s="1022"/>
      <c r="MFB34" s="1022"/>
      <c r="MFC34" s="1022"/>
      <c r="MFD34" s="1022"/>
      <c r="MFE34" s="1022"/>
      <c r="MFF34" s="1022"/>
      <c r="MFG34" s="1022"/>
      <c r="MFH34" s="1022"/>
      <c r="MFI34" s="1022"/>
      <c r="MFJ34" s="1022"/>
      <c r="MFK34" s="1022"/>
      <c r="MFL34" s="1022"/>
      <c r="MFM34" s="1022"/>
      <c r="MFN34" s="1022"/>
      <c r="MFO34" s="1022"/>
      <c r="MFP34" s="1022"/>
      <c r="MFQ34" s="1022"/>
      <c r="MFR34" s="1022"/>
      <c r="MFS34" s="1022"/>
      <c r="MFT34" s="1022"/>
      <c r="MFU34" s="1022"/>
      <c r="MFV34" s="1022"/>
      <c r="MFW34" s="1022"/>
      <c r="MFX34" s="1022"/>
      <c r="MFY34" s="1022"/>
      <c r="MFZ34" s="1022"/>
      <c r="MGA34" s="1022"/>
      <c r="MGB34" s="1022"/>
      <c r="MGC34" s="1022"/>
      <c r="MGD34" s="1022"/>
      <c r="MGE34" s="1022"/>
      <c r="MGF34" s="1022"/>
      <c r="MGG34" s="1022"/>
      <c r="MGH34" s="1022"/>
      <c r="MGI34" s="1022"/>
      <c r="MGJ34" s="1022"/>
      <c r="MGK34" s="1022"/>
      <c r="MGL34" s="1022"/>
      <c r="MGM34" s="1022"/>
      <c r="MGN34" s="1022"/>
      <c r="MGO34" s="1022"/>
      <c r="MGP34" s="1022"/>
      <c r="MGQ34" s="1022"/>
      <c r="MGR34" s="1022"/>
      <c r="MGS34" s="1022"/>
      <c r="MGT34" s="1022"/>
      <c r="MGU34" s="1022"/>
      <c r="MGV34" s="1022"/>
      <c r="MGW34" s="1022"/>
      <c r="MGX34" s="1022"/>
      <c r="MGY34" s="1022"/>
      <c r="MGZ34" s="1022"/>
      <c r="MHA34" s="1022"/>
      <c r="MHB34" s="1022"/>
      <c r="MHC34" s="1022"/>
      <c r="MHD34" s="1022"/>
      <c r="MHE34" s="1022"/>
      <c r="MHF34" s="1022"/>
      <c r="MHG34" s="1022"/>
      <c r="MHH34" s="1022"/>
      <c r="MHI34" s="1022"/>
      <c r="MHJ34" s="1022"/>
      <c r="MHK34" s="1022"/>
      <c r="MHL34" s="1022"/>
      <c r="MHM34" s="1022"/>
      <c r="MHN34" s="1022"/>
      <c r="MHO34" s="1022"/>
      <c r="MHP34" s="1022"/>
      <c r="MHQ34" s="1022"/>
      <c r="MHR34" s="1022"/>
      <c r="MHS34" s="1022"/>
      <c r="MHT34" s="1022"/>
      <c r="MHU34" s="1022"/>
      <c r="MHV34" s="1022"/>
      <c r="MHW34" s="1022"/>
      <c r="MHX34" s="1022"/>
      <c r="MHY34" s="1022"/>
      <c r="MHZ34" s="1022"/>
      <c r="MIA34" s="1022"/>
      <c r="MIB34" s="1022"/>
      <c r="MIC34" s="1022"/>
      <c r="MID34" s="1022"/>
      <c r="MIE34" s="1022"/>
      <c r="MIF34" s="1022"/>
      <c r="MIG34" s="1022"/>
      <c r="MIH34" s="1022"/>
      <c r="MII34" s="1022"/>
      <c r="MIJ34" s="1022"/>
      <c r="MIK34" s="1022"/>
      <c r="MIL34" s="1022"/>
      <c r="MIM34" s="1022"/>
      <c r="MIN34" s="1022"/>
      <c r="MIO34" s="1022"/>
      <c r="MIP34" s="1022"/>
      <c r="MIQ34" s="1022"/>
      <c r="MIR34" s="1022"/>
      <c r="MIS34" s="1022"/>
      <c r="MIT34" s="1022"/>
      <c r="MIU34" s="1022"/>
      <c r="MIV34" s="1022"/>
      <c r="MIW34" s="1022"/>
      <c r="MIX34" s="1022"/>
      <c r="MIY34" s="1022"/>
      <c r="MIZ34" s="1022"/>
      <c r="MJA34" s="1022"/>
      <c r="MJB34" s="1022"/>
      <c r="MJC34" s="1022"/>
      <c r="MJD34" s="1022"/>
      <c r="MJE34" s="1022"/>
      <c r="MJF34" s="1022"/>
      <c r="MJG34" s="1022"/>
      <c r="MJH34" s="1022"/>
      <c r="MJI34" s="1022"/>
      <c r="MJJ34" s="1022"/>
      <c r="MJK34" s="1022"/>
      <c r="MJL34" s="1022"/>
      <c r="MJM34" s="1022"/>
      <c r="MJN34" s="1022"/>
      <c r="MJO34" s="1022"/>
      <c r="MJP34" s="1022"/>
      <c r="MJQ34" s="1022"/>
      <c r="MJR34" s="1022"/>
      <c r="MJS34" s="1022"/>
      <c r="MJT34" s="1022"/>
      <c r="MJU34" s="1022"/>
      <c r="MJV34" s="1022"/>
      <c r="MJW34" s="1022"/>
      <c r="MJX34" s="1022"/>
      <c r="MJY34" s="1022"/>
      <c r="MJZ34" s="1022"/>
      <c r="MKA34" s="1022"/>
      <c r="MKB34" s="1022"/>
      <c r="MKC34" s="1022"/>
      <c r="MKD34" s="1022"/>
      <c r="MKE34" s="1022"/>
      <c r="MKF34" s="1022"/>
      <c r="MKG34" s="1022"/>
      <c r="MKH34" s="1022"/>
      <c r="MKI34" s="1022"/>
      <c r="MKJ34" s="1022"/>
      <c r="MKK34" s="1022"/>
      <c r="MKL34" s="1022"/>
      <c r="MKM34" s="1022"/>
      <c r="MKN34" s="1022"/>
      <c r="MKO34" s="1022"/>
      <c r="MKP34" s="1022"/>
      <c r="MKQ34" s="1022"/>
      <c r="MKR34" s="1022"/>
      <c r="MKS34" s="1022"/>
      <c r="MKT34" s="1022"/>
      <c r="MKU34" s="1022"/>
      <c r="MKV34" s="1022"/>
      <c r="MKW34" s="1022"/>
      <c r="MKX34" s="1022"/>
      <c r="MKY34" s="1022"/>
      <c r="MKZ34" s="1022"/>
      <c r="MLA34" s="1022"/>
      <c r="MLB34" s="1022"/>
      <c r="MLC34" s="1022"/>
      <c r="MLD34" s="1022"/>
      <c r="MLE34" s="1022"/>
      <c r="MLF34" s="1022"/>
      <c r="MLG34" s="1022"/>
      <c r="MLH34" s="1022"/>
      <c r="MLI34" s="1022"/>
      <c r="MLJ34" s="1022"/>
      <c r="MLK34" s="1022"/>
      <c r="MLL34" s="1022"/>
      <c r="MLM34" s="1022"/>
      <c r="MLN34" s="1022"/>
      <c r="MLO34" s="1022"/>
      <c r="MLP34" s="1022"/>
      <c r="MLQ34" s="1022"/>
      <c r="MLR34" s="1022"/>
      <c r="MLS34" s="1022"/>
      <c r="MLT34" s="1022"/>
      <c r="MLU34" s="1022"/>
      <c r="MLV34" s="1022"/>
      <c r="MLW34" s="1022"/>
      <c r="MLX34" s="1022"/>
      <c r="MLY34" s="1022"/>
      <c r="MLZ34" s="1022"/>
      <c r="MMA34" s="1022"/>
      <c r="MMB34" s="1022"/>
      <c r="MMC34" s="1022"/>
      <c r="MMD34" s="1022"/>
      <c r="MME34" s="1022"/>
      <c r="MMF34" s="1022"/>
      <c r="MMG34" s="1022"/>
      <c r="MMH34" s="1022"/>
      <c r="MMI34" s="1022"/>
      <c r="MMJ34" s="1022"/>
      <c r="MMK34" s="1022"/>
      <c r="MML34" s="1022"/>
      <c r="MMM34" s="1022"/>
      <c r="MMN34" s="1022"/>
      <c r="MMO34" s="1022"/>
      <c r="MMP34" s="1022"/>
      <c r="MMQ34" s="1022"/>
      <c r="MMR34" s="1022"/>
      <c r="MMS34" s="1022"/>
      <c r="MMT34" s="1022"/>
      <c r="MMU34" s="1022"/>
      <c r="MMV34" s="1022"/>
      <c r="MMW34" s="1022"/>
      <c r="MMX34" s="1022"/>
      <c r="MMY34" s="1022"/>
      <c r="MMZ34" s="1022"/>
      <c r="MNA34" s="1022"/>
      <c r="MNB34" s="1022"/>
      <c r="MNC34" s="1022"/>
      <c r="MND34" s="1022"/>
      <c r="MNE34" s="1022"/>
      <c r="MNF34" s="1022"/>
      <c r="MNG34" s="1022"/>
      <c r="MNH34" s="1022"/>
      <c r="MNI34" s="1022"/>
      <c r="MNJ34" s="1022"/>
      <c r="MNK34" s="1022"/>
      <c r="MNL34" s="1022"/>
      <c r="MNM34" s="1022"/>
      <c r="MNN34" s="1022"/>
      <c r="MNO34" s="1022"/>
      <c r="MNP34" s="1022"/>
      <c r="MNQ34" s="1022"/>
      <c r="MNR34" s="1022"/>
      <c r="MNS34" s="1022"/>
      <c r="MNT34" s="1022"/>
      <c r="MNU34" s="1022"/>
      <c r="MNV34" s="1022"/>
      <c r="MNW34" s="1022"/>
      <c r="MNX34" s="1022"/>
      <c r="MNY34" s="1022"/>
      <c r="MNZ34" s="1022"/>
      <c r="MOA34" s="1022"/>
      <c r="MOB34" s="1022"/>
      <c r="MOC34" s="1022"/>
      <c r="MOD34" s="1022"/>
      <c r="MOE34" s="1022"/>
      <c r="MOF34" s="1022"/>
      <c r="MOG34" s="1022"/>
      <c r="MOH34" s="1022"/>
      <c r="MOI34" s="1022"/>
      <c r="MOJ34" s="1022"/>
      <c r="MOK34" s="1022"/>
      <c r="MOL34" s="1022"/>
      <c r="MOM34" s="1022"/>
      <c r="MON34" s="1022"/>
      <c r="MOO34" s="1022"/>
      <c r="MOP34" s="1022"/>
      <c r="MOQ34" s="1022"/>
      <c r="MOR34" s="1022"/>
      <c r="MOS34" s="1022"/>
      <c r="MOT34" s="1022"/>
      <c r="MOU34" s="1022"/>
      <c r="MOV34" s="1022"/>
      <c r="MOW34" s="1022"/>
      <c r="MOX34" s="1022"/>
      <c r="MOY34" s="1022"/>
      <c r="MOZ34" s="1022"/>
      <c r="MPA34" s="1022"/>
      <c r="MPB34" s="1022"/>
      <c r="MPC34" s="1022"/>
      <c r="MPD34" s="1022"/>
      <c r="MPE34" s="1022"/>
      <c r="MPF34" s="1022"/>
      <c r="MPG34" s="1022"/>
      <c r="MPH34" s="1022"/>
      <c r="MPI34" s="1022"/>
      <c r="MPJ34" s="1022"/>
      <c r="MPK34" s="1022"/>
      <c r="MPL34" s="1022"/>
      <c r="MPM34" s="1022"/>
      <c r="MPN34" s="1022"/>
      <c r="MPO34" s="1022"/>
      <c r="MPP34" s="1022"/>
      <c r="MPQ34" s="1022"/>
      <c r="MPR34" s="1022"/>
      <c r="MPS34" s="1022"/>
      <c r="MPT34" s="1022"/>
      <c r="MPU34" s="1022"/>
      <c r="MPV34" s="1022"/>
      <c r="MPW34" s="1022"/>
      <c r="MPX34" s="1022"/>
      <c r="MPY34" s="1022"/>
      <c r="MPZ34" s="1022"/>
      <c r="MQA34" s="1022"/>
      <c r="MQB34" s="1022"/>
      <c r="MQC34" s="1022"/>
      <c r="MQD34" s="1022"/>
      <c r="MQE34" s="1022"/>
      <c r="MQF34" s="1022"/>
      <c r="MQG34" s="1022"/>
      <c r="MQH34" s="1022"/>
      <c r="MQI34" s="1022"/>
      <c r="MQJ34" s="1022"/>
      <c r="MQK34" s="1022"/>
      <c r="MQL34" s="1022"/>
      <c r="MQM34" s="1022"/>
      <c r="MQN34" s="1022"/>
      <c r="MQO34" s="1022"/>
      <c r="MQP34" s="1022"/>
      <c r="MQQ34" s="1022"/>
      <c r="MQR34" s="1022"/>
      <c r="MQS34" s="1022"/>
      <c r="MQT34" s="1022"/>
      <c r="MQU34" s="1022"/>
      <c r="MQV34" s="1022"/>
      <c r="MQW34" s="1022"/>
      <c r="MQX34" s="1022"/>
      <c r="MQY34" s="1022"/>
      <c r="MQZ34" s="1022"/>
      <c r="MRA34" s="1022"/>
      <c r="MRB34" s="1022"/>
      <c r="MRC34" s="1022"/>
      <c r="MRD34" s="1022"/>
      <c r="MRE34" s="1022"/>
      <c r="MRF34" s="1022"/>
      <c r="MRG34" s="1022"/>
      <c r="MRH34" s="1022"/>
      <c r="MRI34" s="1022"/>
      <c r="MRJ34" s="1022"/>
      <c r="MRK34" s="1022"/>
      <c r="MRL34" s="1022"/>
      <c r="MRM34" s="1022"/>
      <c r="MRN34" s="1022"/>
      <c r="MRO34" s="1022"/>
      <c r="MRP34" s="1022"/>
      <c r="MRQ34" s="1022"/>
      <c r="MRR34" s="1022"/>
      <c r="MRS34" s="1022"/>
      <c r="MRT34" s="1022"/>
      <c r="MRU34" s="1022"/>
      <c r="MRV34" s="1022"/>
      <c r="MRW34" s="1022"/>
      <c r="MRX34" s="1022"/>
      <c r="MRY34" s="1022"/>
      <c r="MRZ34" s="1022"/>
      <c r="MSA34" s="1022"/>
      <c r="MSB34" s="1022"/>
      <c r="MSC34" s="1022"/>
      <c r="MSD34" s="1022"/>
      <c r="MSE34" s="1022"/>
      <c r="MSF34" s="1022"/>
      <c r="MSG34" s="1022"/>
      <c r="MSH34" s="1022"/>
      <c r="MSI34" s="1022"/>
      <c r="MSJ34" s="1022"/>
      <c r="MSK34" s="1022"/>
      <c r="MSL34" s="1022"/>
      <c r="MSM34" s="1022"/>
      <c r="MSN34" s="1022"/>
      <c r="MSO34" s="1022"/>
      <c r="MSP34" s="1022"/>
      <c r="MSQ34" s="1022"/>
      <c r="MSR34" s="1022"/>
      <c r="MSS34" s="1022"/>
      <c r="MST34" s="1022"/>
      <c r="MSU34" s="1022"/>
      <c r="MSV34" s="1022"/>
      <c r="MSW34" s="1022"/>
      <c r="MSX34" s="1022"/>
      <c r="MSY34" s="1022"/>
      <c r="MSZ34" s="1022"/>
      <c r="MTA34" s="1022"/>
      <c r="MTB34" s="1022"/>
      <c r="MTC34" s="1022"/>
      <c r="MTD34" s="1022"/>
      <c r="MTE34" s="1022"/>
      <c r="MTF34" s="1022"/>
      <c r="MTG34" s="1022"/>
      <c r="MTH34" s="1022"/>
      <c r="MTI34" s="1022"/>
      <c r="MTJ34" s="1022"/>
      <c r="MTK34" s="1022"/>
      <c r="MTL34" s="1022"/>
      <c r="MTM34" s="1022"/>
      <c r="MTN34" s="1022"/>
      <c r="MTO34" s="1022"/>
      <c r="MTP34" s="1022"/>
      <c r="MTQ34" s="1022"/>
      <c r="MTR34" s="1022"/>
      <c r="MTS34" s="1022"/>
      <c r="MTT34" s="1022"/>
      <c r="MTU34" s="1022"/>
      <c r="MTV34" s="1022"/>
      <c r="MTW34" s="1022"/>
      <c r="MTX34" s="1022"/>
      <c r="MTY34" s="1022"/>
      <c r="MTZ34" s="1022"/>
      <c r="MUA34" s="1022"/>
      <c r="MUB34" s="1022"/>
      <c r="MUC34" s="1022"/>
      <c r="MUD34" s="1022"/>
      <c r="MUE34" s="1022"/>
      <c r="MUF34" s="1022"/>
      <c r="MUG34" s="1022"/>
      <c r="MUH34" s="1022"/>
      <c r="MUI34" s="1022"/>
      <c r="MUJ34" s="1022"/>
      <c r="MUK34" s="1022"/>
      <c r="MUL34" s="1022"/>
      <c r="MUM34" s="1022"/>
      <c r="MUN34" s="1022"/>
      <c r="MUO34" s="1022"/>
      <c r="MUP34" s="1022"/>
      <c r="MUQ34" s="1022"/>
      <c r="MUR34" s="1022"/>
      <c r="MUS34" s="1022"/>
      <c r="MUT34" s="1022"/>
      <c r="MUU34" s="1022"/>
      <c r="MUV34" s="1022"/>
      <c r="MUW34" s="1022"/>
      <c r="MUX34" s="1022"/>
      <c r="MUY34" s="1022"/>
      <c r="MUZ34" s="1022"/>
      <c r="MVA34" s="1022"/>
      <c r="MVB34" s="1022"/>
      <c r="MVC34" s="1022"/>
      <c r="MVD34" s="1022"/>
      <c r="MVE34" s="1022"/>
      <c r="MVF34" s="1022"/>
      <c r="MVG34" s="1022"/>
      <c r="MVH34" s="1022"/>
      <c r="MVI34" s="1022"/>
      <c r="MVJ34" s="1022"/>
      <c r="MVK34" s="1022"/>
      <c r="MVL34" s="1022"/>
      <c r="MVM34" s="1022"/>
      <c r="MVN34" s="1022"/>
      <c r="MVO34" s="1022"/>
      <c r="MVP34" s="1022"/>
      <c r="MVQ34" s="1022"/>
      <c r="MVR34" s="1022"/>
      <c r="MVS34" s="1022"/>
      <c r="MVT34" s="1022"/>
      <c r="MVU34" s="1022"/>
      <c r="MVV34" s="1022"/>
      <c r="MVW34" s="1022"/>
      <c r="MVX34" s="1022"/>
      <c r="MVY34" s="1022"/>
      <c r="MVZ34" s="1022"/>
      <c r="MWA34" s="1022"/>
      <c r="MWB34" s="1022"/>
      <c r="MWC34" s="1022"/>
      <c r="MWD34" s="1022"/>
      <c r="MWE34" s="1022"/>
      <c r="MWF34" s="1022"/>
      <c r="MWG34" s="1022"/>
      <c r="MWH34" s="1022"/>
      <c r="MWI34" s="1022"/>
      <c r="MWJ34" s="1022"/>
      <c r="MWK34" s="1022"/>
      <c r="MWL34" s="1022"/>
      <c r="MWM34" s="1022"/>
      <c r="MWN34" s="1022"/>
      <c r="MWO34" s="1022"/>
      <c r="MWP34" s="1022"/>
      <c r="MWQ34" s="1022"/>
      <c r="MWR34" s="1022"/>
      <c r="MWS34" s="1022"/>
      <c r="MWT34" s="1022"/>
      <c r="MWU34" s="1022"/>
      <c r="MWV34" s="1022"/>
      <c r="MWW34" s="1022"/>
      <c r="MWX34" s="1022"/>
      <c r="MWY34" s="1022"/>
      <c r="MWZ34" s="1022"/>
      <c r="MXA34" s="1022"/>
      <c r="MXB34" s="1022"/>
      <c r="MXC34" s="1022"/>
      <c r="MXD34" s="1022"/>
      <c r="MXE34" s="1022"/>
      <c r="MXF34" s="1022"/>
      <c r="MXG34" s="1022"/>
      <c r="MXH34" s="1022"/>
      <c r="MXI34" s="1022"/>
      <c r="MXJ34" s="1022"/>
      <c r="MXK34" s="1022"/>
      <c r="MXL34" s="1022"/>
      <c r="MXM34" s="1022"/>
      <c r="MXN34" s="1022"/>
      <c r="MXO34" s="1022"/>
      <c r="MXP34" s="1022"/>
      <c r="MXQ34" s="1022"/>
      <c r="MXR34" s="1022"/>
      <c r="MXS34" s="1022"/>
      <c r="MXT34" s="1022"/>
      <c r="MXU34" s="1022"/>
      <c r="MXV34" s="1022"/>
      <c r="MXW34" s="1022"/>
      <c r="MXX34" s="1022"/>
      <c r="MXY34" s="1022"/>
      <c r="MXZ34" s="1022"/>
      <c r="MYA34" s="1022"/>
      <c r="MYB34" s="1022"/>
      <c r="MYC34" s="1022"/>
      <c r="MYD34" s="1022"/>
      <c r="MYE34" s="1022"/>
      <c r="MYF34" s="1022"/>
      <c r="MYG34" s="1022"/>
      <c r="MYH34" s="1022"/>
      <c r="MYI34" s="1022"/>
      <c r="MYJ34" s="1022"/>
      <c r="MYK34" s="1022"/>
      <c r="MYL34" s="1022"/>
      <c r="MYM34" s="1022"/>
      <c r="MYN34" s="1022"/>
      <c r="MYO34" s="1022"/>
      <c r="MYP34" s="1022"/>
      <c r="MYQ34" s="1022"/>
      <c r="MYR34" s="1022"/>
      <c r="MYS34" s="1022"/>
      <c r="MYT34" s="1022"/>
      <c r="MYU34" s="1022"/>
      <c r="MYV34" s="1022"/>
      <c r="MYW34" s="1022"/>
      <c r="MYX34" s="1022"/>
      <c r="MYY34" s="1022"/>
      <c r="MYZ34" s="1022"/>
      <c r="MZA34" s="1022"/>
      <c r="MZB34" s="1022"/>
      <c r="MZC34" s="1022"/>
      <c r="MZD34" s="1022"/>
      <c r="MZE34" s="1022"/>
      <c r="MZF34" s="1022"/>
      <c r="MZG34" s="1022"/>
      <c r="MZH34" s="1022"/>
      <c r="MZI34" s="1022"/>
      <c r="MZJ34" s="1022"/>
      <c r="MZK34" s="1022"/>
      <c r="MZL34" s="1022"/>
      <c r="MZM34" s="1022"/>
      <c r="MZN34" s="1022"/>
      <c r="MZO34" s="1022"/>
      <c r="MZP34" s="1022"/>
      <c r="MZQ34" s="1022"/>
      <c r="MZR34" s="1022"/>
      <c r="MZS34" s="1022"/>
      <c r="MZT34" s="1022"/>
      <c r="MZU34" s="1022"/>
      <c r="MZV34" s="1022"/>
      <c r="MZW34" s="1022"/>
      <c r="MZX34" s="1022"/>
      <c r="MZY34" s="1022"/>
      <c r="MZZ34" s="1022"/>
      <c r="NAA34" s="1022"/>
      <c r="NAB34" s="1022"/>
      <c r="NAC34" s="1022"/>
      <c r="NAD34" s="1022"/>
      <c r="NAE34" s="1022"/>
      <c r="NAF34" s="1022"/>
      <c r="NAG34" s="1022"/>
      <c r="NAH34" s="1022"/>
      <c r="NAI34" s="1022"/>
      <c r="NAJ34" s="1022"/>
      <c r="NAK34" s="1022"/>
      <c r="NAL34" s="1022"/>
      <c r="NAM34" s="1022"/>
      <c r="NAN34" s="1022"/>
      <c r="NAO34" s="1022"/>
      <c r="NAP34" s="1022"/>
      <c r="NAQ34" s="1022"/>
      <c r="NAR34" s="1022"/>
      <c r="NAS34" s="1022"/>
      <c r="NAT34" s="1022"/>
      <c r="NAU34" s="1022"/>
      <c r="NAV34" s="1022"/>
      <c r="NAW34" s="1022"/>
      <c r="NAX34" s="1022"/>
      <c r="NAY34" s="1022"/>
      <c r="NAZ34" s="1022"/>
      <c r="NBA34" s="1022"/>
      <c r="NBB34" s="1022"/>
      <c r="NBC34" s="1022"/>
      <c r="NBD34" s="1022"/>
      <c r="NBE34" s="1022"/>
      <c r="NBF34" s="1022"/>
      <c r="NBG34" s="1022"/>
      <c r="NBH34" s="1022"/>
      <c r="NBI34" s="1022"/>
      <c r="NBJ34" s="1022"/>
      <c r="NBK34" s="1022"/>
      <c r="NBL34" s="1022"/>
      <c r="NBM34" s="1022"/>
      <c r="NBN34" s="1022"/>
      <c r="NBO34" s="1022"/>
      <c r="NBP34" s="1022"/>
      <c r="NBQ34" s="1022"/>
      <c r="NBR34" s="1022"/>
      <c r="NBS34" s="1022"/>
      <c r="NBT34" s="1022"/>
      <c r="NBU34" s="1022"/>
      <c r="NBV34" s="1022"/>
      <c r="NBW34" s="1022"/>
      <c r="NBX34" s="1022"/>
      <c r="NBY34" s="1022"/>
      <c r="NBZ34" s="1022"/>
      <c r="NCA34" s="1022"/>
      <c r="NCB34" s="1022"/>
      <c r="NCC34" s="1022"/>
      <c r="NCD34" s="1022"/>
      <c r="NCE34" s="1022"/>
      <c r="NCF34" s="1022"/>
      <c r="NCG34" s="1022"/>
      <c r="NCH34" s="1022"/>
      <c r="NCI34" s="1022"/>
      <c r="NCJ34" s="1022"/>
      <c r="NCK34" s="1022"/>
      <c r="NCL34" s="1022"/>
      <c r="NCM34" s="1022"/>
      <c r="NCN34" s="1022"/>
      <c r="NCO34" s="1022"/>
      <c r="NCP34" s="1022"/>
      <c r="NCQ34" s="1022"/>
      <c r="NCR34" s="1022"/>
      <c r="NCS34" s="1022"/>
      <c r="NCT34" s="1022"/>
      <c r="NCU34" s="1022"/>
      <c r="NCV34" s="1022"/>
      <c r="NCW34" s="1022"/>
      <c r="NCX34" s="1022"/>
      <c r="NCY34" s="1022"/>
      <c r="NCZ34" s="1022"/>
      <c r="NDA34" s="1022"/>
      <c r="NDB34" s="1022"/>
      <c r="NDC34" s="1022"/>
      <c r="NDD34" s="1022"/>
      <c r="NDE34" s="1022"/>
      <c r="NDF34" s="1022"/>
      <c r="NDG34" s="1022"/>
      <c r="NDH34" s="1022"/>
      <c r="NDI34" s="1022"/>
      <c r="NDJ34" s="1022"/>
      <c r="NDK34" s="1022"/>
      <c r="NDL34" s="1022"/>
      <c r="NDM34" s="1022"/>
      <c r="NDN34" s="1022"/>
      <c r="NDO34" s="1022"/>
      <c r="NDP34" s="1022"/>
      <c r="NDQ34" s="1022"/>
      <c r="NDR34" s="1022"/>
      <c r="NDS34" s="1022"/>
      <c r="NDT34" s="1022"/>
      <c r="NDU34" s="1022"/>
      <c r="NDV34" s="1022"/>
      <c r="NDW34" s="1022"/>
      <c r="NDX34" s="1022"/>
      <c r="NDY34" s="1022"/>
      <c r="NDZ34" s="1022"/>
      <c r="NEA34" s="1022"/>
      <c r="NEB34" s="1022"/>
      <c r="NEC34" s="1022"/>
      <c r="NED34" s="1022"/>
      <c r="NEE34" s="1022"/>
      <c r="NEF34" s="1022"/>
      <c r="NEG34" s="1022"/>
      <c r="NEH34" s="1022"/>
      <c r="NEI34" s="1022"/>
      <c r="NEJ34" s="1022"/>
      <c r="NEK34" s="1022"/>
      <c r="NEL34" s="1022"/>
      <c r="NEM34" s="1022"/>
      <c r="NEN34" s="1022"/>
      <c r="NEO34" s="1022"/>
      <c r="NEP34" s="1022"/>
      <c r="NEQ34" s="1022"/>
      <c r="NER34" s="1022"/>
      <c r="NES34" s="1022"/>
      <c r="NET34" s="1022"/>
      <c r="NEU34" s="1022"/>
      <c r="NEV34" s="1022"/>
      <c r="NEW34" s="1022"/>
      <c r="NEX34" s="1022"/>
      <c r="NEY34" s="1022"/>
      <c r="NEZ34" s="1022"/>
      <c r="NFA34" s="1022"/>
      <c r="NFB34" s="1022"/>
      <c r="NFC34" s="1022"/>
      <c r="NFD34" s="1022"/>
      <c r="NFE34" s="1022"/>
      <c r="NFF34" s="1022"/>
      <c r="NFG34" s="1022"/>
      <c r="NFH34" s="1022"/>
      <c r="NFI34" s="1022"/>
      <c r="NFJ34" s="1022"/>
      <c r="NFK34" s="1022"/>
      <c r="NFL34" s="1022"/>
      <c r="NFM34" s="1022"/>
      <c r="NFN34" s="1022"/>
      <c r="NFO34" s="1022"/>
      <c r="NFP34" s="1022"/>
      <c r="NFQ34" s="1022"/>
      <c r="NFR34" s="1022"/>
      <c r="NFS34" s="1022"/>
      <c r="NFT34" s="1022"/>
      <c r="NFU34" s="1022"/>
      <c r="NFV34" s="1022"/>
      <c r="NFW34" s="1022"/>
      <c r="NFX34" s="1022"/>
      <c r="NFY34" s="1022"/>
      <c r="NFZ34" s="1022"/>
      <c r="NGA34" s="1022"/>
      <c r="NGB34" s="1022"/>
      <c r="NGC34" s="1022"/>
      <c r="NGD34" s="1022"/>
      <c r="NGE34" s="1022"/>
      <c r="NGF34" s="1022"/>
      <c r="NGG34" s="1022"/>
      <c r="NGH34" s="1022"/>
      <c r="NGI34" s="1022"/>
      <c r="NGJ34" s="1022"/>
      <c r="NGK34" s="1022"/>
      <c r="NGL34" s="1022"/>
      <c r="NGM34" s="1022"/>
      <c r="NGN34" s="1022"/>
      <c r="NGO34" s="1022"/>
      <c r="NGP34" s="1022"/>
      <c r="NGQ34" s="1022"/>
      <c r="NGR34" s="1022"/>
      <c r="NGS34" s="1022"/>
      <c r="NGT34" s="1022"/>
      <c r="NGU34" s="1022"/>
      <c r="NGV34" s="1022"/>
      <c r="NGW34" s="1022"/>
      <c r="NGX34" s="1022"/>
      <c r="NGY34" s="1022"/>
      <c r="NGZ34" s="1022"/>
      <c r="NHA34" s="1022"/>
      <c r="NHB34" s="1022"/>
      <c r="NHC34" s="1022"/>
      <c r="NHD34" s="1022"/>
      <c r="NHE34" s="1022"/>
      <c r="NHF34" s="1022"/>
      <c r="NHG34" s="1022"/>
      <c r="NHH34" s="1022"/>
      <c r="NHI34" s="1022"/>
      <c r="NHJ34" s="1022"/>
      <c r="NHK34" s="1022"/>
      <c r="NHL34" s="1022"/>
      <c r="NHM34" s="1022"/>
      <c r="NHN34" s="1022"/>
      <c r="NHO34" s="1022"/>
      <c r="NHP34" s="1022"/>
      <c r="NHQ34" s="1022"/>
      <c r="NHR34" s="1022"/>
      <c r="NHS34" s="1022"/>
      <c r="NHT34" s="1022"/>
      <c r="NHU34" s="1022"/>
      <c r="NHV34" s="1022"/>
      <c r="NHW34" s="1022"/>
      <c r="NHX34" s="1022"/>
      <c r="NHY34" s="1022"/>
      <c r="NHZ34" s="1022"/>
      <c r="NIA34" s="1022"/>
      <c r="NIB34" s="1022"/>
      <c r="NIC34" s="1022"/>
      <c r="NID34" s="1022"/>
      <c r="NIE34" s="1022"/>
      <c r="NIF34" s="1022"/>
      <c r="NIG34" s="1022"/>
      <c r="NIH34" s="1022"/>
      <c r="NII34" s="1022"/>
      <c r="NIJ34" s="1022"/>
      <c r="NIK34" s="1022"/>
      <c r="NIL34" s="1022"/>
      <c r="NIM34" s="1022"/>
      <c r="NIN34" s="1022"/>
      <c r="NIO34" s="1022"/>
      <c r="NIP34" s="1022"/>
      <c r="NIQ34" s="1022"/>
      <c r="NIR34" s="1022"/>
      <c r="NIS34" s="1022"/>
      <c r="NIT34" s="1022"/>
      <c r="NIU34" s="1022"/>
      <c r="NIV34" s="1022"/>
      <c r="NIW34" s="1022"/>
      <c r="NIX34" s="1022"/>
      <c r="NIY34" s="1022"/>
      <c r="NIZ34" s="1022"/>
      <c r="NJA34" s="1022"/>
      <c r="NJB34" s="1022"/>
      <c r="NJC34" s="1022"/>
      <c r="NJD34" s="1022"/>
      <c r="NJE34" s="1022"/>
      <c r="NJF34" s="1022"/>
      <c r="NJG34" s="1022"/>
      <c r="NJH34" s="1022"/>
      <c r="NJI34" s="1022"/>
      <c r="NJJ34" s="1022"/>
      <c r="NJK34" s="1022"/>
      <c r="NJL34" s="1022"/>
      <c r="NJM34" s="1022"/>
      <c r="NJN34" s="1022"/>
      <c r="NJO34" s="1022"/>
      <c r="NJP34" s="1022"/>
      <c r="NJQ34" s="1022"/>
      <c r="NJR34" s="1022"/>
      <c r="NJS34" s="1022"/>
      <c r="NJT34" s="1022"/>
      <c r="NJU34" s="1022"/>
      <c r="NJV34" s="1022"/>
      <c r="NJW34" s="1022"/>
      <c r="NJX34" s="1022"/>
      <c r="NJY34" s="1022"/>
      <c r="NJZ34" s="1022"/>
      <c r="NKA34" s="1022"/>
      <c r="NKB34" s="1022"/>
      <c r="NKC34" s="1022"/>
      <c r="NKD34" s="1022"/>
      <c r="NKE34" s="1022"/>
      <c r="NKF34" s="1022"/>
      <c r="NKG34" s="1022"/>
      <c r="NKH34" s="1022"/>
      <c r="NKI34" s="1022"/>
      <c r="NKJ34" s="1022"/>
      <c r="NKK34" s="1022"/>
      <c r="NKL34" s="1022"/>
      <c r="NKM34" s="1022"/>
      <c r="NKN34" s="1022"/>
      <c r="NKO34" s="1022"/>
      <c r="NKP34" s="1022"/>
      <c r="NKQ34" s="1022"/>
      <c r="NKR34" s="1022"/>
      <c r="NKS34" s="1022"/>
      <c r="NKT34" s="1022"/>
      <c r="NKU34" s="1022"/>
      <c r="NKV34" s="1022"/>
      <c r="NKW34" s="1022"/>
      <c r="NKX34" s="1022"/>
      <c r="NKY34" s="1022"/>
      <c r="NKZ34" s="1022"/>
      <c r="NLA34" s="1022"/>
      <c r="NLB34" s="1022"/>
      <c r="NLC34" s="1022"/>
      <c r="NLD34" s="1022"/>
      <c r="NLE34" s="1022"/>
      <c r="NLF34" s="1022"/>
      <c r="NLG34" s="1022"/>
      <c r="NLH34" s="1022"/>
      <c r="NLI34" s="1022"/>
      <c r="NLJ34" s="1022"/>
      <c r="NLK34" s="1022"/>
      <c r="NLL34" s="1022"/>
      <c r="NLM34" s="1022"/>
      <c r="NLN34" s="1022"/>
      <c r="NLO34" s="1022"/>
      <c r="NLP34" s="1022"/>
      <c r="NLQ34" s="1022"/>
      <c r="NLR34" s="1022"/>
      <c r="NLS34" s="1022"/>
      <c r="NLT34" s="1022"/>
      <c r="NLU34" s="1022"/>
      <c r="NLV34" s="1022"/>
      <c r="NLW34" s="1022"/>
      <c r="NLX34" s="1022"/>
      <c r="NLY34" s="1022"/>
      <c r="NLZ34" s="1022"/>
      <c r="NMA34" s="1022"/>
      <c r="NMB34" s="1022"/>
      <c r="NMC34" s="1022"/>
      <c r="NMD34" s="1022"/>
      <c r="NME34" s="1022"/>
      <c r="NMF34" s="1022"/>
      <c r="NMG34" s="1022"/>
      <c r="NMH34" s="1022"/>
      <c r="NMI34" s="1022"/>
      <c r="NMJ34" s="1022"/>
      <c r="NMK34" s="1022"/>
      <c r="NML34" s="1022"/>
      <c r="NMM34" s="1022"/>
      <c r="NMN34" s="1022"/>
      <c r="NMO34" s="1022"/>
      <c r="NMP34" s="1022"/>
      <c r="NMQ34" s="1022"/>
      <c r="NMR34" s="1022"/>
      <c r="NMS34" s="1022"/>
      <c r="NMT34" s="1022"/>
      <c r="NMU34" s="1022"/>
      <c r="NMV34" s="1022"/>
      <c r="NMW34" s="1022"/>
      <c r="NMX34" s="1022"/>
      <c r="NMY34" s="1022"/>
      <c r="NMZ34" s="1022"/>
      <c r="NNA34" s="1022"/>
      <c r="NNB34" s="1022"/>
      <c r="NNC34" s="1022"/>
      <c r="NND34" s="1022"/>
      <c r="NNE34" s="1022"/>
      <c r="NNF34" s="1022"/>
      <c r="NNG34" s="1022"/>
      <c r="NNH34" s="1022"/>
      <c r="NNI34" s="1022"/>
      <c r="NNJ34" s="1022"/>
      <c r="NNK34" s="1022"/>
      <c r="NNL34" s="1022"/>
      <c r="NNM34" s="1022"/>
      <c r="NNN34" s="1022"/>
      <c r="NNO34" s="1022"/>
      <c r="NNP34" s="1022"/>
      <c r="NNQ34" s="1022"/>
      <c r="NNR34" s="1022"/>
      <c r="NNS34" s="1022"/>
      <c r="NNT34" s="1022"/>
      <c r="NNU34" s="1022"/>
      <c r="NNV34" s="1022"/>
      <c r="NNW34" s="1022"/>
      <c r="NNX34" s="1022"/>
      <c r="NNY34" s="1022"/>
      <c r="NNZ34" s="1022"/>
      <c r="NOA34" s="1022"/>
      <c r="NOB34" s="1022"/>
      <c r="NOC34" s="1022"/>
      <c r="NOD34" s="1022"/>
      <c r="NOE34" s="1022"/>
      <c r="NOF34" s="1022"/>
      <c r="NOG34" s="1022"/>
      <c r="NOH34" s="1022"/>
      <c r="NOI34" s="1022"/>
      <c r="NOJ34" s="1022"/>
      <c r="NOK34" s="1022"/>
      <c r="NOL34" s="1022"/>
      <c r="NOM34" s="1022"/>
      <c r="NON34" s="1022"/>
      <c r="NOO34" s="1022"/>
      <c r="NOP34" s="1022"/>
      <c r="NOQ34" s="1022"/>
      <c r="NOR34" s="1022"/>
      <c r="NOS34" s="1022"/>
      <c r="NOT34" s="1022"/>
      <c r="NOU34" s="1022"/>
      <c r="NOV34" s="1022"/>
      <c r="NOW34" s="1022"/>
      <c r="NOX34" s="1022"/>
      <c r="NOY34" s="1022"/>
      <c r="NOZ34" s="1022"/>
      <c r="NPA34" s="1022"/>
      <c r="NPB34" s="1022"/>
      <c r="NPC34" s="1022"/>
      <c r="NPD34" s="1022"/>
      <c r="NPE34" s="1022"/>
      <c r="NPF34" s="1022"/>
      <c r="NPG34" s="1022"/>
      <c r="NPH34" s="1022"/>
      <c r="NPI34" s="1022"/>
      <c r="NPJ34" s="1022"/>
      <c r="NPK34" s="1022"/>
      <c r="NPL34" s="1022"/>
      <c r="NPM34" s="1022"/>
      <c r="NPN34" s="1022"/>
      <c r="NPO34" s="1022"/>
      <c r="NPP34" s="1022"/>
      <c r="NPQ34" s="1022"/>
      <c r="NPR34" s="1022"/>
      <c r="NPS34" s="1022"/>
      <c r="NPT34" s="1022"/>
      <c r="NPU34" s="1022"/>
      <c r="NPV34" s="1022"/>
      <c r="NPW34" s="1022"/>
      <c r="NPX34" s="1022"/>
      <c r="NPY34" s="1022"/>
      <c r="NPZ34" s="1022"/>
      <c r="NQA34" s="1022"/>
      <c r="NQB34" s="1022"/>
      <c r="NQC34" s="1022"/>
      <c r="NQD34" s="1022"/>
      <c r="NQE34" s="1022"/>
      <c r="NQF34" s="1022"/>
      <c r="NQG34" s="1022"/>
      <c r="NQH34" s="1022"/>
      <c r="NQI34" s="1022"/>
      <c r="NQJ34" s="1022"/>
      <c r="NQK34" s="1022"/>
      <c r="NQL34" s="1022"/>
      <c r="NQM34" s="1022"/>
      <c r="NQN34" s="1022"/>
      <c r="NQO34" s="1022"/>
      <c r="NQP34" s="1022"/>
      <c r="NQQ34" s="1022"/>
      <c r="NQR34" s="1022"/>
      <c r="NQS34" s="1022"/>
      <c r="NQT34" s="1022"/>
      <c r="NQU34" s="1022"/>
      <c r="NQV34" s="1022"/>
      <c r="NQW34" s="1022"/>
      <c r="NQX34" s="1022"/>
      <c r="NQY34" s="1022"/>
      <c r="NQZ34" s="1022"/>
      <c r="NRA34" s="1022"/>
      <c r="NRB34" s="1022"/>
      <c r="NRC34" s="1022"/>
      <c r="NRD34" s="1022"/>
      <c r="NRE34" s="1022"/>
      <c r="NRF34" s="1022"/>
      <c r="NRG34" s="1022"/>
      <c r="NRH34" s="1022"/>
      <c r="NRI34" s="1022"/>
      <c r="NRJ34" s="1022"/>
      <c r="NRK34" s="1022"/>
      <c r="NRL34" s="1022"/>
      <c r="NRM34" s="1022"/>
      <c r="NRN34" s="1022"/>
      <c r="NRO34" s="1022"/>
      <c r="NRP34" s="1022"/>
      <c r="NRQ34" s="1022"/>
      <c r="NRR34" s="1022"/>
      <c r="NRS34" s="1022"/>
      <c r="NRT34" s="1022"/>
      <c r="NRU34" s="1022"/>
      <c r="NRV34" s="1022"/>
      <c r="NRW34" s="1022"/>
      <c r="NRX34" s="1022"/>
      <c r="NRY34" s="1022"/>
      <c r="NRZ34" s="1022"/>
      <c r="NSA34" s="1022"/>
      <c r="NSB34" s="1022"/>
      <c r="NSC34" s="1022"/>
      <c r="NSD34" s="1022"/>
      <c r="NSE34" s="1022"/>
      <c r="NSF34" s="1022"/>
      <c r="NSG34" s="1022"/>
      <c r="NSH34" s="1022"/>
      <c r="NSI34" s="1022"/>
      <c r="NSJ34" s="1022"/>
      <c r="NSK34" s="1022"/>
      <c r="NSL34" s="1022"/>
      <c r="NSM34" s="1022"/>
      <c r="NSN34" s="1022"/>
      <c r="NSO34" s="1022"/>
      <c r="NSP34" s="1022"/>
      <c r="NSQ34" s="1022"/>
      <c r="NSR34" s="1022"/>
      <c r="NSS34" s="1022"/>
      <c r="NST34" s="1022"/>
      <c r="NSU34" s="1022"/>
      <c r="NSV34" s="1022"/>
      <c r="NSW34" s="1022"/>
      <c r="NSX34" s="1022"/>
      <c r="NSY34" s="1022"/>
      <c r="NSZ34" s="1022"/>
      <c r="NTA34" s="1022"/>
      <c r="NTB34" s="1022"/>
      <c r="NTC34" s="1022"/>
      <c r="NTD34" s="1022"/>
      <c r="NTE34" s="1022"/>
      <c r="NTF34" s="1022"/>
      <c r="NTG34" s="1022"/>
      <c r="NTH34" s="1022"/>
      <c r="NTI34" s="1022"/>
      <c r="NTJ34" s="1022"/>
      <c r="NTK34" s="1022"/>
      <c r="NTL34" s="1022"/>
      <c r="NTM34" s="1022"/>
      <c r="NTN34" s="1022"/>
      <c r="NTO34" s="1022"/>
      <c r="NTP34" s="1022"/>
      <c r="NTQ34" s="1022"/>
      <c r="NTR34" s="1022"/>
      <c r="NTS34" s="1022"/>
      <c r="NTT34" s="1022"/>
      <c r="NTU34" s="1022"/>
      <c r="NTV34" s="1022"/>
      <c r="NTW34" s="1022"/>
      <c r="NTX34" s="1022"/>
      <c r="NTY34" s="1022"/>
      <c r="NTZ34" s="1022"/>
      <c r="NUA34" s="1022"/>
      <c r="NUB34" s="1022"/>
      <c r="NUC34" s="1022"/>
      <c r="NUD34" s="1022"/>
      <c r="NUE34" s="1022"/>
      <c r="NUF34" s="1022"/>
      <c r="NUG34" s="1022"/>
      <c r="NUH34" s="1022"/>
      <c r="NUI34" s="1022"/>
      <c r="NUJ34" s="1022"/>
      <c r="NUK34" s="1022"/>
      <c r="NUL34" s="1022"/>
      <c r="NUM34" s="1022"/>
      <c r="NUN34" s="1022"/>
      <c r="NUO34" s="1022"/>
      <c r="NUP34" s="1022"/>
      <c r="NUQ34" s="1022"/>
      <c r="NUR34" s="1022"/>
      <c r="NUS34" s="1022"/>
      <c r="NUT34" s="1022"/>
      <c r="NUU34" s="1022"/>
      <c r="NUV34" s="1022"/>
      <c r="NUW34" s="1022"/>
      <c r="NUX34" s="1022"/>
      <c r="NUY34" s="1022"/>
      <c r="NUZ34" s="1022"/>
      <c r="NVA34" s="1022"/>
      <c r="NVB34" s="1022"/>
      <c r="NVC34" s="1022"/>
      <c r="NVD34" s="1022"/>
      <c r="NVE34" s="1022"/>
      <c r="NVF34" s="1022"/>
      <c r="NVG34" s="1022"/>
      <c r="NVH34" s="1022"/>
      <c r="NVI34" s="1022"/>
      <c r="NVJ34" s="1022"/>
      <c r="NVK34" s="1022"/>
      <c r="NVL34" s="1022"/>
      <c r="NVM34" s="1022"/>
      <c r="NVN34" s="1022"/>
      <c r="NVO34" s="1022"/>
      <c r="NVP34" s="1022"/>
      <c r="NVQ34" s="1022"/>
      <c r="NVR34" s="1022"/>
      <c r="NVS34" s="1022"/>
      <c r="NVT34" s="1022"/>
      <c r="NVU34" s="1022"/>
      <c r="NVV34" s="1022"/>
      <c r="NVW34" s="1022"/>
      <c r="NVX34" s="1022"/>
      <c r="NVY34" s="1022"/>
      <c r="NVZ34" s="1022"/>
      <c r="NWA34" s="1022"/>
      <c r="NWB34" s="1022"/>
      <c r="NWC34" s="1022"/>
      <c r="NWD34" s="1022"/>
      <c r="NWE34" s="1022"/>
      <c r="NWF34" s="1022"/>
      <c r="NWG34" s="1022"/>
      <c r="NWH34" s="1022"/>
      <c r="NWI34" s="1022"/>
      <c r="NWJ34" s="1022"/>
      <c r="NWK34" s="1022"/>
      <c r="NWL34" s="1022"/>
      <c r="NWM34" s="1022"/>
      <c r="NWN34" s="1022"/>
      <c r="NWO34" s="1022"/>
      <c r="NWP34" s="1022"/>
      <c r="NWQ34" s="1022"/>
      <c r="NWR34" s="1022"/>
      <c r="NWS34" s="1022"/>
      <c r="NWT34" s="1022"/>
      <c r="NWU34" s="1022"/>
      <c r="NWV34" s="1022"/>
      <c r="NWW34" s="1022"/>
      <c r="NWX34" s="1022"/>
      <c r="NWY34" s="1022"/>
      <c r="NWZ34" s="1022"/>
      <c r="NXA34" s="1022"/>
      <c r="NXB34" s="1022"/>
      <c r="NXC34" s="1022"/>
      <c r="NXD34" s="1022"/>
      <c r="NXE34" s="1022"/>
      <c r="NXF34" s="1022"/>
      <c r="NXG34" s="1022"/>
      <c r="NXH34" s="1022"/>
      <c r="NXI34" s="1022"/>
      <c r="NXJ34" s="1022"/>
      <c r="NXK34" s="1022"/>
      <c r="NXL34" s="1022"/>
      <c r="NXM34" s="1022"/>
      <c r="NXN34" s="1022"/>
      <c r="NXO34" s="1022"/>
      <c r="NXP34" s="1022"/>
      <c r="NXQ34" s="1022"/>
      <c r="NXR34" s="1022"/>
      <c r="NXS34" s="1022"/>
      <c r="NXT34" s="1022"/>
      <c r="NXU34" s="1022"/>
      <c r="NXV34" s="1022"/>
      <c r="NXW34" s="1022"/>
      <c r="NXX34" s="1022"/>
      <c r="NXY34" s="1022"/>
      <c r="NXZ34" s="1022"/>
      <c r="NYA34" s="1022"/>
      <c r="NYB34" s="1022"/>
      <c r="NYC34" s="1022"/>
      <c r="NYD34" s="1022"/>
      <c r="NYE34" s="1022"/>
      <c r="NYF34" s="1022"/>
      <c r="NYG34" s="1022"/>
      <c r="NYH34" s="1022"/>
      <c r="NYI34" s="1022"/>
      <c r="NYJ34" s="1022"/>
      <c r="NYK34" s="1022"/>
      <c r="NYL34" s="1022"/>
      <c r="NYM34" s="1022"/>
      <c r="NYN34" s="1022"/>
      <c r="NYO34" s="1022"/>
      <c r="NYP34" s="1022"/>
      <c r="NYQ34" s="1022"/>
      <c r="NYR34" s="1022"/>
      <c r="NYS34" s="1022"/>
      <c r="NYT34" s="1022"/>
      <c r="NYU34" s="1022"/>
      <c r="NYV34" s="1022"/>
      <c r="NYW34" s="1022"/>
      <c r="NYX34" s="1022"/>
      <c r="NYY34" s="1022"/>
      <c r="NYZ34" s="1022"/>
      <c r="NZA34" s="1022"/>
      <c r="NZB34" s="1022"/>
      <c r="NZC34" s="1022"/>
      <c r="NZD34" s="1022"/>
      <c r="NZE34" s="1022"/>
      <c r="NZF34" s="1022"/>
      <c r="NZG34" s="1022"/>
      <c r="NZH34" s="1022"/>
      <c r="NZI34" s="1022"/>
      <c r="NZJ34" s="1022"/>
      <c r="NZK34" s="1022"/>
      <c r="NZL34" s="1022"/>
      <c r="NZM34" s="1022"/>
      <c r="NZN34" s="1022"/>
      <c r="NZO34" s="1022"/>
      <c r="NZP34" s="1022"/>
      <c r="NZQ34" s="1022"/>
      <c r="NZR34" s="1022"/>
      <c r="NZS34" s="1022"/>
      <c r="NZT34" s="1022"/>
      <c r="NZU34" s="1022"/>
      <c r="NZV34" s="1022"/>
      <c r="NZW34" s="1022"/>
      <c r="NZX34" s="1022"/>
      <c r="NZY34" s="1022"/>
      <c r="NZZ34" s="1022"/>
      <c r="OAA34" s="1022"/>
      <c r="OAB34" s="1022"/>
      <c r="OAC34" s="1022"/>
      <c r="OAD34" s="1022"/>
      <c r="OAE34" s="1022"/>
      <c r="OAF34" s="1022"/>
      <c r="OAG34" s="1022"/>
      <c r="OAH34" s="1022"/>
      <c r="OAI34" s="1022"/>
      <c r="OAJ34" s="1022"/>
      <c r="OAK34" s="1022"/>
      <c r="OAL34" s="1022"/>
      <c r="OAM34" s="1022"/>
      <c r="OAN34" s="1022"/>
      <c r="OAO34" s="1022"/>
      <c r="OAP34" s="1022"/>
      <c r="OAQ34" s="1022"/>
      <c r="OAR34" s="1022"/>
      <c r="OAS34" s="1022"/>
      <c r="OAT34" s="1022"/>
      <c r="OAU34" s="1022"/>
      <c r="OAV34" s="1022"/>
      <c r="OAW34" s="1022"/>
      <c r="OAX34" s="1022"/>
      <c r="OAY34" s="1022"/>
      <c r="OAZ34" s="1022"/>
      <c r="OBA34" s="1022"/>
      <c r="OBB34" s="1022"/>
      <c r="OBC34" s="1022"/>
      <c r="OBD34" s="1022"/>
      <c r="OBE34" s="1022"/>
      <c r="OBF34" s="1022"/>
      <c r="OBG34" s="1022"/>
      <c r="OBH34" s="1022"/>
      <c r="OBI34" s="1022"/>
      <c r="OBJ34" s="1022"/>
      <c r="OBK34" s="1022"/>
      <c r="OBL34" s="1022"/>
      <c r="OBM34" s="1022"/>
      <c r="OBN34" s="1022"/>
      <c r="OBO34" s="1022"/>
      <c r="OBP34" s="1022"/>
      <c r="OBQ34" s="1022"/>
      <c r="OBR34" s="1022"/>
      <c r="OBS34" s="1022"/>
      <c r="OBT34" s="1022"/>
      <c r="OBU34" s="1022"/>
      <c r="OBV34" s="1022"/>
      <c r="OBW34" s="1022"/>
      <c r="OBX34" s="1022"/>
      <c r="OBY34" s="1022"/>
      <c r="OBZ34" s="1022"/>
      <c r="OCA34" s="1022"/>
      <c r="OCB34" s="1022"/>
      <c r="OCC34" s="1022"/>
      <c r="OCD34" s="1022"/>
      <c r="OCE34" s="1022"/>
      <c r="OCF34" s="1022"/>
      <c r="OCG34" s="1022"/>
      <c r="OCH34" s="1022"/>
      <c r="OCI34" s="1022"/>
      <c r="OCJ34" s="1022"/>
      <c r="OCK34" s="1022"/>
      <c r="OCL34" s="1022"/>
      <c r="OCM34" s="1022"/>
      <c r="OCN34" s="1022"/>
      <c r="OCO34" s="1022"/>
      <c r="OCP34" s="1022"/>
      <c r="OCQ34" s="1022"/>
      <c r="OCR34" s="1022"/>
      <c r="OCS34" s="1022"/>
      <c r="OCT34" s="1022"/>
      <c r="OCU34" s="1022"/>
      <c r="OCV34" s="1022"/>
      <c r="OCW34" s="1022"/>
      <c r="OCX34" s="1022"/>
      <c r="OCY34" s="1022"/>
      <c r="OCZ34" s="1022"/>
      <c r="ODA34" s="1022"/>
      <c r="ODB34" s="1022"/>
      <c r="ODC34" s="1022"/>
      <c r="ODD34" s="1022"/>
      <c r="ODE34" s="1022"/>
      <c r="ODF34" s="1022"/>
      <c r="ODG34" s="1022"/>
      <c r="ODH34" s="1022"/>
      <c r="ODI34" s="1022"/>
      <c r="ODJ34" s="1022"/>
      <c r="ODK34" s="1022"/>
      <c r="ODL34" s="1022"/>
      <c r="ODM34" s="1022"/>
      <c r="ODN34" s="1022"/>
      <c r="ODO34" s="1022"/>
      <c r="ODP34" s="1022"/>
      <c r="ODQ34" s="1022"/>
      <c r="ODR34" s="1022"/>
      <c r="ODS34" s="1022"/>
      <c r="ODT34" s="1022"/>
      <c r="ODU34" s="1022"/>
      <c r="ODV34" s="1022"/>
      <c r="ODW34" s="1022"/>
      <c r="ODX34" s="1022"/>
      <c r="ODY34" s="1022"/>
      <c r="ODZ34" s="1022"/>
      <c r="OEA34" s="1022"/>
      <c r="OEB34" s="1022"/>
      <c r="OEC34" s="1022"/>
      <c r="OED34" s="1022"/>
      <c r="OEE34" s="1022"/>
      <c r="OEF34" s="1022"/>
      <c r="OEG34" s="1022"/>
      <c r="OEH34" s="1022"/>
      <c r="OEI34" s="1022"/>
      <c r="OEJ34" s="1022"/>
      <c r="OEK34" s="1022"/>
      <c r="OEL34" s="1022"/>
      <c r="OEM34" s="1022"/>
      <c r="OEN34" s="1022"/>
      <c r="OEO34" s="1022"/>
      <c r="OEP34" s="1022"/>
      <c r="OEQ34" s="1022"/>
      <c r="OER34" s="1022"/>
      <c r="OES34" s="1022"/>
      <c r="OET34" s="1022"/>
      <c r="OEU34" s="1022"/>
      <c r="OEV34" s="1022"/>
      <c r="OEW34" s="1022"/>
      <c r="OEX34" s="1022"/>
      <c r="OEY34" s="1022"/>
      <c r="OEZ34" s="1022"/>
      <c r="OFA34" s="1022"/>
      <c r="OFB34" s="1022"/>
      <c r="OFC34" s="1022"/>
      <c r="OFD34" s="1022"/>
      <c r="OFE34" s="1022"/>
      <c r="OFF34" s="1022"/>
      <c r="OFG34" s="1022"/>
      <c r="OFH34" s="1022"/>
      <c r="OFI34" s="1022"/>
      <c r="OFJ34" s="1022"/>
      <c r="OFK34" s="1022"/>
      <c r="OFL34" s="1022"/>
      <c r="OFM34" s="1022"/>
      <c r="OFN34" s="1022"/>
      <c r="OFO34" s="1022"/>
      <c r="OFP34" s="1022"/>
      <c r="OFQ34" s="1022"/>
      <c r="OFR34" s="1022"/>
      <c r="OFS34" s="1022"/>
      <c r="OFT34" s="1022"/>
      <c r="OFU34" s="1022"/>
      <c r="OFV34" s="1022"/>
      <c r="OFW34" s="1022"/>
      <c r="OFX34" s="1022"/>
      <c r="OFY34" s="1022"/>
      <c r="OFZ34" s="1022"/>
      <c r="OGA34" s="1022"/>
      <c r="OGB34" s="1022"/>
      <c r="OGC34" s="1022"/>
      <c r="OGD34" s="1022"/>
      <c r="OGE34" s="1022"/>
      <c r="OGF34" s="1022"/>
      <c r="OGG34" s="1022"/>
      <c r="OGH34" s="1022"/>
      <c r="OGI34" s="1022"/>
      <c r="OGJ34" s="1022"/>
      <c r="OGK34" s="1022"/>
      <c r="OGL34" s="1022"/>
      <c r="OGM34" s="1022"/>
      <c r="OGN34" s="1022"/>
      <c r="OGO34" s="1022"/>
      <c r="OGP34" s="1022"/>
      <c r="OGQ34" s="1022"/>
      <c r="OGR34" s="1022"/>
      <c r="OGS34" s="1022"/>
      <c r="OGT34" s="1022"/>
      <c r="OGU34" s="1022"/>
      <c r="OGV34" s="1022"/>
      <c r="OGW34" s="1022"/>
      <c r="OGX34" s="1022"/>
      <c r="OGY34" s="1022"/>
      <c r="OGZ34" s="1022"/>
      <c r="OHA34" s="1022"/>
      <c r="OHB34" s="1022"/>
      <c r="OHC34" s="1022"/>
      <c r="OHD34" s="1022"/>
      <c r="OHE34" s="1022"/>
      <c r="OHF34" s="1022"/>
      <c r="OHG34" s="1022"/>
      <c r="OHH34" s="1022"/>
      <c r="OHI34" s="1022"/>
      <c r="OHJ34" s="1022"/>
      <c r="OHK34" s="1022"/>
      <c r="OHL34" s="1022"/>
      <c r="OHM34" s="1022"/>
      <c r="OHN34" s="1022"/>
      <c r="OHO34" s="1022"/>
      <c r="OHP34" s="1022"/>
      <c r="OHQ34" s="1022"/>
      <c r="OHR34" s="1022"/>
      <c r="OHS34" s="1022"/>
      <c r="OHT34" s="1022"/>
      <c r="OHU34" s="1022"/>
      <c r="OHV34" s="1022"/>
      <c r="OHW34" s="1022"/>
      <c r="OHX34" s="1022"/>
      <c r="OHY34" s="1022"/>
      <c r="OHZ34" s="1022"/>
      <c r="OIA34" s="1022"/>
      <c r="OIB34" s="1022"/>
      <c r="OIC34" s="1022"/>
      <c r="OID34" s="1022"/>
      <c r="OIE34" s="1022"/>
      <c r="OIF34" s="1022"/>
      <c r="OIG34" s="1022"/>
      <c r="OIH34" s="1022"/>
      <c r="OII34" s="1022"/>
      <c r="OIJ34" s="1022"/>
      <c r="OIK34" s="1022"/>
      <c r="OIL34" s="1022"/>
      <c r="OIM34" s="1022"/>
      <c r="OIN34" s="1022"/>
      <c r="OIO34" s="1022"/>
      <c r="OIP34" s="1022"/>
      <c r="OIQ34" s="1022"/>
      <c r="OIR34" s="1022"/>
      <c r="OIS34" s="1022"/>
      <c r="OIT34" s="1022"/>
      <c r="OIU34" s="1022"/>
      <c r="OIV34" s="1022"/>
      <c r="OIW34" s="1022"/>
      <c r="OIX34" s="1022"/>
      <c r="OIY34" s="1022"/>
      <c r="OIZ34" s="1022"/>
      <c r="OJA34" s="1022"/>
      <c r="OJB34" s="1022"/>
      <c r="OJC34" s="1022"/>
      <c r="OJD34" s="1022"/>
      <c r="OJE34" s="1022"/>
      <c r="OJF34" s="1022"/>
      <c r="OJG34" s="1022"/>
      <c r="OJH34" s="1022"/>
      <c r="OJI34" s="1022"/>
      <c r="OJJ34" s="1022"/>
      <c r="OJK34" s="1022"/>
      <c r="OJL34" s="1022"/>
      <c r="OJM34" s="1022"/>
      <c r="OJN34" s="1022"/>
      <c r="OJO34" s="1022"/>
      <c r="OJP34" s="1022"/>
      <c r="OJQ34" s="1022"/>
      <c r="OJR34" s="1022"/>
      <c r="OJS34" s="1022"/>
      <c r="OJT34" s="1022"/>
      <c r="OJU34" s="1022"/>
      <c r="OJV34" s="1022"/>
      <c r="OJW34" s="1022"/>
      <c r="OJX34" s="1022"/>
      <c r="OJY34" s="1022"/>
      <c r="OJZ34" s="1022"/>
      <c r="OKA34" s="1022"/>
      <c r="OKB34" s="1022"/>
      <c r="OKC34" s="1022"/>
      <c r="OKD34" s="1022"/>
      <c r="OKE34" s="1022"/>
      <c r="OKF34" s="1022"/>
      <c r="OKG34" s="1022"/>
      <c r="OKH34" s="1022"/>
      <c r="OKI34" s="1022"/>
      <c r="OKJ34" s="1022"/>
      <c r="OKK34" s="1022"/>
      <c r="OKL34" s="1022"/>
      <c r="OKM34" s="1022"/>
      <c r="OKN34" s="1022"/>
      <c r="OKO34" s="1022"/>
      <c r="OKP34" s="1022"/>
      <c r="OKQ34" s="1022"/>
      <c r="OKR34" s="1022"/>
      <c r="OKS34" s="1022"/>
      <c r="OKT34" s="1022"/>
      <c r="OKU34" s="1022"/>
      <c r="OKV34" s="1022"/>
      <c r="OKW34" s="1022"/>
      <c r="OKX34" s="1022"/>
      <c r="OKY34" s="1022"/>
      <c r="OKZ34" s="1022"/>
      <c r="OLA34" s="1022"/>
      <c r="OLB34" s="1022"/>
      <c r="OLC34" s="1022"/>
      <c r="OLD34" s="1022"/>
      <c r="OLE34" s="1022"/>
      <c r="OLF34" s="1022"/>
      <c r="OLG34" s="1022"/>
      <c r="OLH34" s="1022"/>
      <c r="OLI34" s="1022"/>
      <c r="OLJ34" s="1022"/>
      <c r="OLK34" s="1022"/>
      <c r="OLL34" s="1022"/>
      <c r="OLM34" s="1022"/>
      <c r="OLN34" s="1022"/>
      <c r="OLO34" s="1022"/>
      <c r="OLP34" s="1022"/>
      <c r="OLQ34" s="1022"/>
      <c r="OLR34" s="1022"/>
      <c r="OLS34" s="1022"/>
      <c r="OLT34" s="1022"/>
      <c r="OLU34" s="1022"/>
      <c r="OLV34" s="1022"/>
      <c r="OLW34" s="1022"/>
      <c r="OLX34" s="1022"/>
      <c r="OLY34" s="1022"/>
      <c r="OLZ34" s="1022"/>
      <c r="OMA34" s="1022"/>
      <c r="OMB34" s="1022"/>
      <c r="OMC34" s="1022"/>
      <c r="OMD34" s="1022"/>
      <c r="OME34" s="1022"/>
      <c r="OMF34" s="1022"/>
      <c r="OMG34" s="1022"/>
      <c r="OMH34" s="1022"/>
      <c r="OMI34" s="1022"/>
      <c r="OMJ34" s="1022"/>
      <c r="OMK34" s="1022"/>
      <c r="OML34" s="1022"/>
      <c r="OMM34" s="1022"/>
      <c r="OMN34" s="1022"/>
      <c r="OMO34" s="1022"/>
      <c r="OMP34" s="1022"/>
      <c r="OMQ34" s="1022"/>
      <c r="OMR34" s="1022"/>
      <c r="OMS34" s="1022"/>
      <c r="OMT34" s="1022"/>
      <c r="OMU34" s="1022"/>
      <c r="OMV34" s="1022"/>
      <c r="OMW34" s="1022"/>
      <c r="OMX34" s="1022"/>
      <c r="OMY34" s="1022"/>
      <c r="OMZ34" s="1022"/>
      <c r="ONA34" s="1022"/>
      <c r="ONB34" s="1022"/>
      <c r="ONC34" s="1022"/>
      <c r="OND34" s="1022"/>
      <c r="ONE34" s="1022"/>
      <c r="ONF34" s="1022"/>
      <c r="ONG34" s="1022"/>
      <c r="ONH34" s="1022"/>
      <c r="ONI34" s="1022"/>
      <c r="ONJ34" s="1022"/>
      <c r="ONK34" s="1022"/>
      <c r="ONL34" s="1022"/>
      <c r="ONM34" s="1022"/>
      <c r="ONN34" s="1022"/>
      <c r="ONO34" s="1022"/>
      <c r="ONP34" s="1022"/>
      <c r="ONQ34" s="1022"/>
      <c r="ONR34" s="1022"/>
      <c r="ONS34" s="1022"/>
      <c r="ONT34" s="1022"/>
      <c r="ONU34" s="1022"/>
      <c r="ONV34" s="1022"/>
      <c r="ONW34" s="1022"/>
      <c r="ONX34" s="1022"/>
      <c r="ONY34" s="1022"/>
      <c r="ONZ34" s="1022"/>
      <c r="OOA34" s="1022"/>
      <c r="OOB34" s="1022"/>
      <c r="OOC34" s="1022"/>
      <c r="OOD34" s="1022"/>
      <c r="OOE34" s="1022"/>
      <c r="OOF34" s="1022"/>
      <c r="OOG34" s="1022"/>
      <c r="OOH34" s="1022"/>
      <c r="OOI34" s="1022"/>
      <c r="OOJ34" s="1022"/>
      <c r="OOK34" s="1022"/>
      <c r="OOL34" s="1022"/>
      <c r="OOM34" s="1022"/>
      <c r="OON34" s="1022"/>
      <c r="OOO34" s="1022"/>
      <c r="OOP34" s="1022"/>
      <c r="OOQ34" s="1022"/>
      <c r="OOR34" s="1022"/>
      <c r="OOS34" s="1022"/>
      <c r="OOT34" s="1022"/>
      <c r="OOU34" s="1022"/>
      <c r="OOV34" s="1022"/>
      <c r="OOW34" s="1022"/>
      <c r="OOX34" s="1022"/>
      <c r="OOY34" s="1022"/>
      <c r="OOZ34" s="1022"/>
      <c r="OPA34" s="1022"/>
      <c r="OPB34" s="1022"/>
      <c r="OPC34" s="1022"/>
      <c r="OPD34" s="1022"/>
      <c r="OPE34" s="1022"/>
      <c r="OPF34" s="1022"/>
      <c r="OPG34" s="1022"/>
      <c r="OPH34" s="1022"/>
      <c r="OPI34" s="1022"/>
      <c r="OPJ34" s="1022"/>
      <c r="OPK34" s="1022"/>
      <c r="OPL34" s="1022"/>
      <c r="OPM34" s="1022"/>
      <c r="OPN34" s="1022"/>
      <c r="OPO34" s="1022"/>
      <c r="OPP34" s="1022"/>
      <c r="OPQ34" s="1022"/>
      <c r="OPR34" s="1022"/>
      <c r="OPS34" s="1022"/>
      <c r="OPT34" s="1022"/>
      <c r="OPU34" s="1022"/>
      <c r="OPV34" s="1022"/>
      <c r="OPW34" s="1022"/>
      <c r="OPX34" s="1022"/>
      <c r="OPY34" s="1022"/>
      <c r="OPZ34" s="1022"/>
      <c r="OQA34" s="1022"/>
      <c r="OQB34" s="1022"/>
      <c r="OQC34" s="1022"/>
      <c r="OQD34" s="1022"/>
      <c r="OQE34" s="1022"/>
      <c r="OQF34" s="1022"/>
      <c r="OQG34" s="1022"/>
      <c r="OQH34" s="1022"/>
      <c r="OQI34" s="1022"/>
      <c r="OQJ34" s="1022"/>
      <c r="OQK34" s="1022"/>
      <c r="OQL34" s="1022"/>
      <c r="OQM34" s="1022"/>
      <c r="OQN34" s="1022"/>
      <c r="OQO34" s="1022"/>
      <c r="OQP34" s="1022"/>
      <c r="OQQ34" s="1022"/>
      <c r="OQR34" s="1022"/>
      <c r="OQS34" s="1022"/>
      <c r="OQT34" s="1022"/>
      <c r="OQU34" s="1022"/>
      <c r="OQV34" s="1022"/>
      <c r="OQW34" s="1022"/>
      <c r="OQX34" s="1022"/>
      <c r="OQY34" s="1022"/>
      <c r="OQZ34" s="1022"/>
      <c r="ORA34" s="1022"/>
      <c r="ORB34" s="1022"/>
      <c r="ORC34" s="1022"/>
      <c r="ORD34" s="1022"/>
      <c r="ORE34" s="1022"/>
      <c r="ORF34" s="1022"/>
      <c r="ORG34" s="1022"/>
      <c r="ORH34" s="1022"/>
      <c r="ORI34" s="1022"/>
      <c r="ORJ34" s="1022"/>
      <c r="ORK34" s="1022"/>
      <c r="ORL34" s="1022"/>
      <c r="ORM34" s="1022"/>
      <c r="ORN34" s="1022"/>
      <c r="ORO34" s="1022"/>
      <c r="ORP34" s="1022"/>
      <c r="ORQ34" s="1022"/>
      <c r="ORR34" s="1022"/>
      <c r="ORS34" s="1022"/>
      <c r="ORT34" s="1022"/>
      <c r="ORU34" s="1022"/>
      <c r="ORV34" s="1022"/>
      <c r="ORW34" s="1022"/>
      <c r="ORX34" s="1022"/>
      <c r="ORY34" s="1022"/>
      <c r="ORZ34" s="1022"/>
      <c r="OSA34" s="1022"/>
      <c r="OSB34" s="1022"/>
      <c r="OSC34" s="1022"/>
      <c r="OSD34" s="1022"/>
      <c r="OSE34" s="1022"/>
      <c r="OSF34" s="1022"/>
      <c r="OSG34" s="1022"/>
      <c r="OSH34" s="1022"/>
      <c r="OSI34" s="1022"/>
      <c r="OSJ34" s="1022"/>
      <c r="OSK34" s="1022"/>
      <c r="OSL34" s="1022"/>
      <c r="OSM34" s="1022"/>
      <c r="OSN34" s="1022"/>
      <c r="OSO34" s="1022"/>
      <c r="OSP34" s="1022"/>
      <c r="OSQ34" s="1022"/>
      <c r="OSR34" s="1022"/>
      <c r="OSS34" s="1022"/>
      <c r="OST34" s="1022"/>
      <c r="OSU34" s="1022"/>
      <c r="OSV34" s="1022"/>
      <c r="OSW34" s="1022"/>
      <c r="OSX34" s="1022"/>
      <c r="OSY34" s="1022"/>
      <c r="OSZ34" s="1022"/>
      <c r="OTA34" s="1022"/>
      <c r="OTB34" s="1022"/>
      <c r="OTC34" s="1022"/>
      <c r="OTD34" s="1022"/>
      <c r="OTE34" s="1022"/>
      <c r="OTF34" s="1022"/>
      <c r="OTG34" s="1022"/>
      <c r="OTH34" s="1022"/>
      <c r="OTI34" s="1022"/>
      <c r="OTJ34" s="1022"/>
      <c r="OTK34" s="1022"/>
      <c r="OTL34" s="1022"/>
      <c r="OTM34" s="1022"/>
      <c r="OTN34" s="1022"/>
      <c r="OTO34" s="1022"/>
      <c r="OTP34" s="1022"/>
      <c r="OTQ34" s="1022"/>
      <c r="OTR34" s="1022"/>
      <c r="OTS34" s="1022"/>
      <c r="OTT34" s="1022"/>
      <c r="OTU34" s="1022"/>
      <c r="OTV34" s="1022"/>
      <c r="OTW34" s="1022"/>
      <c r="OTX34" s="1022"/>
      <c r="OTY34" s="1022"/>
      <c r="OTZ34" s="1022"/>
      <c r="OUA34" s="1022"/>
      <c r="OUB34" s="1022"/>
      <c r="OUC34" s="1022"/>
      <c r="OUD34" s="1022"/>
      <c r="OUE34" s="1022"/>
      <c r="OUF34" s="1022"/>
      <c r="OUG34" s="1022"/>
      <c r="OUH34" s="1022"/>
      <c r="OUI34" s="1022"/>
      <c r="OUJ34" s="1022"/>
      <c r="OUK34" s="1022"/>
      <c r="OUL34" s="1022"/>
      <c r="OUM34" s="1022"/>
      <c r="OUN34" s="1022"/>
      <c r="OUO34" s="1022"/>
      <c r="OUP34" s="1022"/>
      <c r="OUQ34" s="1022"/>
      <c r="OUR34" s="1022"/>
      <c r="OUS34" s="1022"/>
      <c r="OUT34" s="1022"/>
      <c r="OUU34" s="1022"/>
      <c r="OUV34" s="1022"/>
      <c r="OUW34" s="1022"/>
      <c r="OUX34" s="1022"/>
      <c r="OUY34" s="1022"/>
      <c r="OUZ34" s="1022"/>
      <c r="OVA34" s="1022"/>
      <c r="OVB34" s="1022"/>
      <c r="OVC34" s="1022"/>
      <c r="OVD34" s="1022"/>
      <c r="OVE34" s="1022"/>
      <c r="OVF34" s="1022"/>
      <c r="OVG34" s="1022"/>
      <c r="OVH34" s="1022"/>
      <c r="OVI34" s="1022"/>
      <c r="OVJ34" s="1022"/>
      <c r="OVK34" s="1022"/>
      <c r="OVL34" s="1022"/>
      <c r="OVM34" s="1022"/>
      <c r="OVN34" s="1022"/>
      <c r="OVO34" s="1022"/>
      <c r="OVP34" s="1022"/>
      <c r="OVQ34" s="1022"/>
      <c r="OVR34" s="1022"/>
      <c r="OVS34" s="1022"/>
      <c r="OVT34" s="1022"/>
      <c r="OVU34" s="1022"/>
      <c r="OVV34" s="1022"/>
      <c r="OVW34" s="1022"/>
      <c r="OVX34" s="1022"/>
      <c r="OVY34" s="1022"/>
      <c r="OVZ34" s="1022"/>
      <c r="OWA34" s="1022"/>
      <c r="OWB34" s="1022"/>
      <c r="OWC34" s="1022"/>
      <c r="OWD34" s="1022"/>
      <c r="OWE34" s="1022"/>
      <c r="OWF34" s="1022"/>
      <c r="OWG34" s="1022"/>
      <c r="OWH34" s="1022"/>
      <c r="OWI34" s="1022"/>
      <c r="OWJ34" s="1022"/>
      <c r="OWK34" s="1022"/>
      <c r="OWL34" s="1022"/>
      <c r="OWM34" s="1022"/>
      <c r="OWN34" s="1022"/>
      <c r="OWO34" s="1022"/>
      <c r="OWP34" s="1022"/>
      <c r="OWQ34" s="1022"/>
      <c r="OWR34" s="1022"/>
      <c r="OWS34" s="1022"/>
      <c r="OWT34" s="1022"/>
      <c r="OWU34" s="1022"/>
      <c r="OWV34" s="1022"/>
      <c r="OWW34" s="1022"/>
      <c r="OWX34" s="1022"/>
      <c r="OWY34" s="1022"/>
      <c r="OWZ34" s="1022"/>
      <c r="OXA34" s="1022"/>
      <c r="OXB34" s="1022"/>
      <c r="OXC34" s="1022"/>
      <c r="OXD34" s="1022"/>
      <c r="OXE34" s="1022"/>
      <c r="OXF34" s="1022"/>
      <c r="OXG34" s="1022"/>
      <c r="OXH34" s="1022"/>
      <c r="OXI34" s="1022"/>
      <c r="OXJ34" s="1022"/>
      <c r="OXK34" s="1022"/>
      <c r="OXL34" s="1022"/>
      <c r="OXM34" s="1022"/>
      <c r="OXN34" s="1022"/>
      <c r="OXO34" s="1022"/>
      <c r="OXP34" s="1022"/>
      <c r="OXQ34" s="1022"/>
      <c r="OXR34" s="1022"/>
      <c r="OXS34" s="1022"/>
      <c r="OXT34" s="1022"/>
      <c r="OXU34" s="1022"/>
      <c r="OXV34" s="1022"/>
      <c r="OXW34" s="1022"/>
      <c r="OXX34" s="1022"/>
      <c r="OXY34" s="1022"/>
      <c r="OXZ34" s="1022"/>
      <c r="OYA34" s="1022"/>
      <c r="OYB34" s="1022"/>
      <c r="OYC34" s="1022"/>
      <c r="OYD34" s="1022"/>
      <c r="OYE34" s="1022"/>
      <c r="OYF34" s="1022"/>
      <c r="OYG34" s="1022"/>
      <c r="OYH34" s="1022"/>
      <c r="OYI34" s="1022"/>
      <c r="OYJ34" s="1022"/>
      <c r="OYK34" s="1022"/>
      <c r="OYL34" s="1022"/>
      <c r="OYM34" s="1022"/>
      <c r="OYN34" s="1022"/>
      <c r="OYO34" s="1022"/>
      <c r="OYP34" s="1022"/>
      <c r="OYQ34" s="1022"/>
      <c r="OYR34" s="1022"/>
      <c r="OYS34" s="1022"/>
      <c r="OYT34" s="1022"/>
      <c r="OYU34" s="1022"/>
      <c r="OYV34" s="1022"/>
      <c r="OYW34" s="1022"/>
      <c r="OYX34" s="1022"/>
      <c r="OYY34" s="1022"/>
      <c r="OYZ34" s="1022"/>
      <c r="OZA34" s="1022"/>
      <c r="OZB34" s="1022"/>
      <c r="OZC34" s="1022"/>
      <c r="OZD34" s="1022"/>
      <c r="OZE34" s="1022"/>
      <c r="OZF34" s="1022"/>
      <c r="OZG34" s="1022"/>
      <c r="OZH34" s="1022"/>
      <c r="OZI34" s="1022"/>
      <c r="OZJ34" s="1022"/>
      <c r="OZK34" s="1022"/>
      <c r="OZL34" s="1022"/>
      <c r="OZM34" s="1022"/>
      <c r="OZN34" s="1022"/>
      <c r="OZO34" s="1022"/>
      <c r="OZP34" s="1022"/>
      <c r="OZQ34" s="1022"/>
      <c r="OZR34" s="1022"/>
      <c r="OZS34" s="1022"/>
      <c r="OZT34" s="1022"/>
      <c r="OZU34" s="1022"/>
      <c r="OZV34" s="1022"/>
      <c r="OZW34" s="1022"/>
      <c r="OZX34" s="1022"/>
      <c r="OZY34" s="1022"/>
      <c r="OZZ34" s="1022"/>
      <c r="PAA34" s="1022"/>
      <c r="PAB34" s="1022"/>
      <c r="PAC34" s="1022"/>
      <c r="PAD34" s="1022"/>
      <c r="PAE34" s="1022"/>
      <c r="PAF34" s="1022"/>
      <c r="PAG34" s="1022"/>
      <c r="PAH34" s="1022"/>
      <c r="PAI34" s="1022"/>
      <c r="PAJ34" s="1022"/>
      <c r="PAK34" s="1022"/>
      <c r="PAL34" s="1022"/>
      <c r="PAM34" s="1022"/>
      <c r="PAN34" s="1022"/>
      <c r="PAO34" s="1022"/>
      <c r="PAP34" s="1022"/>
      <c r="PAQ34" s="1022"/>
      <c r="PAR34" s="1022"/>
      <c r="PAS34" s="1022"/>
      <c r="PAT34" s="1022"/>
      <c r="PAU34" s="1022"/>
      <c r="PAV34" s="1022"/>
      <c r="PAW34" s="1022"/>
      <c r="PAX34" s="1022"/>
      <c r="PAY34" s="1022"/>
      <c r="PAZ34" s="1022"/>
      <c r="PBA34" s="1022"/>
      <c r="PBB34" s="1022"/>
      <c r="PBC34" s="1022"/>
      <c r="PBD34" s="1022"/>
      <c r="PBE34" s="1022"/>
      <c r="PBF34" s="1022"/>
      <c r="PBG34" s="1022"/>
      <c r="PBH34" s="1022"/>
      <c r="PBI34" s="1022"/>
      <c r="PBJ34" s="1022"/>
      <c r="PBK34" s="1022"/>
      <c r="PBL34" s="1022"/>
      <c r="PBM34" s="1022"/>
      <c r="PBN34" s="1022"/>
      <c r="PBO34" s="1022"/>
      <c r="PBP34" s="1022"/>
      <c r="PBQ34" s="1022"/>
      <c r="PBR34" s="1022"/>
      <c r="PBS34" s="1022"/>
      <c r="PBT34" s="1022"/>
      <c r="PBU34" s="1022"/>
      <c r="PBV34" s="1022"/>
      <c r="PBW34" s="1022"/>
      <c r="PBX34" s="1022"/>
      <c r="PBY34" s="1022"/>
      <c r="PBZ34" s="1022"/>
      <c r="PCA34" s="1022"/>
      <c r="PCB34" s="1022"/>
      <c r="PCC34" s="1022"/>
      <c r="PCD34" s="1022"/>
      <c r="PCE34" s="1022"/>
      <c r="PCF34" s="1022"/>
      <c r="PCG34" s="1022"/>
      <c r="PCH34" s="1022"/>
      <c r="PCI34" s="1022"/>
      <c r="PCJ34" s="1022"/>
      <c r="PCK34" s="1022"/>
      <c r="PCL34" s="1022"/>
      <c r="PCM34" s="1022"/>
      <c r="PCN34" s="1022"/>
      <c r="PCO34" s="1022"/>
      <c r="PCP34" s="1022"/>
      <c r="PCQ34" s="1022"/>
      <c r="PCR34" s="1022"/>
      <c r="PCS34" s="1022"/>
      <c r="PCT34" s="1022"/>
      <c r="PCU34" s="1022"/>
      <c r="PCV34" s="1022"/>
      <c r="PCW34" s="1022"/>
      <c r="PCX34" s="1022"/>
      <c r="PCY34" s="1022"/>
      <c r="PCZ34" s="1022"/>
      <c r="PDA34" s="1022"/>
      <c r="PDB34" s="1022"/>
      <c r="PDC34" s="1022"/>
      <c r="PDD34" s="1022"/>
      <c r="PDE34" s="1022"/>
      <c r="PDF34" s="1022"/>
      <c r="PDG34" s="1022"/>
      <c r="PDH34" s="1022"/>
      <c r="PDI34" s="1022"/>
      <c r="PDJ34" s="1022"/>
      <c r="PDK34" s="1022"/>
      <c r="PDL34" s="1022"/>
      <c r="PDM34" s="1022"/>
      <c r="PDN34" s="1022"/>
      <c r="PDO34" s="1022"/>
      <c r="PDP34" s="1022"/>
      <c r="PDQ34" s="1022"/>
      <c r="PDR34" s="1022"/>
      <c r="PDS34" s="1022"/>
      <c r="PDT34" s="1022"/>
      <c r="PDU34" s="1022"/>
      <c r="PDV34" s="1022"/>
      <c r="PDW34" s="1022"/>
      <c r="PDX34" s="1022"/>
      <c r="PDY34" s="1022"/>
      <c r="PDZ34" s="1022"/>
      <c r="PEA34" s="1022"/>
      <c r="PEB34" s="1022"/>
      <c r="PEC34" s="1022"/>
      <c r="PED34" s="1022"/>
      <c r="PEE34" s="1022"/>
      <c r="PEF34" s="1022"/>
      <c r="PEG34" s="1022"/>
      <c r="PEH34" s="1022"/>
      <c r="PEI34" s="1022"/>
      <c r="PEJ34" s="1022"/>
      <c r="PEK34" s="1022"/>
      <c r="PEL34" s="1022"/>
      <c r="PEM34" s="1022"/>
      <c r="PEN34" s="1022"/>
      <c r="PEO34" s="1022"/>
      <c r="PEP34" s="1022"/>
      <c r="PEQ34" s="1022"/>
      <c r="PER34" s="1022"/>
      <c r="PES34" s="1022"/>
      <c r="PET34" s="1022"/>
      <c r="PEU34" s="1022"/>
      <c r="PEV34" s="1022"/>
      <c r="PEW34" s="1022"/>
      <c r="PEX34" s="1022"/>
      <c r="PEY34" s="1022"/>
      <c r="PEZ34" s="1022"/>
      <c r="PFA34" s="1022"/>
      <c r="PFB34" s="1022"/>
      <c r="PFC34" s="1022"/>
      <c r="PFD34" s="1022"/>
      <c r="PFE34" s="1022"/>
      <c r="PFF34" s="1022"/>
      <c r="PFG34" s="1022"/>
      <c r="PFH34" s="1022"/>
      <c r="PFI34" s="1022"/>
      <c r="PFJ34" s="1022"/>
      <c r="PFK34" s="1022"/>
      <c r="PFL34" s="1022"/>
      <c r="PFM34" s="1022"/>
      <c r="PFN34" s="1022"/>
      <c r="PFO34" s="1022"/>
      <c r="PFP34" s="1022"/>
      <c r="PFQ34" s="1022"/>
      <c r="PFR34" s="1022"/>
      <c r="PFS34" s="1022"/>
      <c r="PFT34" s="1022"/>
      <c r="PFU34" s="1022"/>
      <c r="PFV34" s="1022"/>
      <c r="PFW34" s="1022"/>
      <c r="PFX34" s="1022"/>
      <c r="PFY34" s="1022"/>
      <c r="PFZ34" s="1022"/>
      <c r="PGA34" s="1022"/>
      <c r="PGB34" s="1022"/>
      <c r="PGC34" s="1022"/>
      <c r="PGD34" s="1022"/>
      <c r="PGE34" s="1022"/>
      <c r="PGF34" s="1022"/>
      <c r="PGG34" s="1022"/>
      <c r="PGH34" s="1022"/>
      <c r="PGI34" s="1022"/>
      <c r="PGJ34" s="1022"/>
      <c r="PGK34" s="1022"/>
      <c r="PGL34" s="1022"/>
      <c r="PGM34" s="1022"/>
      <c r="PGN34" s="1022"/>
      <c r="PGO34" s="1022"/>
      <c r="PGP34" s="1022"/>
      <c r="PGQ34" s="1022"/>
      <c r="PGR34" s="1022"/>
      <c r="PGS34" s="1022"/>
      <c r="PGT34" s="1022"/>
      <c r="PGU34" s="1022"/>
      <c r="PGV34" s="1022"/>
      <c r="PGW34" s="1022"/>
      <c r="PGX34" s="1022"/>
      <c r="PGY34" s="1022"/>
      <c r="PGZ34" s="1022"/>
      <c r="PHA34" s="1022"/>
      <c r="PHB34" s="1022"/>
      <c r="PHC34" s="1022"/>
      <c r="PHD34" s="1022"/>
      <c r="PHE34" s="1022"/>
      <c r="PHF34" s="1022"/>
      <c r="PHG34" s="1022"/>
      <c r="PHH34" s="1022"/>
      <c r="PHI34" s="1022"/>
      <c r="PHJ34" s="1022"/>
      <c r="PHK34" s="1022"/>
      <c r="PHL34" s="1022"/>
      <c r="PHM34" s="1022"/>
      <c r="PHN34" s="1022"/>
      <c r="PHO34" s="1022"/>
      <c r="PHP34" s="1022"/>
      <c r="PHQ34" s="1022"/>
      <c r="PHR34" s="1022"/>
      <c r="PHS34" s="1022"/>
      <c r="PHT34" s="1022"/>
      <c r="PHU34" s="1022"/>
      <c r="PHV34" s="1022"/>
      <c r="PHW34" s="1022"/>
      <c r="PHX34" s="1022"/>
      <c r="PHY34" s="1022"/>
      <c r="PHZ34" s="1022"/>
      <c r="PIA34" s="1022"/>
      <c r="PIB34" s="1022"/>
      <c r="PIC34" s="1022"/>
      <c r="PID34" s="1022"/>
      <c r="PIE34" s="1022"/>
      <c r="PIF34" s="1022"/>
      <c r="PIG34" s="1022"/>
      <c r="PIH34" s="1022"/>
      <c r="PII34" s="1022"/>
      <c r="PIJ34" s="1022"/>
      <c r="PIK34" s="1022"/>
      <c r="PIL34" s="1022"/>
      <c r="PIM34" s="1022"/>
      <c r="PIN34" s="1022"/>
      <c r="PIO34" s="1022"/>
      <c r="PIP34" s="1022"/>
      <c r="PIQ34" s="1022"/>
      <c r="PIR34" s="1022"/>
      <c r="PIS34" s="1022"/>
      <c r="PIT34" s="1022"/>
      <c r="PIU34" s="1022"/>
      <c r="PIV34" s="1022"/>
      <c r="PIW34" s="1022"/>
      <c r="PIX34" s="1022"/>
      <c r="PIY34" s="1022"/>
      <c r="PIZ34" s="1022"/>
      <c r="PJA34" s="1022"/>
      <c r="PJB34" s="1022"/>
      <c r="PJC34" s="1022"/>
      <c r="PJD34" s="1022"/>
      <c r="PJE34" s="1022"/>
      <c r="PJF34" s="1022"/>
      <c r="PJG34" s="1022"/>
      <c r="PJH34" s="1022"/>
      <c r="PJI34" s="1022"/>
      <c r="PJJ34" s="1022"/>
      <c r="PJK34" s="1022"/>
      <c r="PJL34" s="1022"/>
      <c r="PJM34" s="1022"/>
      <c r="PJN34" s="1022"/>
      <c r="PJO34" s="1022"/>
      <c r="PJP34" s="1022"/>
      <c r="PJQ34" s="1022"/>
      <c r="PJR34" s="1022"/>
      <c r="PJS34" s="1022"/>
      <c r="PJT34" s="1022"/>
      <c r="PJU34" s="1022"/>
      <c r="PJV34" s="1022"/>
      <c r="PJW34" s="1022"/>
      <c r="PJX34" s="1022"/>
      <c r="PJY34" s="1022"/>
      <c r="PJZ34" s="1022"/>
      <c r="PKA34" s="1022"/>
      <c r="PKB34" s="1022"/>
      <c r="PKC34" s="1022"/>
      <c r="PKD34" s="1022"/>
      <c r="PKE34" s="1022"/>
      <c r="PKF34" s="1022"/>
      <c r="PKG34" s="1022"/>
      <c r="PKH34" s="1022"/>
      <c r="PKI34" s="1022"/>
      <c r="PKJ34" s="1022"/>
      <c r="PKK34" s="1022"/>
      <c r="PKL34" s="1022"/>
      <c r="PKM34" s="1022"/>
      <c r="PKN34" s="1022"/>
      <c r="PKO34" s="1022"/>
      <c r="PKP34" s="1022"/>
      <c r="PKQ34" s="1022"/>
      <c r="PKR34" s="1022"/>
      <c r="PKS34" s="1022"/>
      <c r="PKT34" s="1022"/>
      <c r="PKU34" s="1022"/>
      <c r="PKV34" s="1022"/>
      <c r="PKW34" s="1022"/>
      <c r="PKX34" s="1022"/>
      <c r="PKY34" s="1022"/>
      <c r="PKZ34" s="1022"/>
      <c r="PLA34" s="1022"/>
      <c r="PLB34" s="1022"/>
      <c r="PLC34" s="1022"/>
      <c r="PLD34" s="1022"/>
      <c r="PLE34" s="1022"/>
      <c r="PLF34" s="1022"/>
      <c r="PLG34" s="1022"/>
      <c r="PLH34" s="1022"/>
      <c r="PLI34" s="1022"/>
      <c r="PLJ34" s="1022"/>
      <c r="PLK34" s="1022"/>
      <c r="PLL34" s="1022"/>
      <c r="PLM34" s="1022"/>
      <c r="PLN34" s="1022"/>
      <c r="PLO34" s="1022"/>
      <c r="PLP34" s="1022"/>
      <c r="PLQ34" s="1022"/>
      <c r="PLR34" s="1022"/>
      <c r="PLS34" s="1022"/>
      <c r="PLT34" s="1022"/>
      <c r="PLU34" s="1022"/>
      <c r="PLV34" s="1022"/>
      <c r="PLW34" s="1022"/>
      <c r="PLX34" s="1022"/>
      <c r="PLY34" s="1022"/>
      <c r="PLZ34" s="1022"/>
      <c r="PMA34" s="1022"/>
      <c r="PMB34" s="1022"/>
      <c r="PMC34" s="1022"/>
      <c r="PMD34" s="1022"/>
      <c r="PME34" s="1022"/>
      <c r="PMF34" s="1022"/>
      <c r="PMG34" s="1022"/>
      <c r="PMH34" s="1022"/>
      <c r="PMI34" s="1022"/>
      <c r="PMJ34" s="1022"/>
      <c r="PMK34" s="1022"/>
      <c r="PML34" s="1022"/>
      <c r="PMM34" s="1022"/>
      <c r="PMN34" s="1022"/>
      <c r="PMO34" s="1022"/>
      <c r="PMP34" s="1022"/>
      <c r="PMQ34" s="1022"/>
      <c r="PMR34" s="1022"/>
      <c r="PMS34" s="1022"/>
      <c r="PMT34" s="1022"/>
      <c r="PMU34" s="1022"/>
      <c r="PMV34" s="1022"/>
      <c r="PMW34" s="1022"/>
      <c r="PMX34" s="1022"/>
      <c r="PMY34" s="1022"/>
      <c r="PMZ34" s="1022"/>
      <c r="PNA34" s="1022"/>
      <c r="PNB34" s="1022"/>
      <c r="PNC34" s="1022"/>
      <c r="PND34" s="1022"/>
      <c r="PNE34" s="1022"/>
      <c r="PNF34" s="1022"/>
      <c r="PNG34" s="1022"/>
      <c r="PNH34" s="1022"/>
      <c r="PNI34" s="1022"/>
      <c r="PNJ34" s="1022"/>
      <c r="PNK34" s="1022"/>
      <c r="PNL34" s="1022"/>
      <c r="PNM34" s="1022"/>
      <c r="PNN34" s="1022"/>
      <c r="PNO34" s="1022"/>
      <c r="PNP34" s="1022"/>
      <c r="PNQ34" s="1022"/>
      <c r="PNR34" s="1022"/>
      <c r="PNS34" s="1022"/>
      <c r="PNT34" s="1022"/>
      <c r="PNU34" s="1022"/>
      <c r="PNV34" s="1022"/>
      <c r="PNW34" s="1022"/>
      <c r="PNX34" s="1022"/>
      <c r="PNY34" s="1022"/>
      <c r="PNZ34" s="1022"/>
      <c r="POA34" s="1022"/>
      <c r="POB34" s="1022"/>
      <c r="POC34" s="1022"/>
      <c r="POD34" s="1022"/>
      <c r="POE34" s="1022"/>
      <c r="POF34" s="1022"/>
      <c r="POG34" s="1022"/>
      <c r="POH34" s="1022"/>
      <c r="POI34" s="1022"/>
      <c r="POJ34" s="1022"/>
      <c r="POK34" s="1022"/>
      <c r="POL34" s="1022"/>
      <c r="POM34" s="1022"/>
      <c r="PON34" s="1022"/>
      <c r="POO34" s="1022"/>
      <c r="POP34" s="1022"/>
      <c r="POQ34" s="1022"/>
      <c r="POR34" s="1022"/>
      <c r="POS34" s="1022"/>
      <c r="POT34" s="1022"/>
      <c r="POU34" s="1022"/>
      <c r="POV34" s="1022"/>
      <c r="POW34" s="1022"/>
      <c r="POX34" s="1022"/>
      <c r="POY34" s="1022"/>
      <c r="POZ34" s="1022"/>
      <c r="PPA34" s="1022"/>
      <c r="PPB34" s="1022"/>
      <c r="PPC34" s="1022"/>
      <c r="PPD34" s="1022"/>
      <c r="PPE34" s="1022"/>
      <c r="PPF34" s="1022"/>
      <c r="PPG34" s="1022"/>
      <c r="PPH34" s="1022"/>
      <c r="PPI34" s="1022"/>
      <c r="PPJ34" s="1022"/>
      <c r="PPK34" s="1022"/>
      <c r="PPL34" s="1022"/>
      <c r="PPM34" s="1022"/>
      <c r="PPN34" s="1022"/>
      <c r="PPO34" s="1022"/>
      <c r="PPP34" s="1022"/>
      <c r="PPQ34" s="1022"/>
      <c r="PPR34" s="1022"/>
      <c r="PPS34" s="1022"/>
      <c r="PPT34" s="1022"/>
      <c r="PPU34" s="1022"/>
      <c r="PPV34" s="1022"/>
      <c r="PPW34" s="1022"/>
      <c r="PPX34" s="1022"/>
      <c r="PPY34" s="1022"/>
      <c r="PPZ34" s="1022"/>
      <c r="PQA34" s="1022"/>
      <c r="PQB34" s="1022"/>
      <c r="PQC34" s="1022"/>
      <c r="PQD34" s="1022"/>
      <c r="PQE34" s="1022"/>
      <c r="PQF34" s="1022"/>
      <c r="PQG34" s="1022"/>
      <c r="PQH34" s="1022"/>
      <c r="PQI34" s="1022"/>
      <c r="PQJ34" s="1022"/>
      <c r="PQK34" s="1022"/>
      <c r="PQL34" s="1022"/>
      <c r="PQM34" s="1022"/>
      <c r="PQN34" s="1022"/>
      <c r="PQO34" s="1022"/>
      <c r="PQP34" s="1022"/>
      <c r="PQQ34" s="1022"/>
      <c r="PQR34" s="1022"/>
      <c r="PQS34" s="1022"/>
      <c r="PQT34" s="1022"/>
      <c r="PQU34" s="1022"/>
      <c r="PQV34" s="1022"/>
      <c r="PQW34" s="1022"/>
      <c r="PQX34" s="1022"/>
      <c r="PQY34" s="1022"/>
      <c r="PQZ34" s="1022"/>
      <c r="PRA34" s="1022"/>
      <c r="PRB34" s="1022"/>
      <c r="PRC34" s="1022"/>
      <c r="PRD34" s="1022"/>
      <c r="PRE34" s="1022"/>
      <c r="PRF34" s="1022"/>
      <c r="PRG34" s="1022"/>
      <c r="PRH34" s="1022"/>
      <c r="PRI34" s="1022"/>
      <c r="PRJ34" s="1022"/>
      <c r="PRK34" s="1022"/>
      <c r="PRL34" s="1022"/>
      <c r="PRM34" s="1022"/>
      <c r="PRN34" s="1022"/>
      <c r="PRO34" s="1022"/>
      <c r="PRP34" s="1022"/>
      <c r="PRQ34" s="1022"/>
      <c r="PRR34" s="1022"/>
      <c r="PRS34" s="1022"/>
      <c r="PRT34" s="1022"/>
      <c r="PRU34" s="1022"/>
      <c r="PRV34" s="1022"/>
      <c r="PRW34" s="1022"/>
      <c r="PRX34" s="1022"/>
      <c r="PRY34" s="1022"/>
      <c r="PRZ34" s="1022"/>
      <c r="PSA34" s="1022"/>
      <c r="PSB34" s="1022"/>
      <c r="PSC34" s="1022"/>
      <c r="PSD34" s="1022"/>
      <c r="PSE34" s="1022"/>
      <c r="PSF34" s="1022"/>
      <c r="PSG34" s="1022"/>
      <c r="PSH34" s="1022"/>
      <c r="PSI34" s="1022"/>
      <c r="PSJ34" s="1022"/>
      <c r="PSK34" s="1022"/>
      <c r="PSL34" s="1022"/>
      <c r="PSM34" s="1022"/>
      <c r="PSN34" s="1022"/>
      <c r="PSO34" s="1022"/>
      <c r="PSP34" s="1022"/>
      <c r="PSQ34" s="1022"/>
      <c r="PSR34" s="1022"/>
      <c r="PSS34" s="1022"/>
      <c r="PST34" s="1022"/>
      <c r="PSU34" s="1022"/>
      <c r="PSV34" s="1022"/>
      <c r="PSW34" s="1022"/>
      <c r="PSX34" s="1022"/>
      <c r="PSY34" s="1022"/>
      <c r="PSZ34" s="1022"/>
      <c r="PTA34" s="1022"/>
      <c r="PTB34" s="1022"/>
      <c r="PTC34" s="1022"/>
      <c r="PTD34" s="1022"/>
      <c r="PTE34" s="1022"/>
      <c r="PTF34" s="1022"/>
      <c r="PTG34" s="1022"/>
      <c r="PTH34" s="1022"/>
      <c r="PTI34" s="1022"/>
      <c r="PTJ34" s="1022"/>
      <c r="PTK34" s="1022"/>
      <c r="PTL34" s="1022"/>
      <c r="PTM34" s="1022"/>
      <c r="PTN34" s="1022"/>
      <c r="PTO34" s="1022"/>
      <c r="PTP34" s="1022"/>
      <c r="PTQ34" s="1022"/>
      <c r="PTR34" s="1022"/>
      <c r="PTS34" s="1022"/>
      <c r="PTT34" s="1022"/>
      <c r="PTU34" s="1022"/>
      <c r="PTV34" s="1022"/>
      <c r="PTW34" s="1022"/>
      <c r="PTX34" s="1022"/>
      <c r="PTY34" s="1022"/>
      <c r="PTZ34" s="1022"/>
      <c r="PUA34" s="1022"/>
      <c r="PUB34" s="1022"/>
      <c r="PUC34" s="1022"/>
      <c r="PUD34" s="1022"/>
      <c r="PUE34" s="1022"/>
      <c r="PUF34" s="1022"/>
      <c r="PUG34" s="1022"/>
      <c r="PUH34" s="1022"/>
      <c r="PUI34" s="1022"/>
      <c r="PUJ34" s="1022"/>
      <c r="PUK34" s="1022"/>
      <c r="PUL34" s="1022"/>
      <c r="PUM34" s="1022"/>
      <c r="PUN34" s="1022"/>
      <c r="PUO34" s="1022"/>
      <c r="PUP34" s="1022"/>
      <c r="PUQ34" s="1022"/>
      <c r="PUR34" s="1022"/>
      <c r="PUS34" s="1022"/>
      <c r="PUT34" s="1022"/>
      <c r="PUU34" s="1022"/>
      <c r="PUV34" s="1022"/>
      <c r="PUW34" s="1022"/>
      <c r="PUX34" s="1022"/>
      <c r="PUY34" s="1022"/>
      <c r="PUZ34" s="1022"/>
      <c r="PVA34" s="1022"/>
      <c r="PVB34" s="1022"/>
      <c r="PVC34" s="1022"/>
      <c r="PVD34" s="1022"/>
      <c r="PVE34" s="1022"/>
      <c r="PVF34" s="1022"/>
      <c r="PVG34" s="1022"/>
      <c r="PVH34" s="1022"/>
      <c r="PVI34" s="1022"/>
      <c r="PVJ34" s="1022"/>
      <c r="PVK34" s="1022"/>
      <c r="PVL34" s="1022"/>
      <c r="PVM34" s="1022"/>
      <c r="PVN34" s="1022"/>
      <c r="PVO34" s="1022"/>
      <c r="PVP34" s="1022"/>
      <c r="PVQ34" s="1022"/>
      <c r="PVR34" s="1022"/>
      <c r="PVS34" s="1022"/>
      <c r="PVT34" s="1022"/>
      <c r="PVU34" s="1022"/>
      <c r="PVV34" s="1022"/>
      <c r="PVW34" s="1022"/>
      <c r="PVX34" s="1022"/>
      <c r="PVY34" s="1022"/>
      <c r="PVZ34" s="1022"/>
      <c r="PWA34" s="1022"/>
      <c r="PWB34" s="1022"/>
      <c r="PWC34" s="1022"/>
      <c r="PWD34" s="1022"/>
      <c r="PWE34" s="1022"/>
      <c r="PWF34" s="1022"/>
      <c r="PWG34" s="1022"/>
      <c r="PWH34" s="1022"/>
      <c r="PWI34" s="1022"/>
      <c r="PWJ34" s="1022"/>
      <c r="PWK34" s="1022"/>
      <c r="PWL34" s="1022"/>
      <c r="PWM34" s="1022"/>
      <c r="PWN34" s="1022"/>
      <c r="PWO34" s="1022"/>
      <c r="PWP34" s="1022"/>
      <c r="PWQ34" s="1022"/>
      <c r="PWR34" s="1022"/>
      <c r="PWS34" s="1022"/>
      <c r="PWT34" s="1022"/>
      <c r="PWU34" s="1022"/>
      <c r="PWV34" s="1022"/>
      <c r="PWW34" s="1022"/>
      <c r="PWX34" s="1022"/>
      <c r="PWY34" s="1022"/>
      <c r="PWZ34" s="1022"/>
      <c r="PXA34" s="1022"/>
      <c r="PXB34" s="1022"/>
      <c r="PXC34" s="1022"/>
      <c r="PXD34" s="1022"/>
      <c r="PXE34" s="1022"/>
      <c r="PXF34" s="1022"/>
      <c r="PXG34" s="1022"/>
      <c r="PXH34" s="1022"/>
      <c r="PXI34" s="1022"/>
      <c r="PXJ34" s="1022"/>
      <c r="PXK34" s="1022"/>
      <c r="PXL34" s="1022"/>
      <c r="PXM34" s="1022"/>
      <c r="PXN34" s="1022"/>
      <c r="PXO34" s="1022"/>
      <c r="PXP34" s="1022"/>
      <c r="PXQ34" s="1022"/>
      <c r="PXR34" s="1022"/>
      <c r="PXS34" s="1022"/>
      <c r="PXT34" s="1022"/>
      <c r="PXU34" s="1022"/>
      <c r="PXV34" s="1022"/>
      <c r="PXW34" s="1022"/>
      <c r="PXX34" s="1022"/>
      <c r="PXY34" s="1022"/>
      <c r="PXZ34" s="1022"/>
      <c r="PYA34" s="1022"/>
      <c r="PYB34" s="1022"/>
      <c r="PYC34" s="1022"/>
      <c r="PYD34" s="1022"/>
      <c r="PYE34" s="1022"/>
      <c r="PYF34" s="1022"/>
      <c r="PYG34" s="1022"/>
      <c r="PYH34" s="1022"/>
      <c r="PYI34" s="1022"/>
      <c r="PYJ34" s="1022"/>
      <c r="PYK34" s="1022"/>
      <c r="PYL34" s="1022"/>
      <c r="PYM34" s="1022"/>
      <c r="PYN34" s="1022"/>
      <c r="PYO34" s="1022"/>
      <c r="PYP34" s="1022"/>
      <c r="PYQ34" s="1022"/>
      <c r="PYR34" s="1022"/>
      <c r="PYS34" s="1022"/>
      <c r="PYT34" s="1022"/>
      <c r="PYU34" s="1022"/>
      <c r="PYV34" s="1022"/>
      <c r="PYW34" s="1022"/>
      <c r="PYX34" s="1022"/>
      <c r="PYY34" s="1022"/>
      <c r="PYZ34" s="1022"/>
      <c r="PZA34" s="1022"/>
      <c r="PZB34" s="1022"/>
      <c r="PZC34" s="1022"/>
      <c r="PZD34" s="1022"/>
      <c r="PZE34" s="1022"/>
      <c r="PZF34" s="1022"/>
      <c r="PZG34" s="1022"/>
      <c r="PZH34" s="1022"/>
      <c r="PZI34" s="1022"/>
      <c r="PZJ34" s="1022"/>
      <c r="PZK34" s="1022"/>
      <c r="PZL34" s="1022"/>
      <c r="PZM34" s="1022"/>
      <c r="PZN34" s="1022"/>
      <c r="PZO34" s="1022"/>
      <c r="PZP34" s="1022"/>
      <c r="PZQ34" s="1022"/>
      <c r="PZR34" s="1022"/>
      <c r="PZS34" s="1022"/>
      <c r="PZT34" s="1022"/>
      <c r="PZU34" s="1022"/>
      <c r="PZV34" s="1022"/>
      <c r="PZW34" s="1022"/>
      <c r="PZX34" s="1022"/>
      <c r="PZY34" s="1022"/>
      <c r="PZZ34" s="1022"/>
      <c r="QAA34" s="1022"/>
      <c r="QAB34" s="1022"/>
      <c r="QAC34" s="1022"/>
      <c r="QAD34" s="1022"/>
      <c r="QAE34" s="1022"/>
      <c r="QAF34" s="1022"/>
      <c r="QAG34" s="1022"/>
      <c r="QAH34" s="1022"/>
      <c r="QAI34" s="1022"/>
      <c r="QAJ34" s="1022"/>
      <c r="QAK34" s="1022"/>
      <c r="QAL34" s="1022"/>
      <c r="QAM34" s="1022"/>
      <c r="QAN34" s="1022"/>
      <c r="QAO34" s="1022"/>
      <c r="QAP34" s="1022"/>
      <c r="QAQ34" s="1022"/>
      <c r="QAR34" s="1022"/>
      <c r="QAS34" s="1022"/>
      <c r="QAT34" s="1022"/>
      <c r="QAU34" s="1022"/>
      <c r="QAV34" s="1022"/>
      <c r="QAW34" s="1022"/>
      <c r="QAX34" s="1022"/>
      <c r="QAY34" s="1022"/>
      <c r="QAZ34" s="1022"/>
      <c r="QBA34" s="1022"/>
      <c r="QBB34" s="1022"/>
      <c r="QBC34" s="1022"/>
      <c r="QBD34" s="1022"/>
      <c r="QBE34" s="1022"/>
      <c r="QBF34" s="1022"/>
      <c r="QBG34" s="1022"/>
      <c r="QBH34" s="1022"/>
      <c r="QBI34" s="1022"/>
      <c r="QBJ34" s="1022"/>
      <c r="QBK34" s="1022"/>
      <c r="QBL34" s="1022"/>
      <c r="QBM34" s="1022"/>
      <c r="QBN34" s="1022"/>
      <c r="QBO34" s="1022"/>
      <c r="QBP34" s="1022"/>
      <c r="QBQ34" s="1022"/>
      <c r="QBR34" s="1022"/>
      <c r="QBS34" s="1022"/>
      <c r="QBT34" s="1022"/>
      <c r="QBU34" s="1022"/>
      <c r="QBV34" s="1022"/>
      <c r="QBW34" s="1022"/>
      <c r="QBX34" s="1022"/>
      <c r="QBY34" s="1022"/>
      <c r="QBZ34" s="1022"/>
      <c r="QCA34" s="1022"/>
      <c r="QCB34" s="1022"/>
      <c r="QCC34" s="1022"/>
      <c r="QCD34" s="1022"/>
      <c r="QCE34" s="1022"/>
      <c r="QCF34" s="1022"/>
      <c r="QCG34" s="1022"/>
      <c r="QCH34" s="1022"/>
      <c r="QCI34" s="1022"/>
      <c r="QCJ34" s="1022"/>
      <c r="QCK34" s="1022"/>
      <c r="QCL34" s="1022"/>
      <c r="QCM34" s="1022"/>
      <c r="QCN34" s="1022"/>
      <c r="QCO34" s="1022"/>
      <c r="QCP34" s="1022"/>
      <c r="QCQ34" s="1022"/>
      <c r="QCR34" s="1022"/>
      <c r="QCS34" s="1022"/>
      <c r="QCT34" s="1022"/>
      <c r="QCU34" s="1022"/>
      <c r="QCV34" s="1022"/>
      <c r="QCW34" s="1022"/>
      <c r="QCX34" s="1022"/>
      <c r="QCY34" s="1022"/>
      <c r="QCZ34" s="1022"/>
      <c r="QDA34" s="1022"/>
      <c r="QDB34" s="1022"/>
      <c r="QDC34" s="1022"/>
      <c r="QDD34" s="1022"/>
      <c r="QDE34" s="1022"/>
      <c r="QDF34" s="1022"/>
      <c r="QDG34" s="1022"/>
      <c r="QDH34" s="1022"/>
      <c r="QDI34" s="1022"/>
      <c r="QDJ34" s="1022"/>
      <c r="QDK34" s="1022"/>
      <c r="QDL34" s="1022"/>
      <c r="QDM34" s="1022"/>
      <c r="QDN34" s="1022"/>
      <c r="QDO34" s="1022"/>
      <c r="QDP34" s="1022"/>
      <c r="QDQ34" s="1022"/>
      <c r="QDR34" s="1022"/>
      <c r="QDS34" s="1022"/>
      <c r="QDT34" s="1022"/>
      <c r="QDU34" s="1022"/>
      <c r="QDV34" s="1022"/>
      <c r="QDW34" s="1022"/>
      <c r="QDX34" s="1022"/>
      <c r="QDY34" s="1022"/>
      <c r="QDZ34" s="1022"/>
      <c r="QEA34" s="1022"/>
      <c r="QEB34" s="1022"/>
      <c r="QEC34" s="1022"/>
      <c r="QED34" s="1022"/>
      <c r="QEE34" s="1022"/>
      <c r="QEF34" s="1022"/>
      <c r="QEG34" s="1022"/>
      <c r="QEH34" s="1022"/>
      <c r="QEI34" s="1022"/>
      <c r="QEJ34" s="1022"/>
      <c r="QEK34" s="1022"/>
      <c r="QEL34" s="1022"/>
      <c r="QEM34" s="1022"/>
      <c r="QEN34" s="1022"/>
      <c r="QEO34" s="1022"/>
      <c r="QEP34" s="1022"/>
      <c r="QEQ34" s="1022"/>
      <c r="QER34" s="1022"/>
      <c r="QES34" s="1022"/>
      <c r="QET34" s="1022"/>
      <c r="QEU34" s="1022"/>
      <c r="QEV34" s="1022"/>
      <c r="QEW34" s="1022"/>
      <c r="QEX34" s="1022"/>
      <c r="QEY34" s="1022"/>
      <c r="QEZ34" s="1022"/>
      <c r="QFA34" s="1022"/>
      <c r="QFB34" s="1022"/>
      <c r="QFC34" s="1022"/>
      <c r="QFD34" s="1022"/>
      <c r="QFE34" s="1022"/>
      <c r="QFF34" s="1022"/>
      <c r="QFG34" s="1022"/>
      <c r="QFH34" s="1022"/>
      <c r="QFI34" s="1022"/>
      <c r="QFJ34" s="1022"/>
      <c r="QFK34" s="1022"/>
      <c r="QFL34" s="1022"/>
      <c r="QFM34" s="1022"/>
      <c r="QFN34" s="1022"/>
      <c r="QFO34" s="1022"/>
      <c r="QFP34" s="1022"/>
      <c r="QFQ34" s="1022"/>
      <c r="QFR34" s="1022"/>
      <c r="QFS34" s="1022"/>
      <c r="QFT34" s="1022"/>
      <c r="QFU34" s="1022"/>
      <c r="QFV34" s="1022"/>
      <c r="QFW34" s="1022"/>
      <c r="QFX34" s="1022"/>
      <c r="QFY34" s="1022"/>
      <c r="QFZ34" s="1022"/>
      <c r="QGA34" s="1022"/>
      <c r="QGB34" s="1022"/>
      <c r="QGC34" s="1022"/>
      <c r="QGD34" s="1022"/>
      <c r="QGE34" s="1022"/>
      <c r="QGF34" s="1022"/>
      <c r="QGG34" s="1022"/>
      <c r="QGH34" s="1022"/>
      <c r="QGI34" s="1022"/>
      <c r="QGJ34" s="1022"/>
      <c r="QGK34" s="1022"/>
      <c r="QGL34" s="1022"/>
      <c r="QGM34" s="1022"/>
      <c r="QGN34" s="1022"/>
      <c r="QGO34" s="1022"/>
      <c r="QGP34" s="1022"/>
      <c r="QGQ34" s="1022"/>
      <c r="QGR34" s="1022"/>
      <c r="QGS34" s="1022"/>
      <c r="QGT34" s="1022"/>
      <c r="QGU34" s="1022"/>
      <c r="QGV34" s="1022"/>
      <c r="QGW34" s="1022"/>
      <c r="QGX34" s="1022"/>
      <c r="QGY34" s="1022"/>
      <c r="QGZ34" s="1022"/>
      <c r="QHA34" s="1022"/>
      <c r="QHB34" s="1022"/>
      <c r="QHC34" s="1022"/>
      <c r="QHD34" s="1022"/>
      <c r="QHE34" s="1022"/>
      <c r="QHF34" s="1022"/>
      <c r="QHG34" s="1022"/>
      <c r="QHH34" s="1022"/>
      <c r="QHI34" s="1022"/>
      <c r="QHJ34" s="1022"/>
      <c r="QHK34" s="1022"/>
      <c r="QHL34" s="1022"/>
      <c r="QHM34" s="1022"/>
      <c r="QHN34" s="1022"/>
      <c r="QHO34" s="1022"/>
      <c r="QHP34" s="1022"/>
      <c r="QHQ34" s="1022"/>
      <c r="QHR34" s="1022"/>
      <c r="QHS34" s="1022"/>
      <c r="QHT34" s="1022"/>
      <c r="QHU34" s="1022"/>
      <c r="QHV34" s="1022"/>
      <c r="QHW34" s="1022"/>
      <c r="QHX34" s="1022"/>
      <c r="QHY34" s="1022"/>
      <c r="QHZ34" s="1022"/>
      <c r="QIA34" s="1022"/>
      <c r="QIB34" s="1022"/>
      <c r="QIC34" s="1022"/>
      <c r="QID34" s="1022"/>
      <c r="QIE34" s="1022"/>
      <c r="QIF34" s="1022"/>
      <c r="QIG34" s="1022"/>
      <c r="QIH34" s="1022"/>
      <c r="QII34" s="1022"/>
      <c r="QIJ34" s="1022"/>
      <c r="QIK34" s="1022"/>
      <c r="QIL34" s="1022"/>
      <c r="QIM34" s="1022"/>
      <c r="QIN34" s="1022"/>
      <c r="QIO34" s="1022"/>
      <c r="QIP34" s="1022"/>
      <c r="QIQ34" s="1022"/>
      <c r="QIR34" s="1022"/>
      <c r="QIS34" s="1022"/>
      <c r="QIT34" s="1022"/>
      <c r="QIU34" s="1022"/>
      <c r="QIV34" s="1022"/>
      <c r="QIW34" s="1022"/>
      <c r="QIX34" s="1022"/>
      <c r="QIY34" s="1022"/>
      <c r="QIZ34" s="1022"/>
      <c r="QJA34" s="1022"/>
      <c r="QJB34" s="1022"/>
      <c r="QJC34" s="1022"/>
      <c r="QJD34" s="1022"/>
      <c r="QJE34" s="1022"/>
      <c r="QJF34" s="1022"/>
      <c r="QJG34" s="1022"/>
      <c r="QJH34" s="1022"/>
      <c r="QJI34" s="1022"/>
      <c r="QJJ34" s="1022"/>
      <c r="QJK34" s="1022"/>
      <c r="QJL34" s="1022"/>
      <c r="QJM34" s="1022"/>
      <c r="QJN34" s="1022"/>
      <c r="QJO34" s="1022"/>
      <c r="QJP34" s="1022"/>
      <c r="QJQ34" s="1022"/>
      <c r="QJR34" s="1022"/>
      <c r="QJS34" s="1022"/>
      <c r="QJT34" s="1022"/>
      <c r="QJU34" s="1022"/>
      <c r="QJV34" s="1022"/>
      <c r="QJW34" s="1022"/>
      <c r="QJX34" s="1022"/>
      <c r="QJY34" s="1022"/>
      <c r="QJZ34" s="1022"/>
      <c r="QKA34" s="1022"/>
      <c r="QKB34" s="1022"/>
      <c r="QKC34" s="1022"/>
      <c r="QKD34" s="1022"/>
      <c r="QKE34" s="1022"/>
      <c r="QKF34" s="1022"/>
      <c r="QKG34" s="1022"/>
      <c r="QKH34" s="1022"/>
      <c r="QKI34" s="1022"/>
      <c r="QKJ34" s="1022"/>
      <c r="QKK34" s="1022"/>
      <c r="QKL34" s="1022"/>
      <c r="QKM34" s="1022"/>
      <c r="QKN34" s="1022"/>
      <c r="QKO34" s="1022"/>
      <c r="QKP34" s="1022"/>
      <c r="QKQ34" s="1022"/>
      <c r="QKR34" s="1022"/>
      <c r="QKS34" s="1022"/>
      <c r="QKT34" s="1022"/>
      <c r="QKU34" s="1022"/>
      <c r="QKV34" s="1022"/>
      <c r="QKW34" s="1022"/>
      <c r="QKX34" s="1022"/>
      <c r="QKY34" s="1022"/>
      <c r="QKZ34" s="1022"/>
      <c r="QLA34" s="1022"/>
      <c r="QLB34" s="1022"/>
      <c r="QLC34" s="1022"/>
      <c r="QLD34" s="1022"/>
      <c r="QLE34" s="1022"/>
      <c r="QLF34" s="1022"/>
      <c r="QLG34" s="1022"/>
      <c r="QLH34" s="1022"/>
      <c r="QLI34" s="1022"/>
      <c r="QLJ34" s="1022"/>
      <c r="QLK34" s="1022"/>
      <c r="QLL34" s="1022"/>
      <c r="QLM34" s="1022"/>
      <c r="QLN34" s="1022"/>
      <c r="QLO34" s="1022"/>
      <c r="QLP34" s="1022"/>
      <c r="QLQ34" s="1022"/>
      <c r="QLR34" s="1022"/>
      <c r="QLS34" s="1022"/>
      <c r="QLT34" s="1022"/>
      <c r="QLU34" s="1022"/>
      <c r="QLV34" s="1022"/>
      <c r="QLW34" s="1022"/>
      <c r="QLX34" s="1022"/>
      <c r="QLY34" s="1022"/>
      <c r="QLZ34" s="1022"/>
      <c r="QMA34" s="1022"/>
      <c r="QMB34" s="1022"/>
      <c r="QMC34" s="1022"/>
      <c r="QMD34" s="1022"/>
      <c r="QME34" s="1022"/>
      <c r="QMF34" s="1022"/>
      <c r="QMG34" s="1022"/>
      <c r="QMH34" s="1022"/>
      <c r="QMI34" s="1022"/>
      <c r="QMJ34" s="1022"/>
      <c r="QMK34" s="1022"/>
      <c r="QML34" s="1022"/>
      <c r="QMM34" s="1022"/>
      <c r="QMN34" s="1022"/>
      <c r="QMO34" s="1022"/>
      <c r="QMP34" s="1022"/>
      <c r="QMQ34" s="1022"/>
      <c r="QMR34" s="1022"/>
      <c r="QMS34" s="1022"/>
      <c r="QMT34" s="1022"/>
      <c r="QMU34" s="1022"/>
      <c r="QMV34" s="1022"/>
      <c r="QMW34" s="1022"/>
      <c r="QMX34" s="1022"/>
      <c r="QMY34" s="1022"/>
      <c r="QMZ34" s="1022"/>
      <c r="QNA34" s="1022"/>
      <c r="QNB34" s="1022"/>
      <c r="QNC34" s="1022"/>
      <c r="QND34" s="1022"/>
      <c r="QNE34" s="1022"/>
      <c r="QNF34" s="1022"/>
      <c r="QNG34" s="1022"/>
      <c r="QNH34" s="1022"/>
      <c r="QNI34" s="1022"/>
      <c r="QNJ34" s="1022"/>
      <c r="QNK34" s="1022"/>
      <c r="QNL34" s="1022"/>
      <c r="QNM34" s="1022"/>
      <c r="QNN34" s="1022"/>
      <c r="QNO34" s="1022"/>
      <c r="QNP34" s="1022"/>
      <c r="QNQ34" s="1022"/>
      <c r="QNR34" s="1022"/>
      <c r="QNS34" s="1022"/>
      <c r="QNT34" s="1022"/>
      <c r="QNU34" s="1022"/>
      <c r="QNV34" s="1022"/>
      <c r="QNW34" s="1022"/>
      <c r="QNX34" s="1022"/>
      <c r="QNY34" s="1022"/>
      <c r="QNZ34" s="1022"/>
      <c r="QOA34" s="1022"/>
      <c r="QOB34" s="1022"/>
      <c r="QOC34" s="1022"/>
      <c r="QOD34" s="1022"/>
      <c r="QOE34" s="1022"/>
      <c r="QOF34" s="1022"/>
      <c r="QOG34" s="1022"/>
      <c r="QOH34" s="1022"/>
      <c r="QOI34" s="1022"/>
      <c r="QOJ34" s="1022"/>
      <c r="QOK34" s="1022"/>
      <c r="QOL34" s="1022"/>
      <c r="QOM34" s="1022"/>
      <c r="QON34" s="1022"/>
      <c r="QOO34" s="1022"/>
      <c r="QOP34" s="1022"/>
      <c r="QOQ34" s="1022"/>
      <c r="QOR34" s="1022"/>
      <c r="QOS34" s="1022"/>
      <c r="QOT34" s="1022"/>
      <c r="QOU34" s="1022"/>
      <c r="QOV34" s="1022"/>
      <c r="QOW34" s="1022"/>
      <c r="QOX34" s="1022"/>
      <c r="QOY34" s="1022"/>
      <c r="QOZ34" s="1022"/>
      <c r="QPA34" s="1022"/>
      <c r="QPB34" s="1022"/>
      <c r="QPC34" s="1022"/>
      <c r="QPD34" s="1022"/>
      <c r="QPE34" s="1022"/>
      <c r="QPF34" s="1022"/>
      <c r="QPG34" s="1022"/>
      <c r="QPH34" s="1022"/>
      <c r="QPI34" s="1022"/>
      <c r="QPJ34" s="1022"/>
      <c r="QPK34" s="1022"/>
      <c r="QPL34" s="1022"/>
      <c r="QPM34" s="1022"/>
      <c r="QPN34" s="1022"/>
      <c r="QPO34" s="1022"/>
      <c r="QPP34" s="1022"/>
      <c r="QPQ34" s="1022"/>
      <c r="QPR34" s="1022"/>
      <c r="QPS34" s="1022"/>
      <c r="QPT34" s="1022"/>
      <c r="QPU34" s="1022"/>
      <c r="QPV34" s="1022"/>
      <c r="QPW34" s="1022"/>
      <c r="QPX34" s="1022"/>
      <c r="QPY34" s="1022"/>
      <c r="QPZ34" s="1022"/>
      <c r="QQA34" s="1022"/>
      <c r="QQB34" s="1022"/>
      <c r="QQC34" s="1022"/>
      <c r="QQD34" s="1022"/>
      <c r="QQE34" s="1022"/>
      <c r="QQF34" s="1022"/>
      <c r="QQG34" s="1022"/>
      <c r="QQH34" s="1022"/>
      <c r="QQI34" s="1022"/>
      <c r="QQJ34" s="1022"/>
      <c r="QQK34" s="1022"/>
      <c r="QQL34" s="1022"/>
      <c r="QQM34" s="1022"/>
      <c r="QQN34" s="1022"/>
      <c r="QQO34" s="1022"/>
      <c r="QQP34" s="1022"/>
      <c r="QQQ34" s="1022"/>
      <c r="QQR34" s="1022"/>
      <c r="QQS34" s="1022"/>
      <c r="QQT34" s="1022"/>
      <c r="QQU34" s="1022"/>
      <c r="QQV34" s="1022"/>
      <c r="QQW34" s="1022"/>
      <c r="QQX34" s="1022"/>
      <c r="QQY34" s="1022"/>
      <c r="QQZ34" s="1022"/>
      <c r="QRA34" s="1022"/>
      <c r="QRB34" s="1022"/>
      <c r="QRC34" s="1022"/>
      <c r="QRD34" s="1022"/>
      <c r="QRE34" s="1022"/>
      <c r="QRF34" s="1022"/>
      <c r="QRG34" s="1022"/>
      <c r="QRH34" s="1022"/>
      <c r="QRI34" s="1022"/>
      <c r="QRJ34" s="1022"/>
      <c r="QRK34" s="1022"/>
      <c r="QRL34" s="1022"/>
      <c r="QRM34" s="1022"/>
      <c r="QRN34" s="1022"/>
      <c r="QRO34" s="1022"/>
      <c r="QRP34" s="1022"/>
      <c r="QRQ34" s="1022"/>
      <c r="QRR34" s="1022"/>
      <c r="QRS34" s="1022"/>
      <c r="QRT34" s="1022"/>
      <c r="QRU34" s="1022"/>
      <c r="QRV34" s="1022"/>
      <c r="QRW34" s="1022"/>
      <c r="QRX34" s="1022"/>
      <c r="QRY34" s="1022"/>
      <c r="QRZ34" s="1022"/>
      <c r="QSA34" s="1022"/>
      <c r="QSB34" s="1022"/>
      <c r="QSC34" s="1022"/>
      <c r="QSD34" s="1022"/>
      <c r="QSE34" s="1022"/>
      <c r="QSF34" s="1022"/>
      <c r="QSG34" s="1022"/>
      <c r="QSH34" s="1022"/>
      <c r="QSI34" s="1022"/>
      <c r="QSJ34" s="1022"/>
      <c r="QSK34" s="1022"/>
      <c r="QSL34" s="1022"/>
      <c r="QSM34" s="1022"/>
      <c r="QSN34" s="1022"/>
      <c r="QSO34" s="1022"/>
      <c r="QSP34" s="1022"/>
      <c r="QSQ34" s="1022"/>
      <c r="QSR34" s="1022"/>
      <c r="QSS34" s="1022"/>
      <c r="QST34" s="1022"/>
      <c r="QSU34" s="1022"/>
      <c r="QSV34" s="1022"/>
      <c r="QSW34" s="1022"/>
      <c r="QSX34" s="1022"/>
      <c r="QSY34" s="1022"/>
      <c r="QSZ34" s="1022"/>
      <c r="QTA34" s="1022"/>
      <c r="QTB34" s="1022"/>
      <c r="QTC34" s="1022"/>
      <c r="QTD34" s="1022"/>
      <c r="QTE34" s="1022"/>
      <c r="QTF34" s="1022"/>
      <c r="QTG34" s="1022"/>
      <c r="QTH34" s="1022"/>
      <c r="QTI34" s="1022"/>
      <c r="QTJ34" s="1022"/>
      <c r="QTK34" s="1022"/>
      <c r="QTL34" s="1022"/>
      <c r="QTM34" s="1022"/>
      <c r="QTN34" s="1022"/>
      <c r="QTO34" s="1022"/>
      <c r="QTP34" s="1022"/>
      <c r="QTQ34" s="1022"/>
      <c r="QTR34" s="1022"/>
      <c r="QTS34" s="1022"/>
      <c r="QTT34" s="1022"/>
      <c r="QTU34" s="1022"/>
      <c r="QTV34" s="1022"/>
      <c r="QTW34" s="1022"/>
      <c r="QTX34" s="1022"/>
      <c r="QTY34" s="1022"/>
      <c r="QTZ34" s="1022"/>
      <c r="QUA34" s="1022"/>
      <c r="QUB34" s="1022"/>
      <c r="QUC34" s="1022"/>
      <c r="QUD34" s="1022"/>
      <c r="QUE34" s="1022"/>
      <c r="QUF34" s="1022"/>
      <c r="QUG34" s="1022"/>
      <c r="QUH34" s="1022"/>
      <c r="QUI34" s="1022"/>
      <c r="QUJ34" s="1022"/>
      <c r="QUK34" s="1022"/>
      <c r="QUL34" s="1022"/>
      <c r="QUM34" s="1022"/>
      <c r="QUN34" s="1022"/>
      <c r="QUO34" s="1022"/>
      <c r="QUP34" s="1022"/>
      <c r="QUQ34" s="1022"/>
      <c r="QUR34" s="1022"/>
      <c r="QUS34" s="1022"/>
      <c r="QUT34" s="1022"/>
      <c r="QUU34" s="1022"/>
      <c r="QUV34" s="1022"/>
      <c r="QUW34" s="1022"/>
      <c r="QUX34" s="1022"/>
      <c r="QUY34" s="1022"/>
      <c r="QUZ34" s="1022"/>
      <c r="QVA34" s="1022"/>
      <c r="QVB34" s="1022"/>
      <c r="QVC34" s="1022"/>
      <c r="QVD34" s="1022"/>
      <c r="QVE34" s="1022"/>
      <c r="QVF34" s="1022"/>
      <c r="QVG34" s="1022"/>
      <c r="QVH34" s="1022"/>
      <c r="QVI34" s="1022"/>
      <c r="QVJ34" s="1022"/>
      <c r="QVK34" s="1022"/>
      <c r="QVL34" s="1022"/>
      <c r="QVM34" s="1022"/>
      <c r="QVN34" s="1022"/>
      <c r="QVO34" s="1022"/>
      <c r="QVP34" s="1022"/>
      <c r="QVQ34" s="1022"/>
      <c r="QVR34" s="1022"/>
      <c r="QVS34" s="1022"/>
      <c r="QVT34" s="1022"/>
      <c r="QVU34" s="1022"/>
      <c r="QVV34" s="1022"/>
      <c r="QVW34" s="1022"/>
      <c r="QVX34" s="1022"/>
      <c r="QVY34" s="1022"/>
      <c r="QVZ34" s="1022"/>
      <c r="QWA34" s="1022"/>
      <c r="QWB34" s="1022"/>
      <c r="QWC34" s="1022"/>
      <c r="QWD34" s="1022"/>
      <c r="QWE34" s="1022"/>
      <c r="QWF34" s="1022"/>
      <c r="QWG34" s="1022"/>
      <c r="QWH34" s="1022"/>
      <c r="QWI34" s="1022"/>
      <c r="QWJ34" s="1022"/>
      <c r="QWK34" s="1022"/>
      <c r="QWL34" s="1022"/>
      <c r="QWM34" s="1022"/>
      <c r="QWN34" s="1022"/>
      <c r="QWO34" s="1022"/>
      <c r="QWP34" s="1022"/>
      <c r="QWQ34" s="1022"/>
      <c r="QWR34" s="1022"/>
      <c r="QWS34" s="1022"/>
      <c r="QWT34" s="1022"/>
      <c r="QWU34" s="1022"/>
      <c r="QWV34" s="1022"/>
      <c r="QWW34" s="1022"/>
      <c r="QWX34" s="1022"/>
      <c r="QWY34" s="1022"/>
      <c r="QWZ34" s="1022"/>
      <c r="QXA34" s="1022"/>
      <c r="QXB34" s="1022"/>
      <c r="QXC34" s="1022"/>
      <c r="QXD34" s="1022"/>
      <c r="QXE34" s="1022"/>
      <c r="QXF34" s="1022"/>
      <c r="QXG34" s="1022"/>
      <c r="QXH34" s="1022"/>
      <c r="QXI34" s="1022"/>
      <c r="QXJ34" s="1022"/>
      <c r="QXK34" s="1022"/>
      <c r="QXL34" s="1022"/>
      <c r="QXM34" s="1022"/>
      <c r="QXN34" s="1022"/>
      <c r="QXO34" s="1022"/>
      <c r="QXP34" s="1022"/>
      <c r="QXQ34" s="1022"/>
      <c r="QXR34" s="1022"/>
      <c r="QXS34" s="1022"/>
      <c r="QXT34" s="1022"/>
      <c r="QXU34" s="1022"/>
      <c r="QXV34" s="1022"/>
      <c r="QXW34" s="1022"/>
      <c r="QXX34" s="1022"/>
      <c r="QXY34" s="1022"/>
      <c r="QXZ34" s="1022"/>
      <c r="QYA34" s="1022"/>
      <c r="QYB34" s="1022"/>
      <c r="QYC34" s="1022"/>
      <c r="QYD34" s="1022"/>
      <c r="QYE34" s="1022"/>
      <c r="QYF34" s="1022"/>
      <c r="QYG34" s="1022"/>
      <c r="QYH34" s="1022"/>
      <c r="QYI34" s="1022"/>
      <c r="QYJ34" s="1022"/>
      <c r="QYK34" s="1022"/>
      <c r="QYL34" s="1022"/>
      <c r="QYM34" s="1022"/>
      <c r="QYN34" s="1022"/>
      <c r="QYO34" s="1022"/>
      <c r="QYP34" s="1022"/>
      <c r="QYQ34" s="1022"/>
      <c r="QYR34" s="1022"/>
      <c r="QYS34" s="1022"/>
      <c r="QYT34" s="1022"/>
      <c r="QYU34" s="1022"/>
      <c r="QYV34" s="1022"/>
      <c r="QYW34" s="1022"/>
      <c r="QYX34" s="1022"/>
      <c r="QYY34" s="1022"/>
      <c r="QYZ34" s="1022"/>
      <c r="QZA34" s="1022"/>
      <c r="QZB34" s="1022"/>
      <c r="QZC34" s="1022"/>
      <c r="QZD34" s="1022"/>
      <c r="QZE34" s="1022"/>
      <c r="QZF34" s="1022"/>
      <c r="QZG34" s="1022"/>
      <c r="QZH34" s="1022"/>
      <c r="QZI34" s="1022"/>
      <c r="QZJ34" s="1022"/>
      <c r="QZK34" s="1022"/>
      <c r="QZL34" s="1022"/>
      <c r="QZM34" s="1022"/>
      <c r="QZN34" s="1022"/>
      <c r="QZO34" s="1022"/>
      <c r="QZP34" s="1022"/>
      <c r="QZQ34" s="1022"/>
      <c r="QZR34" s="1022"/>
      <c r="QZS34" s="1022"/>
      <c r="QZT34" s="1022"/>
      <c r="QZU34" s="1022"/>
      <c r="QZV34" s="1022"/>
      <c r="QZW34" s="1022"/>
      <c r="QZX34" s="1022"/>
      <c r="QZY34" s="1022"/>
      <c r="QZZ34" s="1022"/>
      <c r="RAA34" s="1022"/>
      <c r="RAB34" s="1022"/>
      <c r="RAC34" s="1022"/>
      <c r="RAD34" s="1022"/>
      <c r="RAE34" s="1022"/>
      <c r="RAF34" s="1022"/>
      <c r="RAG34" s="1022"/>
      <c r="RAH34" s="1022"/>
      <c r="RAI34" s="1022"/>
      <c r="RAJ34" s="1022"/>
      <c r="RAK34" s="1022"/>
      <c r="RAL34" s="1022"/>
      <c r="RAM34" s="1022"/>
      <c r="RAN34" s="1022"/>
      <c r="RAO34" s="1022"/>
      <c r="RAP34" s="1022"/>
      <c r="RAQ34" s="1022"/>
      <c r="RAR34" s="1022"/>
      <c r="RAS34" s="1022"/>
      <c r="RAT34" s="1022"/>
      <c r="RAU34" s="1022"/>
      <c r="RAV34" s="1022"/>
      <c r="RAW34" s="1022"/>
      <c r="RAX34" s="1022"/>
      <c r="RAY34" s="1022"/>
      <c r="RAZ34" s="1022"/>
      <c r="RBA34" s="1022"/>
      <c r="RBB34" s="1022"/>
      <c r="RBC34" s="1022"/>
      <c r="RBD34" s="1022"/>
      <c r="RBE34" s="1022"/>
      <c r="RBF34" s="1022"/>
      <c r="RBG34" s="1022"/>
      <c r="RBH34" s="1022"/>
      <c r="RBI34" s="1022"/>
      <c r="RBJ34" s="1022"/>
      <c r="RBK34" s="1022"/>
      <c r="RBL34" s="1022"/>
      <c r="RBM34" s="1022"/>
      <c r="RBN34" s="1022"/>
      <c r="RBO34" s="1022"/>
      <c r="RBP34" s="1022"/>
      <c r="RBQ34" s="1022"/>
      <c r="RBR34" s="1022"/>
      <c r="RBS34" s="1022"/>
      <c r="RBT34" s="1022"/>
      <c r="RBU34" s="1022"/>
      <c r="RBV34" s="1022"/>
      <c r="RBW34" s="1022"/>
      <c r="RBX34" s="1022"/>
      <c r="RBY34" s="1022"/>
      <c r="RBZ34" s="1022"/>
      <c r="RCA34" s="1022"/>
      <c r="RCB34" s="1022"/>
      <c r="RCC34" s="1022"/>
      <c r="RCD34" s="1022"/>
      <c r="RCE34" s="1022"/>
      <c r="RCF34" s="1022"/>
      <c r="RCG34" s="1022"/>
      <c r="RCH34" s="1022"/>
      <c r="RCI34" s="1022"/>
      <c r="RCJ34" s="1022"/>
      <c r="RCK34" s="1022"/>
      <c r="RCL34" s="1022"/>
      <c r="RCM34" s="1022"/>
      <c r="RCN34" s="1022"/>
      <c r="RCO34" s="1022"/>
      <c r="RCP34" s="1022"/>
      <c r="RCQ34" s="1022"/>
      <c r="RCR34" s="1022"/>
      <c r="RCS34" s="1022"/>
      <c r="RCT34" s="1022"/>
      <c r="RCU34" s="1022"/>
      <c r="RCV34" s="1022"/>
      <c r="RCW34" s="1022"/>
      <c r="RCX34" s="1022"/>
      <c r="RCY34" s="1022"/>
      <c r="RCZ34" s="1022"/>
      <c r="RDA34" s="1022"/>
      <c r="RDB34" s="1022"/>
      <c r="RDC34" s="1022"/>
      <c r="RDD34" s="1022"/>
      <c r="RDE34" s="1022"/>
      <c r="RDF34" s="1022"/>
      <c r="RDG34" s="1022"/>
      <c r="RDH34" s="1022"/>
      <c r="RDI34" s="1022"/>
      <c r="RDJ34" s="1022"/>
      <c r="RDK34" s="1022"/>
      <c r="RDL34" s="1022"/>
      <c r="RDM34" s="1022"/>
      <c r="RDN34" s="1022"/>
      <c r="RDO34" s="1022"/>
      <c r="RDP34" s="1022"/>
      <c r="RDQ34" s="1022"/>
      <c r="RDR34" s="1022"/>
      <c r="RDS34" s="1022"/>
      <c r="RDT34" s="1022"/>
      <c r="RDU34" s="1022"/>
      <c r="RDV34" s="1022"/>
      <c r="RDW34" s="1022"/>
      <c r="RDX34" s="1022"/>
      <c r="RDY34" s="1022"/>
      <c r="RDZ34" s="1022"/>
      <c r="REA34" s="1022"/>
      <c r="REB34" s="1022"/>
      <c r="REC34" s="1022"/>
      <c r="RED34" s="1022"/>
      <c r="REE34" s="1022"/>
      <c r="REF34" s="1022"/>
      <c r="REG34" s="1022"/>
      <c r="REH34" s="1022"/>
      <c r="REI34" s="1022"/>
      <c r="REJ34" s="1022"/>
      <c r="REK34" s="1022"/>
      <c r="REL34" s="1022"/>
      <c r="REM34" s="1022"/>
      <c r="REN34" s="1022"/>
      <c r="REO34" s="1022"/>
      <c r="REP34" s="1022"/>
      <c r="REQ34" s="1022"/>
      <c r="RER34" s="1022"/>
      <c r="RES34" s="1022"/>
      <c r="RET34" s="1022"/>
      <c r="REU34" s="1022"/>
      <c r="REV34" s="1022"/>
      <c r="REW34" s="1022"/>
      <c r="REX34" s="1022"/>
      <c r="REY34" s="1022"/>
      <c r="REZ34" s="1022"/>
      <c r="RFA34" s="1022"/>
      <c r="RFB34" s="1022"/>
      <c r="RFC34" s="1022"/>
      <c r="RFD34" s="1022"/>
      <c r="RFE34" s="1022"/>
      <c r="RFF34" s="1022"/>
      <c r="RFG34" s="1022"/>
      <c r="RFH34" s="1022"/>
      <c r="RFI34" s="1022"/>
      <c r="RFJ34" s="1022"/>
      <c r="RFK34" s="1022"/>
      <c r="RFL34" s="1022"/>
      <c r="RFM34" s="1022"/>
      <c r="RFN34" s="1022"/>
      <c r="RFO34" s="1022"/>
      <c r="RFP34" s="1022"/>
      <c r="RFQ34" s="1022"/>
      <c r="RFR34" s="1022"/>
      <c r="RFS34" s="1022"/>
      <c r="RFT34" s="1022"/>
      <c r="RFU34" s="1022"/>
      <c r="RFV34" s="1022"/>
      <c r="RFW34" s="1022"/>
      <c r="RFX34" s="1022"/>
      <c r="RFY34" s="1022"/>
      <c r="RFZ34" s="1022"/>
      <c r="RGA34" s="1022"/>
      <c r="RGB34" s="1022"/>
      <c r="RGC34" s="1022"/>
      <c r="RGD34" s="1022"/>
      <c r="RGE34" s="1022"/>
      <c r="RGF34" s="1022"/>
      <c r="RGG34" s="1022"/>
      <c r="RGH34" s="1022"/>
      <c r="RGI34" s="1022"/>
      <c r="RGJ34" s="1022"/>
      <c r="RGK34" s="1022"/>
      <c r="RGL34" s="1022"/>
      <c r="RGM34" s="1022"/>
      <c r="RGN34" s="1022"/>
      <c r="RGO34" s="1022"/>
      <c r="RGP34" s="1022"/>
      <c r="RGQ34" s="1022"/>
      <c r="RGR34" s="1022"/>
      <c r="RGS34" s="1022"/>
      <c r="RGT34" s="1022"/>
      <c r="RGU34" s="1022"/>
      <c r="RGV34" s="1022"/>
      <c r="RGW34" s="1022"/>
      <c r="RGX34" s="1022"/>
      <c r="RGY34" s="1022"/>
      <c r="RGZ34" s="1022"/>
      <c r="RHA34" s="1022"/>
      <c r="RHB34" s="1022"/>
      <c r="RHC34" s="1022"/>
      <c r="RHD34" s="1022"/>
      <c r="RHE34" s="1022"/>
      <c r="RHF34" s="1022"/>
      <c r="RHG34" s="1022"/>
      <c r="RHH34" s="1022"/>
      <c r="RHI34" s="1022"/>
      <c r="RHJ34" s="1022"/>
      <c r="RHK34" s="1022"/>
      <c r="RHL34" s="1022"/>
      <c r="RHM34" s="1022"/>
      <c r="RHN34" s="1022"/>
      <c r="RHO34" s="1022"/>
      <c r="RHP34" s="1022"/>
      <c r="RHQ34" s="1022"/>
      <c r="RHR34" s="1022"/>
      <c r="RHS34" s="1022"/>
      <c r="RHT34" s="1022"/>
      <c r="RHU34" s="1022"/>
      <c r="RHV34" s="1022"/>
      <c r="RHW34" s="1022"/>
      <c r="RHX34" s="1022"/>
      <c r="RHY34" s="1022"/>
      <c r="RHZ34" s="1022"/>
      <c r="RIA34" s="1022"/>
      <c r="RIB34" s="1022"/>
      <c r="RIC34" s="1022"/>
      <c r="RID34" s="1022"/>
      <c r="RIE34" s="1022"/>
      <c r="RIF34" s="1022"/>
      <c r="RIG34" s="1022"/>
      <c r="RIH34" s="1022"/>
      <c r="RII34" s="1022"/>
      <c r="RIJ34" s="1022"/>
      <c r="RIK34" s="1022"/>
      <c r="RIL34" s="1022"/>
      <c r="RIM34" s="1022"/>
      <c r="RIN34" s="1022"/>
      <c r="RIO34" s="1022"/>
      <c r="RIP34" s="1022"/>
      <c r="RIQ34" s="1022"/>
      <c r="RIR34" s="1022"/>
      <c r="RIS34" s="1022"/>
      <c r="RIT34" s="1022"/>
      <c r="RIU34" s="1022"/>
      <c r="RIV34" s="1022"/>
      <c r="RIW34" s="1022"/>
      <c r="RIX34" s="1022"/>
      <c r="RIY34" s="1022"/>
      <c r="RIZ34" s="1022"/>
      <c r="RJA34" s="1022"/>
      <c r="RJB34" s="1022"/>
      <c r="RJC34" s="1022"/>
      <c r="RJD34" s="1022"/>
      <c r="RJE34" s="1022"/>
      <c r="RJF34" s="1022"/>
      <c r="RJG34" s="1022"/>
      <c r="RJH34" s="1022"/>
      <c r="RJI34" s="1022"/>
      <c r="RJJ34" s="1022"/>
      <c r="RJK34" s="1022"/>
      <c r="RJL34" s="1022"/>
      <c r="RJM34" s="1022"/>
      <c r="RJN34" s="1022"/>
      <c r="RJO34" s="1022"/>
      <c r="RJP34" s="1022"/>
      <c r="RJQ34" s="1022"/>
      <c r="RJR34" s="1022"/>
      <c r="RJS34" s="1022"/>
      <c r="RJT34" s="1022"/>
      <c r="RJU34" s="1022"/>
      <c r="RJV34" s="1022"/>
      <c r="RJW34" s="1022"/>
      <c r="RJX34" s="1022"/>
      <c r="RJY34" s="1022"/>
      <c r="RJZ34" s="1022"/>
      <c r="RKA34" s="1022"/>
      <c r="RKB34" s="1022"/>
      <c r="RKC34" s="1022"/>
      <c r="RKD34" s="1022"/>
      <c r="RKE34" s="1022"/>
      <c r="RKF34" s="1022"/>
      <c r="RKG34" s="1022"/>
      <c r="RKH34" s="1022"/>
      <c r="RKI34" s="1022"/>
      <c r="RKJ34" s="1022"/>
      <c r="RKK34" s="1022"/>
      <c r="RKL34" s="1022"/>
      <c r="RKM34" s="1022"/>
      <c r="RKN34" s="1022"/>
      <c r="RKO34" s="1022"/>
      <c r="RKP34" s="1022"/>
      <c r="RKQ34" s="1022"/>
      <c r="RKR34" s="1022"/>
      <c r="RKS34" s="1022"/>
      <c r="RKT34" s="1022"/>
      <c r="RKU34" s="1022"/>
      <c r="RKV34" s="1022"/>
      <c r="RKW34" s="1022"/>
      <c r="RKX34" s="1022"/>
      <c r="RKY34" s="1022"/>
      <c r="RKZ34" s="1022"/>
      <c r="RLA34" s="1022"/>
      <c r="RLB34" s="1022"/>
      <c r="RLC34" s="1022"/>
      <c r="RLD34" s="1022"/>
      <c r="RLE34" s="1022"/>
      <c r="RLF34" s="1022"/>
      <c r="RLG34" s="1022"/>
      <c r="RLH34" s="1022"/>
      <c r="RLI34" s="1022"/>
      <c r="RLJ34" s="1022"/>
      <c r="RLK34" s="1022"/>
      <c r="RLL34" s="1022"/>
      <c r="RLM34" s="1022"/>
      <c r="RLN34" s="1022"/>
      <c r="RLO34" s="1022"/>
      <c r="RLP34" s="1022"/>
      <c r="RLQ34" s="1022"/>
      <c r="RLR34" s="1022"/>
      <c r="RLS34" s="1022"/>
      <c r="RLT34" s="1022"/>
      <c r="RLU34" s="1022"/>
      <c r="RLV34" s="1022"/>
      <c r="RLW34" s="1022"/>
      <c r="RLX34" s="1022"/>
      <c r="RLY34" s="1022"/>
      <c r="RLZ34" s="1022"/>
      <c r="RMA34" s="1022"/>
      <c r="RMB34" s="1022"/>
      <c r="RMC34" s="1022"/>
      <c r="RMD34" s="1022"/>
      <c r="RME34" s="1022"/>
      <c r="RMF34" s="1022"/>
      <c r="RMG34" s="1022"/>
      <c r="RMH34" s="1022"/>
      <c r="RMI34" s="1022"/>
      <c r="RMJ34" s="1022"/>
      <c r="RMK34" s="1022"/>
      <c r="RML34" s="1022"/>
      <c r="RMM34" s="1022"/>
      <c r="RMN34" s="1022"/>
      <c r="RMO34" s="1022"/>
      <c r="RMP34" s="1022"/>
      <c r="RMQ34" s="1022"/>
      <c r="RMR34" s="1022"/>
      <c r="RMS34" s="1022"/>
      <c r="RMT34" s="1022"/>
      <c r="RMU34" s="1022"/>
      <c r="RMV34" s="1022"/>
      <c r="RMW34" s="1022"/>
      <c r="RMX34" s="1022"/>
      <c r="RMY34" s="1022"/>
      <c r="RMZ34" s="1022"/>
      <c r="RNA34" s="1022"/>
      <c r="RNB34" s="1022"/>
      <c r="RNC34" s="1022"/>
      <c r="RND34" s="1022"/>
      <c r="RNE34" s="1022"/>
      <c r="RNF34" s="1022"/>
      <c r="RNG34" s="1022"/>
      <c r="RNH34" s="1022"/>
      <c r="RNI34" s="1022"/>
      <c r="RNJ34" s="1022"/>
      <c r="RNK34" s="1022"/>
      <c r="RNL34" s="1022"/>
      <c r="RNM34" s="1022"/>
      <c r="RNN34" s="1022"/>
      <c r="RNO34" s="1022"/>
      <c r="RNP34" s="1022"/>
      <c r="RNQ34" s="1022"/>
      <c r="RNR34" s="1022"/>
      <c r="RNS34" s="1022"/>
      <c r="RNT34" s="1022"/>
      <c r="RNU34" s="1022"/>
      <c r="RNV34" s="1022"/>
      <c r="RNW34" s="1022"/>
      <c r="RNX34" s="1022"/>
      <c r="RNY34" s="1022"/>
      <c r="RNZ34" s="1022"/>
      <c r="ROA34" s="1022"/>
      <c r="ROB34" s="1022"/>
      <c r="ROC34" s="1022"/>
      <c r="ROD34" s="1022"/>
      <c r="ROE34" s="1022"/>
      <c r="ROF34" s="1022"/>
      <c r="ROG34" s="1022"/>
      <c r="ROH34" s="1022"/>
      <c r="ROI34" s="1022"/>
      <c r="ROJ34" s="1022"/>
      <c r="ROK34" s="1022"/>
      <c r="ROL34" s="1022"/>
      <c r="ROM34" s="1022"/>
      <c r="RON34" s="1022"/>
      <c r="ROO34" s="1022"/>
      <c r="ROP34" s="1022"/>
      <c r="ROQ34" s="1022"/>
      <c r="ROR34" s="1022"/>
      <c r="ROS34" s="1022"/>
      <c r="ROT34" s="1022"/>
      <c r="ROU34" s="1022"/>
      <c r="ROV34" s="1022"/>
      <c r="ROW34" s="1022"/>
      <c r="ROX34" s="1022"/>
      <c r="ROY34" s="1022"/>
      <c r="ROZ34" s="1022"/>
      <c r="RPA34" s="1022"/>
      <c r="RPB34" s="1022"/>
      <c r="RPC34" s="1022"/>
      <c r="RPD34" s="1022"/>
      <c r="RPE34" s="1022"/>
      <c r="RPF34" s="1022"/>
      <c r="RPG34" s="1022"/>
      <c r="RPH34" s="1022"/>
      <c r="RPI34" s="1022"/>
      <c r="RPJ34" s="1022"/>
      <c r="RPK34" s="1022"/>
      <c r="RPL34" s="1022"/>
      <c r="RPM34" s="1022"/>
      <c r="RPN34" s="1022"/>
      <c r="RPO34" s="1022"/>
      <c r="RPP34" s="1022"/>
      <c r="RPQ34" s="1022"/>
      <c r="RPR34" s="1022"/>
      <c r="RPS34" s="1022"/>
      <c r="RPT34" s="1022"/>
      <c r="RPU34" s="1022"/>
      <c r="RPV34" s="1022"/>
      <c r="RPW34" s="1022"/>
      <c r="RPX34" s="1022"/>
      <c r="RPY34" s="1022"/>
      <c r="RPZ34" s="1022"/>
      <c r="RQA34" s="1022"/>
      <c r="RQB34" s="1022"/>
      <c r="RQC34" s="1022"/>
      <c r="RQD34" s="1022"/>
      <c r="RQE34" s="1022"/>
      <c r="RQF34" s="1022"/>
      <c r="RQG34" s="1022"/>
      <c r="RQH34" s="1022"/>
      <c r="RQI34" s="1022"/>
      <c r="RQJ34" s="1022"/>
      <c r="RQK34" s="1022"/>
      <c r="RQL34" s="1022"/>
      <c r="RQM34" s="1022"/>
      <c r="RQN34" s="1022"/>
      <c r="RQO34" s="1022"/>
      <c r="RQP34" s="1022"/>
      <c r="RQQ34" s="1022"/>
      <c r="RQR34" s="1022"/>
      <c r="RQS34" s="1022"/>
      <c r="RQT34" s="1022"/>
      <c r="RQU34" s="1022"/>
      <c r="RQV34" s="1022"/>
      <c r="RQW34" s="1022"/>
      <c r="RQX34" s="1022"/>
      <c r="RQY34" s="1022"/>
      <c r="RQZ34" s="1022"/>
      <c r="RRA34" s="1022"/>
      <c r="RRB34" s="1022"/>
      <c r="RRC34" s="1022"/>
      <c r="RRD34" s="1022"/>
      <c r="RRE34" s="1022"/>
      <c r="RRF34" s="1022"/>
      <c r="RRG34" s="1022"/>
      <c r="RRH34" s="1022"/>
      <c r="RRI34" s="1022"/>
      <c r="RRJ34" s="1022"/>
      <c r="RRK34" s="1022"/>
      <c r="RRL34" s="1022"/>
      <c r="RRM34" s="1022"/>
      <c r="RRN34" s="1022"/>
      <c r="RRO34" s="1022"/>
      <c r="RRP34" s="1022"/>
      <c r="RRQ34" s="1022"/>
      <c r="RRR34" s="1022"/>
      <c r="RRS34" s="1022"/>
      <c r="RRT34" s="1022"/>
      <c r="RRU34" s="1022"/>
      <c r="RRV34" s="1022"/>
      <c r="RRW34" s="1022"/>
      <c r="RRX34" s="1022"/>
      <c r="RRY34" s="1022"/>
      <c r="RRZ34" s="1022"/>
      <c r="RSA34" s="1022"/>
      <c r="RSB34" s="1022"/>
      <c r="RSC34" s="1022"/>
      <c r="RSD34" s="1022"/>
      <c r="RSE34" s="1022"/>
      <c r="RSF34" s="1022"/>
      <c r="RSG34" s="1022"/>
      <c r="RSH34" s="1022"/>
      <c r="RSI34" s="1022"/>
      <c r="RSJ34" s="1022"/>
      <c r="RSK34" s="1022"/>
      <c r="RSL34" s="1022"/>
      <c r="RSM34" s="1022"/>
      <c r="RSN34" s="1022"/>
      <c r="RSO34" s="1022"/>
      <c r="RSP34" s="1022"/>
      <c r="RSQ34" s="1022"/>
      <c r="RSR34" s="1022"/>
      <c r="RSS34" s="1022"/>
      <c r="RST34" s="1022"/>
      <c r="RSU34" s="1022"/>
      <c r="RSV34" s="1022"/>
      <c r="RSW34" s="1022"/>
      <c r="RSX34" s="1022"/>
      <c r="RSY34" s="1022"/>
      <c r="RSZ34" s="1022"/>
      <c r="RTA34" s="1022"/>
      <c r="RTB34" s="1022"/>
      <c r="RTC34" s="1022"/>
      <c r="RTD34" s="1022"/>
      <c r="RTE34" s="1022"/>
      <c r="RTF34" s="1022"/>
      <c r="RTG34" s="1022"/>
      <c r="RTH34" s="1022"/>
      <c r="RTI34" s="1022"/>
      <c r="RTJ34" s="1022"/>
      <c r="RTK34" s="1022"/>
      <c r="RTL34" s="1022"/>
      <c r="RTM34" s="1022"/>
      <c r="RTN34" s="1022"/>
      <c r="RTO34" s="1022"/>
      <c r="RTP34" s="1022"/>
      <c r="RTQ34" s="1022"/>
      <c r="RTR34" s="1022"/>
      <c r="RTS34" s="1022"/>
      <c r="RTT34" s="1022"/>
      <c r="RTU34" s="1022"/>
      <c r="RTV34" s="1022"/>
      <c r="RTW34" s="1022"/>
      <c r="RTX34" s="1022"/>
      <c r="RTY34" s="1022"/>
      <c r="RTZ34" s="1022"/>
      <c r="RUA34" s="1022"/>
      <c r="RUB34" s="1022"/>
      <c r="RUC34" s="1022"/>
      <c r="RUD34" s="1022"/>
      <c r="RUE34" s="1022"/>
      <c r="RUF34" s="1022"/>
      <c r="RUG34" s="1022"/>
      <c r="RUH34" s="1022"/>
      <c r="RUI34" s="1022"/>
      <c r="RUJ34" s="1022"/>
      <c r="RUK34" s="1022"/>
      <c r="RUL34" s="1022"/>
      <c r="RUM34" s="1022"/>
      <c r="RUN34" s="1022"/>
      <c r="RUO34" s="1022"/>
      <c r="RUP34" s="1022"/>
      <c r="RUQ34" s="1022"/>
      <c r="RUR34" s="1022"/>
      <c r="RUS34" s="1022"/>
      <c r="RUT34" s="1022"/>
      <c r="RUU34" s="1022"/>
      <c r="RUV34" s="1022"/>
      <c r="RUW34" s="1022"/>
      <c r="RUX34" s="1022"/>
      <c r="RUY34" s="1022"/>
      <c r="RUZ34" s="1022"/>
      <c r="RVA34" s="1022"/>
      <c r="RVB34" s="1022"/>
      <c r="RVC34" s="1022"/>
      <c r="RVD34" s="1022"/>
      <c r="RVE34" s="1022"/>
      <c r="RVF34" s="1022"/>
      <c r="RVG34" s="1022"/>
      <c r="RVH34" s="1022"/>
      <c r="RVI34" s="1022"/>
      <c r="RVJ34" s="1022"/>
      <c r="RVK34" s="1022"/>
      <c r="RVL34" s="1022"/>
      <c r="RVM34" s="1022"/>
      <c r="RVN34" s="1022"/>
      <c r="RVO34" s="1022"/>
      <c r="RVP34" s="1022"/>
      <c r="RVQ34" s="1022"/>
      <c r="RVR34" s="1022"/>
      <c r="RVS34" s="1022"/>
      <c r="RVT34" s="1022"/>
      <c r="RVU34" s="1022"/>
      <c r="RVV34" s="1022"/>
      <c r="RVW34" s="1022"/>
      <c r="RVX34" s="1022"/>
      <c r="RVY34" s="1022"/>
      <c r="RVZ34" s="1022"/>
      <c r="RWA34" s="1022"/>
      <c r="RWB34" s="1022"/>
      <c r="RWC34" s="1022"/>
      <c r="RWD34" s="1022"/>
      <c r="RWE34" s="1022"/>
      <c r="RWF34" s="1022"/>
      <c r="RWG34" s="1022"/>
      <c r="RWH34" s="1022"/>
      <c r="RWI34" s="1022"/>
      <c r="RWJ34" s="1022"/>
      <c r="RWK34" s="1022"/>
      <c r="RWL34" s="1022"/>
      <c r="RWM34" s="1022"/>
      <c r="RWN34" s="1022"/>
      <c r="RWO34" s="1022"/>
      <c r="RWP34" s="1022"/>
      <c r="RWQ34" s="1022"/>
      <c r="RWR34" s="1022"/>
      <c r="RWS34" s="1022"/>
      <c r="RWT34" s="1022"/>
      <c r="RWU34" s="1022"/>
      <c r="RWV34" s="1022"/>
      <c r="RWW34" s="1022"/>
      <c r="RWX34" s="1022"/>
      <c r="RWY34" s="1022"/>
      <c r="RWZ34" s="1022"/>
      <c r="RXA34" s="1022"/>
      <c r="RXB34" s="1022"/>
      <c r="RXC34" s="1022"/>
      <c r="RXD34" s="1022"/>
      <c r="RXE34" s="1022"/>
      <c r="RXF34" s="1022"/>
      <c r="RXG34" s="1022"/>
      <c r="RXH34" s="1022"/>
      <c r="RXI34" s="1022"/>
      <c r="RXJ34" s="1022"/>
      <c r="RXK34" s="1022"/>
      <c r="RXL34" s="1022"/>
      <c r="RXM34" s="1022"/>
      <c r="RXN34" s="1022"/>
      <c r="RXO34" s="1022"/>
      <c r="RXP34" s="1022"/>
      <c r="RXQ34" s="1022"/>
      <c r="RXR34" s="1022"/>
      <c r="RXS34" s="1022"/>
      <c r="RXT34" s="1022"/>
      <c r="RXU34" s="1022"/>
      <c r="RXV34" s="1022"/>
      <c r="RXW34" s="1022"/>
      <c r="RXX34" s="1022"/>
      <c r="RXY34" s="1022"/>
      <c r="RXZ34" s="1022"/>
      <c r="RYA34" s="1022"/>
      <c r="RYB34" s="1022"/>
      <c r="RYC34" s="1022"/>
      <c r="RYD34" s="1022"/>
      <c r="RYE34" s="1022"/>
      <c r="RYF34" s="1022"/>
      <c r="RYG34" s="1022"/>
      <c r="RYH34" s="1022"/>
      <c r="RYI34" s="1022"/>
      <c r="RYJ34" s="1022"/>
      <c r="RYK34" s="1022"/>
      <c r="RYL34" s="1022"/>
      <c r="RYM34" s="1022"/>
      <c r="RYN34" s="1022"/>
      <c r="RYO34" s="1022"/>
      <c r="RYP34" s="1022"/>
      <c r="RYQ34" s="1022"/>
      <c r="RYR34" s="1022"/>
      <c r="RYS34" s="1022"/>
      <c r="RYT34" s="1022"/>
      <c r="RYU34" s="1022"/>
      <c r="RYV34" s="1022"/>
      <c r="RYW34" s="1022"/>
      <c r="RYX34" s="1022"/>
      <c r="RYY34" s="1022"/>
      <c r="RYZ34" s="1022"/>
      <c r="RZA34" s="1022"/>
      <c r="RZB34" s="1022"/>
      <c r="RZC34" s="1022"/>
      <c r="RZD34" s="1022"/>
      <c r="RZE34" s="1022"/>
      <c r="RZF34" s="1022"/>
      <c r="RZG34" s="1022"/>
      <c r="RZH34" s="1022"/>
      <c r="RZI34" s="1022"/>
      <c r="RZJ34" s="1022"/>
      <c r="RZK34" s="1022"/>
      <c r="RZL34" s="1022"/>
      <c r="RZM34" s="1022"/>
      <c r="RZN34" s="1022"/>
      <c r="RZO34" s="1022"/>
      <c r="RZP34" s="1022"/>
      <c r="RZQ34" s="1022"/>
      <c r="RZR34" s="1022"/>
      <c r="RZS34" s="1022"/>
      <c r="RZT34" s="1022"/>
      <c r="RZU34" s="1022"/>
      <c r="RZV34" s="1022"/>
      <c r="RZW34" s="1022"/>
      <c r="RZX34" s="1022"/>
      <c r="RZY34" s="1022"/>
      <c r="RZZ34" s="1022"/>
      <c r="SAA34" s="1022"/>
      <c r="SAB34" s="1022"/>
      <c r="SAC34" s="1022"/>
      <c r="SAD34" s="1022"/>
      <c r="SAE34" s="1022"/>
      <c r="SAF34" s="1022"/>
      <c r="SAG34" s="1022"/>
      <c r="SAH34" s="1022"/>
      <c r="SAI34" s="1022"/>
      <c r="SAJ34" s="1022"/>
      <c r="SAK34" s="1022"/>
      <c r="SAL34" s="1022"/>
      <c r="SAM34" s="1022"/>
      <c r="SAN34" s="1022"/>
      <c r="SAO34" s="1022"/>
      <c r="SAP34" s="1022"/>
      <c r="SAQ34" s="1022"/>
      <c r="SAR34" s="1022"/>
      <c r="SAS34" s="1022"/>
      <c r="SAT34" s="1022"/>
      <c r="SAU34" s="1022"/>
      <c r="SAV34" s="1022"/>
      <c r="SAW34" s="1022"/>
      <c r="SAX34" s="1022"/>
      <c r="SAY34" s="1022"/>
      <c r="SAZ34" s="1022"/>
      <c r="SBA34" s="1022"/>
      <c r="SBB34" s="1022"/>
      <c r="SBC34" s="1022"/>
      <c r="SBD34" s="1022"/>
      <c r="SBE34" s="1022"/>
      <c r="SBF34" s="1022"/>
      <c r="SBG34" s="1022"/>
      <c r="SBH34" s="1022"/>
      <c r="SBI34" s="1022"/>
      <c r="SBJ34" s="1022"/>
      <c r="SBK34" s="1022"/>
      <c r="SBL34" s="1022"/>
      <c r="SBM34" s="1022"/>
      <c r="SBN34" s="1022"/>
      <c r="SBO34" s="1022"/>
      <c r="SBP34" s="1022"/>
      <c r="SBQ34" s="1022"/>
      <c r="SBR34" s="1022"/>
      <c r="SBS34" s="1022"/>
      <c r="SBT34" s="1022"/>
      <c r="SBU34" s="1022"/>
      <c r="SBV34" s="1022"/>
      <c r="SBW34" s="1022"/>
      <c r="SBX34" s="1022"/>
      <c r="SBY34" s="1022"/>
      <c r="SBZ34" s="1022"/>
      <c r="SCA34" s="1022"/>
      <c r="SCB34" s="1022"/>
      <c r="SCC34" s="1022"/>
      <c r="SCD34" s="1022"/>
      <c r="SCE34" s="1022"/>
      <c r="SCF34" s="1022"/>
      <c r="SCG34" s="1022"/>
      <c r="SCH34" s="1022"/>
      <c r="SCI34" s="1022"/>
      <c r="SCJ34" s="1022"/>
      <c r="SCK34" s="1022"/>
      <c r="SCL34" s="1022"/>
      <c r="SCM34" s="1022"/>
      <c r="SCN34" s="1022"/>
      <c r="SCO34" s="1022"/>
      <c r="SCP34" s="1022"/>
      <c r="SCQ34" s="1022"/>
      <c r="SCR34" s="1022"/>
      <c r="SCS34" s="1022"/>
      <c r="SCT34" s="1022"/>
      <c r="SCU34" s="1022"/>
      <c r="SCV34" s="1022"/>
      <c r="SCW34" s="1022"/>
      <c r="SCX34" s="1022"/>
      <c r="SCY34" s="1022"/>
      <c r="SCZ34" s="1022"/>
      <c r="SDA34" s="1022"/>
      <c r="SDB34" s="1022"/>
      <c r="SDC34" s="1022"/>
      <c r="SDD34" s="1022"/>
      <c r="SDE34" s="1022"/>
      <c r="SDF34" s="1022"/>
      <c r="SDG34" s="1022"/>
      <c r="SDH34" s="1022"/>
      <c r="SDI34" s="1022"/>
      <c r="SDJ34" s="1022"/>
      <c r="SDK34" s="1022"/>
      <c r="SDL34" s="1022"/>
      <c r="SDM34" s="1022"/>
      <c r="SDN34" s="1022"/>
      <c r="SDO34" s="1022"/>
      <c r="SDP34" s="1022"/>
      <c r="SDQ34" s="1022"/>
      <c r="SDR34" s="1022"/>
      <c r="SDS34" s="1022"/>
      <c r="SDT34" s="1022"/>
      <c r="SDU34" s="1022"/>
      <c r="SDV34" s="1022"/>
      <c r="SDW34" s="1022"/>
      <c r="SDX34" s="1022"/>
      <c r="SDY34" s="1022"/>
      <c r="SDZ34" s="1022"/>
      <c r="SEA34" s="1022"/>
      <c r="SEB34" s="1022"/>
      <c r="SEC34" s="1022"/>
      <c r="SED34" s="1022"/>
      <c r="SEE34" s="1022"/>
      <c r="SEF34" s="1022"/>
      <c r="SEG34" s="1022"/>
      <c r="SEH34" s="1022"/>
      <c r="SEI34" s="1022"/>
      <c r="SEJ34" s="1022"/>
      <c r="SEK34" s="1022"/>
      <c r="SEL34" s="1022"/>
      <c r="SEM34" s="1022"/>
      <c r="SEN34" s="1022"/>
      <c r="SEO34" s="1022"/>
      <c r="SEP34" s="1022"/>
      <c r="SEQ34" s="1022"/>
      <c r="SER34" s="1022"/>
      <c r="SES34" s="1022"/>
      <c r="SET34" s="1022"/>
      <c r="SEU34" s="1022"/>
      <c r="SEV34" s="1022"/>
      <c r="SEW34" s="1022"/>
      <c r="SEX34" s="1022"/>
      <c r="SEY34" s="1022"/>
      <c r="SEZ34" s="1022"/>
      <c r="SFA34" s="1022"/>
      <c r="SFB34" s="1022"/>
      <c r="SFC34" s="1022"/>
      <c r="SFD34" s="1022"/>
      <c r="SFE34" s="1022"/>
      <c r="SFF34" s="1022"/>
      <c r="SFG34" s="1022"/>
      <c r="SFH34" s="1022"/>
      <c r="SFI34" s="1022"/>
      <c r="SFJ34" s="1022"/>
      <c r="SFK34" s="1022"/>
      <c r="SFL34" s="1022"/>
      <c r="SFM34" s="1022"/>
      <c r="SFN34" s="1022"/>
      <c r="SFO34" s="1022"/>
      <c r="SFP34" s="1022"/>
      <c r="SFQ34" s="1022"/>
      <c r="SFR34" s="1022"/>
      <c r="SFS34" s="1022"/>
      <c r="SFT34" s="1022"/>
      <c r="SFU34" s="1022"/>
      <c r="SFV34" s="1022"/>
      <c r="SFW34" s="1022"/>
      <c r="SFX34" s="1022"/>
      <c r="SFY34" s="1022"/>
      <c r="SFZ34" s="1022"/>
      <c r="SGA34" s="1022"/>
      <c r="SGB34" s="1022"/>
      <c r="SGC34" s="1022"/>
      <c r="SGD34" s="1022"/>
      <c r="SGE34" s="1022"/>
      <c r="SGF34" s="1022"/>
      <c r="SGG34" s="1022"/>
      <c r="SGH34" s="1022"/>
      <c r="SGI34" s="1022"/>
      <c r="SGJ34" s="1022"/>
      <c r="SGK34" s="1022"/>
      <c r="SGL34" s="1022"/>
      <c r="SGM34" s="1022"/>
      <c r="SGN34" s="1022"/>
      <c r="SGO34" s="1022"/>
      <c r="SGP34" s="1022"/>
      <c r="SGQ34" s="1022"/>
      <c r="SGR34" s="1022"/>
      <c r="SGS34" s="1022"/>
      <c r="SGT34" s="1022"/>
      <c r="SGU34" s="1022"/>
      <c r="SGV34" s="1022"/>
      <c r="SGW34" s="1022"/>
      <c r="SGX34" s="1022"/>
      <c r="SGY34" s="1022"/>
      <c r="SGZ34" s="1022"/>
      <c r="SHA34" s="1022"/>
      <c r="SHB34" s="1022"/>
      <c r="SHC34" s="1022"/>
      <c r="SHD34" s="1022"/>
      <c r="SHE34" s="1022"/>
      <c r="SHF34" s="1022"/>
      <c r="SHG34" s="1022"/>
      <c r="SHH34" s="1022"/>
      <c r="SHI34" s="1022"/>
      <c r="SHJ34" s="1022"/>
      <c r="SHK34" s="1022"/>
      <c r="SHL34" s="1022"/>
      <c r="SHM34" s="1022"/>
      <c r="SHN34" s="1022"/>
      <c r="SHO34" s="1022"/>
      <c r="SHP34" s="1022"/>
      <c r="SHQ34" s="1022"/>
      <c r="SHR34" s="1022"/>
      <c r="SHS34" s="1022"/>
      <c r="SHT34" s="1022"/>
      <c r="SHU34" s="1022"/>
      <c r="SHV34" s="1022"/>
      <c r="SHW34" s="1022"/>
      <c r="SHX34" s="1022"/>
      <c r="SHY34" s="1022"/>
      <c r="SHZ34" s="1022"/>
      <c r="SIA34" s="1022"/>
      <c r="SIB34" s="1022"/>
      <c r="SIC34" s="1022"/>
      <c r="SID34" s="1022"/>
      <c r="SIE34" s="1022"/>
      <c r="SIF34" s="1022"/>
      <c r="SIG34" s="1022"/>
      <c r="SIH34" s="1022"/>
      <c r="SII34" s="1022"/>
      <c r="SIJ34" s="1022"/>
      <c r="SIK34" s="1022"/>
      <c r="SIL34" s="1022"/>
      <c r="SIM34" s="1022"/>
      <c r="SIN34" s="1022"/>
      <c r="SIO34" s="1022"/>
      <c r="SIP34" s="1022"/>
      <c r="SIQ34" s="1022"/>
      <c r="SIR34" s="1022"/>
      <c r="SIS34" s="1022"/>
      <c r="SIT34" s="1022"/>
      <c r="SIU34" s="1022"/>
      <c r="SIV34" s="1022"/>
      <c r="SIW34" s="1022"/>
      <c r="SIX34" s="1022"/>
      <c r="SIY34" s="1022"/>
      <c r="SIZ34" s="1022"/>
      <c r="SJA34" s="1022"/>
      <c r="SJB34" s="1022"/>
      <c r="SJC34" s="1022"/>
      <c r="SJD34" s="1022"/>
      <c r="SJE34" s="1022"/>
      <c r="SJF34" s="1022"/>
      <c r="SJG34" s="1022"/>
      <c r="SJH34" s="1022"/>
      <c r="SJI34" s="1022"/>
      <c r="SJJ34" s="1022"/>
      <c r="SJK34" s="1022"/>
      <c r="SJL34" s="1022"/>
      <c r="SJM34" s="1022"/>
      <c r="SJN34" s="1022"/>
      <c r="SJO34" s="1022"/>
      <c r="SJP34" s="1022"/>
      <c r="SJQ34" s="1022"/>
      <c r="SJR34" s="1022"/>
      <c r="SJS34" s="1022"/>
      <c r="SJT34" s="1022"/>
      <c r="SJU34" s="1022"/>
      <c r="SJV34" s="1022"/>
      <c r="SJW34" s="1022"/>
      <c r="SJX34" s="1022"/>
      <c r="SJY34" s="1022"/>
      <c r="SJZ34" s="1022"/>
      <c r="SKA34" s="1022"/>
      <c r="SKB34" s="1022"/>
      <c r="SKC34" s="1022"/>
      <c r="SKD34" s="1022"/>
      <c r="SKE34" s="1022"/>
      <c r="SKF34" s="1022"/>
      <c r="SKG34" s="1022"/>
      <c r="SKH34" s="1022"/>
      <c r="SKI34" s="1022"/>
      <c r="SKJ34" s="1022"/>
      <c r="SKK34" s="1022"/>
      <c r="SKL34" s="1022"/>
      <c r="SKM34" s="1022"/>
      <c r="SKN34" s="1022"/>
      <c r="SKO34" s="1022"/>
      <c r="SKP34" s="1022"/>
      <c r="SKQ34" s="1022"/>
      <c r="SKR34" s="1022"/>
      <c r="SKS34" s="1022"/>
      <c r="SKT34" s="1022"/>
      <c r="SKU34" s="1022"/>
      <c r="SKV34" s="1022"/>
      <c r="SKW34" s="1022"/>
      <c r="SKX34" s="1022"/>
      <c r="SKY34" s="1022"/>
      <c r="SKZ34" s="1022"/>
      <c r="SLA34" s="1022"/>
      <c r="SLB34" s="1022"/>
      <c r="SLC34" s="1022"/>
      <c r="SLD34" s="1022"/>
      <c r="SLE34" s="1022"/>
      <c r="SLF34" s="1022"/>
      <c r="SLG34" s="1022"/>
      <c r="SLH34" s="1022"/>
      <c r="SLI34" s="1022"/>
      <c r="SLJ34" s="1022"/>
      <c r="SLK34" s="1022"/>
      <c r="SLL34" s="1022"/>
      <c r="SLM34" s="1022"/>
      <c r="SLN34" s="1022"/>
      <c r="SLO34" s="1022"/>
      <c r="SLP34" s="1022"/>
      <c r="SLQ34" s="1022"/>
      <c r="SLR34" s="1022"/>
      <c r="SLS34" s="1022"/>
      <c r="SLT34" s="1022"/>
      <c r="SLU34" s="1022"/>
      <c r="SLV34" s="1022"/>
      <c r="SLW34" s="1022"/>
      <c r="SLX34" s="1022"/>
      <c r="SLY34" s="1022"/>
      <c r="SLZ34" s="1022"/>
      <c r="SMA34" s="1022"/>
      <c r="SMB34" s="1022"/>
      <c r="SMC34" s="1022"/>
      <c r="SMD34" s="1022"/>
      <c r="SME34" s="1022"/>
      <c r="SMF34" s="1022"/>
      <c r="SMG34" s="1022"/>
      <c r="SMH34" s="1022"/>
      <c r="SMI34" s="1022"/>
      <c r="SMJ34" s="1022"/>
      <c r="SMK34" s="1022"/>
      <c r="SML34" s="1022"/>
      <c r="SMM34" s="1022"/>
      <c r="SMN34" s="1022"/>
      <c r="SMO34" s="1022"/>
      <c r="SMP34" s="1022"/>
      <c r="SMQ34" s="1022"/>
      <c r="SMR34" s="1022"/>
      <c r="SMS34" s="1022"/>
      <c r="SMT34" s="1022"/>
      <c r="SMU34" s="1022"/>
      <c r="SMV34" s="1022"/>
      <c r="SMW34" s="1022"/>
      <c r="SMX34" s="1022"/>
      <c r="SMY34" s="1022"/>
      <c r="SMZ34" s="1022"/>
      <c r="SNA34" s="1022"/>
      <c r="SNB34" s="1022"/>
      <c r="SNC34" s="1022"/>
      <c r="SND34" s="1022"/>
      <c r="SNE34" s="1022"/>
      <c r="SNF34" s="1022"/>
      <c r="SNG34" s="1022"/>
      <c r="SNH34" s="1022"/>
      <c r="SNI34" s="1022"/>
      <c r="SNJ34" s="1022"/>
      <c r="SNK34" s="1022"/>
      <c r="SNL34" s="1022"/>
      <c r="SNM34" s="1022"/>
      <c r="SNN34" s="1022"/>
      <c r="SNO34" s="1022"/>
      <c r="SNP34" s="1022"/>
      <c r="SNQ34" s="1022"/>
      <c r="SNR34" s="1022"/>
      <c r="SNS34" s="1022"/>
      <c r="SNT34" s="1022"/>
      <c r="SNU34" s="1022"/>
      <c r="SNV34" s="1022"/>
      <c r="SNW34" s="1022"/>
      <c r="SNX34" s="1022"/>
      <c r="SNY34" s="1022"/>
      <c r="SNZ34" s="1022"/>
      <c r="SOA34" s="1022"/>
      <c r="SOB34" s="1022"/>
      <c r="SOC34" s="1022"/>
      <c r="SOD34" s="1022"/>
      <c r="SOE34" s="1022"/>
      <c r="SOF34" s="1022"/>
      <c r="SOG34" s="1022"/>
      <c r="SOH34" s="1022"/>
      <c r="SOI34" s="1022"/>
      <c r="SOJ34" s="1022"/>
      <c r="SOK34" s="1022"/>
      <c r="SOL34" s="1022"/>
      <c r="SOM34" s="1022"/>
      <c r="SON34" s="1022"/>
      <c r="SOO34" s="1022"/>
      <c r="SOP34" s="1022"/>
      <c r="SOQ34" s="1022"/>
      <c r="SOR34" s="1022"/>
      <c r="SOS34" s="1022"/>
      <c r="SOT34" s="1022"/>
      <c r="SOU34" s="1022"/>
      <c r="SOV34" s="1022"/>
      <c r="SOW34" s="1022"/>
      <c r="SOX34" s="1022"/>
      <c r="SOY34" s="1022"/>
      <c r="SOZ34" s="1022"/>
      <c r="SPA34" s="1022"/>
      <c r="SPB34" s="1022"/>
      <c r="SPC34" s="1022"/>
      <c r="SPD34" s="1022"/>
      <c r="SPE34" s="1022"/>
      <c r="SPF34" s="1022"/>
      <c r="SPG34" s="1022"/>
      <c r="SPH34" s="1022"/>
      <c r="SPI34" s="1022"/>
      <c r="SPJ34" s="1022"/>
      <c r="SPK34" s="1022"/>
      <c r="SPL34" s="1022"/>
      <c r="SPM34" s="1022"/>
      <c r="SPN34" s="1022"/>
      <c r="SPO34" s="1022"/>
      <c r="SPP34" s="1022"/>
      <c r="SPQ34" s="1022"/>
      <c r="SPR34" s="1022"/>
      <c r="SPS34" s="1022"/>
      <c r="SPT34" s="1022"/>
      <c r="SPU34" s="1022"/>
      <c r="SPV34" s="1022"/>
      <c r="SPW34" s="1022"/>
      <c r="SPX34" s="1022"/>
      <c r="SPY34" s="1022"/>
      <c r="SPZ34" s="1022"/>
      <c r="SQA34" s="1022"/>
      <c r="SQB34" s="1022"/>
      <c r="SQC34" s="1022"/>
      <c r="SQD34" s="1022"/>
      <c r="SQE34" s="1022"/>
      <c r="SQF34" s="1022"/>
      <c r="SQG34" s="1022"/>
      <c r="SQH34" s="1022"/>
      <c r="SQI34" s="1022"/>
      <c r="SQJ34" s="1022"/>
      <c r="SQK34" s="1022"/>
      <c r="SQL34" s="1022"/>
      <c r="SQM34" s="1022"/>
      <c r="SQN34" s="1022"/>
      <c r="SQO34" s="1022"/>
      <c r="SQP34" s="1022"/>
      <c r="SQQ34" s="1022"/>
      <c r="SQR34" s="1022"/>
      <c r="SQS34" s="1022"/>
      <c r="SQT34" s="1022"/>
      <c r="SQU34" s="1022"/>
      <c r="SQV34" s="1022"/>
      <c r="SQW34" s="1022"/>
      <c r="SQX34" s="1022"/>
      <c r="SQY34" s="1022"/>
      <c r="SQZ34" s="1022"/>
      <c r="SRA34" s="1022"/>
      <c r="SRB34" s="1022"/>
      <c r="SRC34" s="1022"/>
      <c r="SRD34" s="1022"/>
      <c r="SRE34" s="1022"/>
      <c r="SRF34" s="1022"/>
      <c r="SRG34" s="1022"/>
      <c r="SRH34" s="1022"/>
      <c r="SRI34" s="1022"/>
      <c r="SRJ34" s="1022"/>
      <c r="SRK34" s="1022"/>
      <c r="SRL34" s="1022"/>
      <c r="SRM34" s="1022"/>
      <c r="SRN34" s="1022"/>
      <c r="SRO34" s="1022"/>
      <c r="SRP34" s="1022"/>
      <c r="SRQ34" s="1022"/>
      <c r="SRR34" s="1022"/>
      <c r="SRS34" s="1022"/>
      <c r="SRT34" s="1022"/>
      <c r="SRU34" s="1022"/>
      <c r="SRV34" s="1022"/>
      <c r="SRW34" s="1022"/>
      <c r="SRX34" s="1022"/>
      <c r="SRY34" s="1022"/>
      <c r="SRZ34" s="1022"/>
      <c r="SSA34" s="1022"/>
      <c r="SSB34" s="1022"/>
      <c r="SSC34" s="1022"/>
      <c r="SSD34" s="1022"/>
      <c r="SSE34" s="1022"/>
      <c r="SSF34" s="1022"/>
      <c r="SSG34" s="1022"/>
      <c r="SSH34" s="1022"/>
      <c r="SSI34" s="1022"/>
      <c r="SSJ34" s="1022"/>
      <c r="SSK34" s="1022"/>
      <c r="SSL34" s="1022"/>
      <c r="SSM34" s="1022"/>
      <c r="SSN34" s="1022"/>
      <c r="SSO34" s="1022"/>
      <c r="SSP34" s="1022"/>
      <c r="SSQ34" s="1022"/>
      <c r="SSR34" s="1022"/>
      <c r="SSS34" s="1022"/>
      <c r="SST34" s="1022"/>
      <c r="SSU34" s="1022"/>
      <c r="SSV34" s="1022"/>
      <c r="SSW34" s="1022"/>
      <c r="SSX34" s="1022"/>
      <c r="SSY34" s="1022"/>
      <c r="SSZ34" s="1022"/>
      <c r="STA34" s="1022"/>
      <c r="STB34" s="1022"/>
      <c r="STC34" s="1022"/>
      <c r="STD34" s="1022"/>
      <c r="STE34" s="1022"/>
      <c r="STF34" s="1022"/>
      <c r="STG34" s="1022"/>
      <c r="STH34" s="1022"/>
      <c r="STI34" s="1022"/>
      <c r="STJ34" s="1022"/>
      <c r="STK34" s="1022"/>
      <c r="STL34" s="1022"/>
      <c r="STM34" s="1022"/>
      <c r="STN34" s="1022"/>
      <c r="STO34" s="1022"/>
      <c r="STP34" s="1022"/>
      <c r="STQ34" s="1022"/>
      <c r="STR34" s="1022"/>
      <c r="STS34" s="1022"/>
      <c r="STT34" s="1022"/>
      <c r="STU34" s="1022"/>
      <c r="STV34" s="1022"/>
      <c r="STW34" s="1022"/>
      <c r="STX34" s="1022"/>
      <c r="STY34" s="1022"/>
      <c r="STZ34" s="1022"/>
      <c r="SUA34" s="1022"/>
      <c r="SUB34" s="1022"/>
      <c r="SUC34" s="1022"/>
      <c r="SUD34" s="1022"/>
      <c r="SUE34" s="1022"/>
      <c r="SUF34" s="1022"/>
      <c r="SUG34" s="1022"/>
      <c r="SUH34" s="1022"/>
      <c r="SUI34" s="1022"/>
      <c r="SUJ34" s="1022"/>
      <c r="SUK34" s="1022"/>
      <c r="SUL34" s="1022"/>
      <c r="SUM34" s="1022"/>
      <c r="SUN34" s="1022"/>
      <c r="SUO34" s="1022"/>
      <c r="SUP34" s="1022"/>
      <c r="SUQ34" s="1022"/>
      <c r="SUR34" s="1022"/>
      <c r="SUS34" s="1022"/>
      <c r="SUT34" s="1022"/>
      <c r="SUU34" s="1022"/>
      <c r="SUV34" s="1022"/>
      <c r="SUW34" s="1022"/>
      <c r="SUX34" s="1022"/>
      <c r="SUY34" s="1022"/>
      <c r="SUZ34" s="1022"/>
      <c r="SVA34" s="1022"/>
      <c r="SVB34" s="1022"/>
      <c r="SVC34" s="1022"/>
      <c r="SVD34" s="1022"/>
      <c r="SVE34" s="1022"/>
      <c r="SVF34" s="1022"/>
      <c r="SVG34" s="1022"/>
      <c r="SVH34" s="1022"/>
      <c r="SVI34" s="1022"/>
      <c r="SVJ34" s="1022"/>
      <c r="SVK34" s="1022"/>
      <c r="SVL34" s="1022"/>
      <c r="SVM34" s="1022"/>
      <c r="SVN34" s="1022"/>
      <c r="SVO34" s="1022"/>
      <c r="SVP34" s="1022"/>
      <c r="SVQ34" s="1022"/>
      <c r="SVR34" s="1022"/>
      <c r="SVS34" s="1022"/>
      <c r="SVT34" s="1022"/>
      <c r="SVU34" s="1022"/>
      <c r="SVV34" s="1022"/>
      <c r="SVW34" s="1022"/>
      <c r="SVX34" s="1022"/>
      <c r="SVY34" s="1022"/>
      <c r="SVZ34" s="1022"/>
      <c r="SWA34" s="1022"/>
      <c r="SWB34" s="1022"/>
      <c r="SWC34" s="1022"/>
      <c r="SWD34" s="1022"/>
      <c r="SWE34" s="1022"/>
      <c r="SWF34" s="1022"/>
      <c r="SWG34" s="1022"/>
      <c r="SWH34" s="1022"/>
      <c r="SWI34" s="1022"/>
      <c r="SWJ34" s="1022"/>
      <c r="SWK34" s="1022"/>
      <c r="SWL34" s="1022"/>
      <c r="SWM34" s="1022"/>
      <c r="SWN34" s="1022"/>
      <c r="SWO34" s="1022"/>
      <c r="SWP34" s="1022"/>
      <c r="SWQ34" s="1022"/>
      <c r="SWR34" s="1022"/>
      <c r="SWS34" s="1022"/>
      <c r="SWT34" s="1022"/>
      <c r="SWU34" s="1022"/>
      <c r="SWV34" s="1022"/>
      <c r="SWW34" s="1022"/>
      <c r="SWX34" s="1022"/>
      <c r="SWY34" s="1022"/>
      <c r="SWZ34" s="1022"/>
      <c r="SXA34" s="1022"/>
      <c r="SXB34" s="1022"/>
      <c r="SXC34" s="1022"/>
      <c r="SXD34" s="1022"/>
      <c r="SXE34" s="1022"/>
      <c r="SXF34" s="1022"/>
      <c r="SXG34" s="1022"/>
      <c r="SXH34" s="1022"/>
      <c r="SXI34" s="1022"/>
      <c r="SXJ34" s="1022"/>
      <c r="SXK34" s="1022"/>
      <c r="SXL34" s="1022"/>
      <c r="SXM34" s="1022"/>
      <c r="SXN34" s="1022"/>
      <c r="SXO34" s="1022"/>
      <c r="SXP34" s="1022"/>
      <c r="SXQ34" s="1022"/>
      <c r="SXR34" s="1022"/>
      <c r="SXS34" s="1022"/>
      <c r="SXT34" s="1022"/>
      <c r="SXU34" s="1022"/>
      <c r="SXV34" s="1022"/>
      <c r="SXW34" s="1022"/>
      <c r="SXX34" s="1022"/>
      <c r="SXY34" s="1022"/>
      <c r="SXZ34" s="1022"/>
      <c r="SYA34" s="1022"/>
      <c r="SYB34" s="1022"/>
      <c r="SYC34" s="1022"/>
      <c r="SYD34" s="1022"/>
      <c r="SYE34" s="1022"/>
      <c r="SYF34" s="1022"/>
      <c r="SYG34" s="1022"/>
      <c r="SYH34" s="1022"/>
      <c r="SYI34" s="1022"/>
      <c r="SYJ34" s="1022"/>
      <c r="SYK34" s="1022"/>
      <c r="SYL34" s="1022"/>
      <c r="SYM34" s="1022"/>
      <c r="SYN34" s="1022"/>
      <c r="SYO34" s="1022"/>
      <c r="SYP34" s="1022"/>
      <c r="SYQ34" s="1022"/>
      <c r="SYR34" s="1022"/>
      <c r="SYS34" s="1022"/>
      <c r="SYT34" s="1022"/>
      <c r="SYU34" s="1022"/>
      <c r="SYV34" s="1022"/>
      <c r="SYW34" s="1022"/>
      <c r="SYX34" s="1022"/>
      <c r="SYY34" s="1022"/>
      <c r="SYZ34" s="1022"/>
      <c r="SZA34" s="1022"/>
      <c r="SZB34" s="1022"/>
      <c r="SZC34" s="1022"/>
      <c r="SZD34" s="1022"/>
      <c r="SZE34" s="1022"/>
      <c r="SZF34" s="1022"/>
      <c r="SZG34" s="1022"/>
      <c r="SZH34" s="1022"/>
      <c r="SZI34" s="1022"/>
      <c r="SZJ34" s="1022"/>
      <c r="SZK34" s="1022"/>
      <c r="SZL34" s="1022"/>
      <c r="SZM34" s="1022"/>
      <c r="SZN34" s="1022"/>
      <c r="SZO34" s="1022"/>
      <c r="SZP34" s="1022"/>
      <c r="SZQ34" s="1022"/>
      <c r="SZR34" s="1022"/>
      <c r="SZS34" s="1022"/>
      <c r="SZT34" s="1022"/>
      <c r="SZU34" s="1022"/>
      <c r="SZV34" s="1022"/>
      <c r="SZW34" s="1022"/>
      <c r="SZX34" s="1022"/>
      <c r="SZY34" s="1022"/>
      <c r="SZZ34" s="1022"/>
      <c r="TAA34" s="1022"/>
      <c r="TAB34" s="1022"/>
      <c r="TAC34" s="1022"/>
      <c r="TAD34" s="1022"/>
      <c r="TAE34" s="1022"/>
      <c r="TAF34" s="1022"/>
      <c r="TAG34" s="1022"/>
      <c r="TAH34" s="1022"/>
      <c r="TAI34" s="1022"/>
      <c r="TAJ34" s="1022"/>
      <c r="TAK34" s="1022"/>
      <c r="TAL34" s="1022"/>
      <c r="TAM34" s="1022"/>
      <c r="TAN34" s="1022"/>
      <c r="TAO34" s="1022"/>
      <c r="TAP34" s="1022"/>
      <c r="TAQ34" s="1022"/>
      <c r="TAR34" s="1022"/>
      <c r="TAS34" s="1022"/>
      <c r="TAT34" s="1022"/>
      <c r="TAU34" s="1022"/>
      <c r="TAV34" s="1022"/>
      <c r="TAW34" s="1022"/>
      <c r="TAX34" s="1022"/>
      <c r="TAY34" s="1022"/>
      <c r="TAZ34" s="1022"/>
      <c r="TBA34" s="1022"/>
      <c r="TBB34" s="1022"/>
      <c r="TBC34" s="1022"/>
      <c r="TBD34" s="1022"/>
      <c r="TBE34" s="1022"/>
      <c r="TBF34" s="1022"/>
      <c r="TBG34" s="1022"/>
      <c r="TBH34" s="1022"/>
      <c r="TBI34" s="1022"/>
      <c r="TBJ34" s="1022"/>
      <c r="TBK34" s="1022"/>
      <c r="TBL34" s="1022"/>
      <c r="TBM34" s="1022"/>
      <c r="TBN34" s="1022"/>
      <c r="TBO34" s="1022"/>
      <c r="TBP34" s="1022"/>
      <c r="TBQ34" s="1022"/>
      <c r="TBR34" s="1022"/>
      <c r="TBS34" s="1022"/>
      <c r="TBT34" s="1022"/>
      <c r="TBU34" s="1022"/>
      <c r="TBV34" s="1022"/>
      <c r="TBW34" s="1022"/>
      <c r="TBX34" s="1022"/>
      <c r="TBY34" s="1022"/>
      <c r="TBZ34" s="1022"/>
      <c r="TCA34" s="1022"/>
      <c r="TCB34" s="1022"/>
      <c r="TCC34" s="1022"/>
      <c r="TCD34" s="1022"/>
      <c r="TCE34" s="1022"/>
      <c r="TCF34" s="1022"/>
      <c r="TCG34" s="1022"/>
      <c r="TCH34" s="1022"/>
      <c r="TCI34" s="1022"/>
      <c r="TCJ34" s="1022"/>
      <c r="TCK34" s="1022"/>
      <c r="TCL34" s="1022"/>
      <c r="TCM34" s="1022"/>
      <c r="TCN34" s="1022"/>
      <c r="TCO34" s="1022"/>
      <c r="TCP34" s="1022"/>
      <c r="TCQ34" s="1022"/>
      <c r="TCR34" s="1022"/>
      <c r="TCS34" s="1022"/>
      <c r="TCT34" s="1022"/>
      <c r="TCU34" s="1022"/>
      <c r="TCV34" s="1022"/>
      <c r="TCW34" s="1022"/>
      <c r="TCX34" s="1022"/>
      <c r="TCY34" s="1022"/>
      <c r="TCZ34" s="1022"/>
      <c r="TDA34" s="1022"/>
      <c r="TDB34" s="1022"/>
      <c r="TDC34" s="1022"/>
      <c r="TDD34" s="1022"/>
      <c r="TDE34" s="1022"/>
      <c r="TDF34" s="1022"/>
      <c r="TDG34" s="1022"/>
      <c r="TDH34" s="1022"/>
      <c r="TDI34" s="1022"/>
      <c r="TDJ34" s="1022"/>
      <c r="TDK34" s="1022"/>
      <c r="TDL34" s="1022"/>
      <c r="TDM34" s="1022"/>
      <c r="TDN34" s="1022"/>
      <c r="TDO34" s="1022"/>
      <c r="TDP34" s="1022"/>
      <c r="TDQ34" s="1022"/>
      <c r="TDR34" s="1022"/>
      <c r="TDS34" s="1022"/>
      <c r="TDT34" s="1022"/>
      <c r="TDU34" s="1022"/>
      <c r="TDV34" s="1022"/>
      <c r="TDW34" s="1022"/>
      <c r="TDX34" s="1022"/>
      <c r="TDY34" s="1022"/>
      <c r="TDZ34" s="1022"/>
      <c r="TEA34" s="1022"/>
      <c r="TEB34" s="1022"/>
      <c r="TEC34" s="1022"/>
      <c r="TED34" s="1022"/>
      <c r="TEE34" s="1022"/>
      <c r="TEF34" s="1022"/>
      <c r="TEG34" s="1022"/>
      <c r="TEH34" s="1022"/>
      <c r="TEI34" s="1022"/>
      <c r="TEJ34" s="1022"/>
      <c r="TEK34" s="1022"/>
      <c r="TEL34" s="1022"/>
      <c r="TEM34" s="1022"/>
      <c r="TEN34" s="1022"/>
      <c r="TEO34" s="1022"/>
      <c r="TEP34" s="1022"/>
      <c r="TEQ34" s="1022"/>
      <c r="TER34" s="1022"/>
      <c r="TES34" s="1022"/>
      <c r="TET34" s="1022"/>
      <c r="TEU34" s="1022"/>
      <c r="TEV34" s="1022"/>
      <c r="TEW34" s="1022"/>
      <c r="TEX34" s="1022"/>
      <c r="TEY34" s="1022"/>
      <c r="TEZ34" s="1022"/>
      <c r="TFA34" s="1022"/>
      <c r="TFB34" s="1022"/>
      <c r="TFC34" s="1022"/>
      <c r="TFD34" s="1022"/>
      <c r="TFE34" s="1022"/>
      <c r="TFF34" s="1022"/>
      <c r="TFG34" s="1022"/>
      <c r="TFH34" s="1022"/>
      <c r="TFI34" s="1022"/>
      <c r="TFJ34" s="1022"/>
      <c r="TFK34" s="1022"/>
      <c r="TFL34" s="1022"/>
      <c r="TFM34" s="1022"/>
      <c r="TFN34" s="1022"/>
      <c r="TFO34" s="1022"/>
      <c r="TFP34" s="1022"/>
      <c r="TFQ34" s="1022"/>
      <c r="TFR34" s="1022"/>
      <c r="TFS34" s="1022"/>
      <c r="TFT34" s="1022"/>
      <c r="TFU34" s="1022"/>
      <c r="TFV34" s="1022"/>
      <c r="TFW34" s="1022"/>
      <c r="TFX34" s="1022"/>
      <c r="TFY34" s="1022"/>
      <c r="TFZ34" s="1022"/>
      <c r="TGA34" s="1022"/>
      <c r="TGB34" s="1022"/>
      <c r="TGC34" s="1022"/>
      <c r="TGD34" s="1022"/>
      <c r="TGE34" s="1022"/>
      <c r="TGF34" s="1022"/>
      <c r="TGG34" s="1022"/>
      <c r="TGH34" s="1022"/>
      <c r="TGI34" s="1022"/>
      <c r="TGJ34" s="1022"/>
      <c r="TGK34" s="1022"/>
      <c r="TGL34" s="1022"/>
      <c r="TGM34" s="1022"/>
      <c r="TGN34" s="1022"/>
      <c r="TGO34" s="1022"/>
      <c r="TGP34" s="1022"/>
      <c r="TGQ34" s="1022"/>
      <c r="TGR34" s="1022"/>
      <c r="TGS34" s="1022"/>
      <c r="TGT34" s="1022"/>
      <c r="TGU34" s="1022"/>
      <c r="TGV34" s="1022"/>
      <c r="TGW34" s="1022"/>
      <c r="TGX34" s="1022"/>
      <c r="TGY34" s="1022"/>
      <c r="TGZ34" s="1022"/>
      <c r="THA34" s="1022"/>
      <c r="THB34" s="1022"/>
      <c r="THC34" s="1022"/>
      <c r="THD34" s="1022"/>
      <c r="THE34" s="1022"/>
      <c r="THF34" s="1022"/>
      <c r="THG34" s="1022"/>
      <c r="THH34" s="1022"/>
      <c r="THI34" s="1022"/>
      <c r="THJ34" s="1022"/>
      <c r="THK34" s="1022"/>
      <c r="THL34" s="1022"/>
      <c r="THM34" s="1022"/>
      <c r="THN34" s="1022"/>
      <c r="THO34" s="1022"/>
      <c r="THP34" s="1022"/>
      <c r="THQ34" s="1022"/>
      <c r="THR34" s="1022"/>
      <c r="THS34" s="1022"/>
      <c r="THT34" s="1022"/>
      <c r="THU34" s="1022"/>
      <c r="THV34" s="1022"/>
      <c r="THW34" s="1022"/>
      <c r="THX34" s="1022"/>
      <c r="THY34" s="1022"/>
      <c r="THZ34" s="1022"/>
      <c r="TIA34" s="1022"/>
      <c r="TIB34" s="1022"/>
      <c r="TIC34" s="1022"/>
      <c r="TID34" s="1022"/>
      <c r="TIE34" s="1022"/>
      <c r="TIF34" s="1022"/>
      <c r="TIG34" s="1022"/>
      <c r="TIH34" s="1022"/>
      <c r="TII34" s="1022"/>
      <c r="TIJ34" s="1022"/>
      <c r="TIK34" s="1022"/>
      <c r="TIL34" s="1022"/>
      <c r="TIM34" s="1022"/>
      <c r="TIN34" s="1022"/>
      <c r="TIO34" s="1022"/>
      <c r="TIP34" s="1022"/>
      <c r="TIQ34" s="1022"/>
      <c r="TIR34" s="1022"/>
      <c r="TIS34" s="1022"/>
      <c r="TIT34" s="1022"/>
      <c r="TIU34" s="1022"/>
      <c r="TIV34" s="1022"/>
      <c r="TIW34" s="1022"/>
      <c r="TIX34" s="1022"/>
      <c r="TIY34" s="1022"/>
      <c r="TIZ34" s="1022"/>
      <c r="TJA34" s="1022"/>
      <c r="TJB34" s="1022"/>
      <c r="TJC34" s="1022"/>
      <c r="TJD34" s="1022"/>
      <c r="TJE34" s="1022"/>
      <c r="TJF34" s="1022"/>
      <c r="TJG34" s="1022"/>
      <c r="TJH34" s="1022"/>
      <c r="TJI34" s="1022"/>
      <c r="TJJ34" s="1022"/>
      <c r="TJK34" s="1022"/>
      <c r="TJL34" s="1022"/>
      <c r="TJM34" s="1022"/>
      <c r="TJN34" s="1022"/>
      <c r="TJO34" s="1022"/>
      <c r="TJP34" s="1022"/>
      <c r="TJQ34" s="1022"/>
      <c r="TJR34" s="1022"/>
      <c r="TJS34" s="1022"/>
      <c r="TJT34" s="1022"/>
      <c r="TJU34" s="1022"/>
      <c r="TJV34" s="1022"/>
      <c r="TJW34" s="1022"/>
      <c r="TJX34" s="1022"/>
      <c r="TJY34" s="1022"/>
      <c r="TJZ34" s="1022"/>
      <c r="TKA34" s="1022"/>
      <c r="TKB34" s="1022"/>
      <c r="TKC34" s="1022"/>
      <c r="TKD34" s="1022"/>
      <c r="TKE34" s="1022"/>
      <c r="TKF34" s="1022"/>
      <c r="TKG34" s="1022"/>
      <c r="TKH34" s="1022"/>
      <c r="TKI34" s="1022"/>
      <c r="TKJ34" s="1022"/>
      <c r="TKK34" s="1022"/>
      <c r="TKL34" s="1022"/>
      <c r="TKM34" s="1022"/>
      <c r="TKN34" s="1022"/>
      <c r="TKO34" s="1022"/>
      <c r="TKP34" s="1022"/>
      <c r="TKQ34" s="1022"/>
      <c r="TKR34" s="1022"/>
      <c r="TKS34" s="1022"/>
      <c r="TKT34" s="1022"/>
      <c r="TKU34" s="1022"/>
      <c r="TKV34" s="1022"/>
      <c r="TKW34" s="1022"/>
      <c r="TKX34" s="1022"/>
      <c r="TKY34" s="1022"/>
      <c r="TKZ34" s="1022"/>
      <c r="TLA34" s="1022"/>
      <c r="TLB34" s="1022"/>
      <c r="TLC34" s="1022"/>
      <c r="TLD34" s="1022"/>
      <c r="TLE34" s="1022"/>
      <c r="TLF34" s="1022"/>
      <c r="TLG34" s="1022"/>
      <c r="TLH34" s="1022"/>
      <c r="TLI34" s="1022"/>
      <c r="TLJ34" s="1022"/>
      <c r="TLK34" s="1022"/>
      <c r="TLL34" s="1022"/>
      <c r="TLM34" s="1022"/>
      <c r="TLN34" s="1022"/>
      <c r="TLO34" s="1022"/>
      <c r="TLP34" s="1022"/>
      <c r="TLQ34" s="1022"/>
      <c r="TLR34" s="1022"/>
      <c r="TLS34" s="1022"/>
      <c r="TLT34" s="1022"/>
      <c r="TLU34" s="1022"/>
      <c r="TLV34" s="1022"/>
      <c r="TLW34" s="1022"/>
      <c r="TLX34" s="1022"/>
      <c r="TLY34" s="1022"/>
      <c r="TLZ34" s="1022"/>
      <c r="TMA34" s="1022"/>
      <c r="TMB34" s="1022"/>
      <c r="TMC34" s="1022"/>
      <c r="TMD34" s="1022"/>
      <c r="TME34" s="1022"/>
      <c r="TMF34" s="1022"/>
      <c r="TMG34" s="1022"/>
      <c r="TMH34" s="1022"/>
      <c r="TMI34" s="1022"/>
      <c r="TMJ34" s="1022"/>
      <c r="TMK34" s="1022"/>
      <c r="TML34" s="1022"/>
      <c r="TMM34" s="1022"/>
      <c r="TMN34" s="1022"/>
      <c r="TMO34" s="1022"/>
      <c r="TMP34" s="1022"/>
      <c r="TMQ34" s="1022"/>
      <c r="TMR34" s="1022"/>
      <c r="TMS34" s="1022"/>
      <c r="TMT34" s="1022"/>
      <c r="TMU34" s="1022"/>
      <c r="TMV34" s="1022"/>
      <c r="TMW34" s="1022"/>
      <c r="TMX34" s="1022"/>
      <c r="TMY34" s="1022"/>
      <c r="TMZ34" s="1022"/>
      <c r="TNA34" s="1022"/>
      <c r="TNB34" s="1022"/>
      <c r="TNC34" s="1022"/>
      <c r="TND34" s="1022"/>
      <c r="TNE34" s="1022"/>
      <c r="TNF34" s="1022"/>
      <c r="TNG34" s="1022"/>
      <c r="TNH34" s="1022"/>
      <c r="TNI34" s="1022"/>
      <c r="TNJ34" s="1022"/>
      <c r="TNK34" s="1022"/>
      <c r="TNL34" s="1022"/>
      <c r="TNM34" s="1022"/>
      <c r="TNN34" s="1022"/>
      <c r="TNO34" s="1022"/>
      <c r="TNP34" s="1022"/>
      <c r="TNQ34" s="1022"/>
      <c r="TNR34" s="1022"/>
      <c r="TNS34" s="1022"/>
      <c r="TNT34" s="1022"/>
      <c r="TNU34" s="1022"/>
      <c r="TNV34" s="1022"/>
      <c r="TNW34" s="1022"/>
      <c r="TNX34" s="1022"/>
      <c r="TNY34" s="1022"/>
      <c r="TNZ34" s="1022"/>
      <c r="TOA34" s="1022"/>
      <c r="TOB34" s="1022"/>
      <c r="TOC34" s="1022"/>
      <c r="TOD34" s="1022"/>
      <c r="TOE34" s="1022"/>
      <c r="TOF34" s="1022"/>
      <c r="TOG34" s="1022"/>
      <c r="TOH34" s="1022"/>
      <c r="TOI34" s="1022"/>
      <c r="TOJ34" s="1022"/>
      <c r="TOK34" s="1022"/>
      <c r="TOL34" s="1022"/>
      <c r="TOM34" s="1022"/>
      <c r="TON34" s="1022"/>
      <c r="TOO34" s="1022"/>
      <c r="TOP34" s="1022"/>
      <c r="TOQ34" s="1022"/>
      <c r="TOR34" s="1022"/>
      <c r="TOS34" s="1022"/>
      <c r="TOT34" s="1022"/>
      <c r="TOU34" s="1022"/>
      <c r="TOV34" s="1022"/>
      <c r="TOW34" s="1022"/>
      <c r="TOX34" s="1022"/>
      <c r="TOY34" s="1022"/>
      <c r="TOZ34" s="1022"/>
      <c r="TPA34" s="1022"/>
      <c r="TPB34" s="1022"/>
      <c r="TPC34" s="1022"/>
      <c r="TPD34" s="1022"/>
      <c r="TPE34" s="1022"/>
      <c r="TPF34" s="1022"/>
      <c r="TPG34" s="1022"/>
      <c r="TPH34" s="1022"/>
      <c r="TPI34" s="1022"/>
      <c r="TPJ34" s="1022"/>
      <c r="TPK34" s="1022"/>
      <c r="TPL34" s="1022"/>
      <c r="TPM34" s="1022"/>
      <c r="TPN34" s="1022"/>
      <c r="TPO34" s="1022"/>
      <c r="TPP34" s="1022"/>
      <c r="TPQ34" s="1022"/>
      <c r="TPR34" s="1022"/>
      <c r="TPS34" s="1022"/>
      <c r="TPT34" s="1022"/>
      <c r="TPU34" s="1022"/>
      <c r="TPV34" s="1022"/>
      <c r="TPW34" s="1022"/>
      <c r="TPX34" s="1022"/>
      <c r="TPY34" s="1022"/>
      <c r="TPZ34" s="1022"/>
      <c r="TQA34" s="1022"/>
      <c r="TQB34" s="1022"/>
      <c r="TQC34" s="1022"/>
      <c r="TQD34" s="1022"/>
      <c r="TQE34" s="1022"/>
      <c r="TQF34" s="1022"/>
      <c r="TQG34" s="1022"/>
      <c r="TQH34" s="1022"/>
      <c r="TQI34" s="1022"/>
      <c r="TQJ34" s="1022"/>
      <c r="TQK34" s="1022"/>
      <c r="TQL34" s="1022"/>
      <c r="TQM34" s="1022"/>
      <c r="TQN34" s="1022"/>
      <c r="TQO34" s="1022"/>
      <c r="TQP34" s="1022"/>
      <c r="TQQ34" s="1022"/>
      <c r="TQR34" s="1022"/>
      <c r="TQS34" s="1022"/>
      <c r="TQT34" s="1022"/>
      <c r="TQU34" s="1022"/>
      <c r="TQV34" s="1022"/>
      <c r="TQW34" s="1022"/>
      <c r="TQX34" s="1022"/>
      <c r="TQY34" s="1022"/>
      <c r="TQZ34" s="1022"/>
      <c r="TRA34" s="1022"/>
      <c r="TRB34" s="1022"/>
      <c r="TRC34" s="1022"/>
      <c r="TRD34" s="1022"/>
      <c r="TRE34" s="1022"/>
      <c r="TRF34" s="1022"/>
      <c r="TRG34" s="1022"/>
      <c r="TRH34" s="1022"/>
      <c r="TRI34" s="1022"/>
      <c r="TRJ34" s="1022"/>
      <c r="TRK34" s="1022"/>
      <c r="TRL34" s="1022"/>
      <c r="TRM34" s="1022"/>
      <c r="TRN34" s="1022"/>
      <c r="TRO34" s="1022"/>
      <c r="TRP34" s="1022"/>
      <c r="TRQ34" s="1022"/>
      <c r="TRR34" s="1022"/>
      <c r="TRS34" s="1022"/>
      <c r="TRT34" s="1022"/>
      <c r="TRU34" s="1022"/>
      <c r="TRV34" s="1022"/>
      <c r="TRW34" s="1022"/>
      <c r="TRX34" s="1022"/>
      <c r="TRY34" s="1022"/>
      <c r="TRZ34" s="1022"/>
      <c r="TSA34" s="1022"/>
      <c r="TSB34" s="1022"/>
      <c r="TSC34" s="1022"/>
      <c r="TSD34" s="1022"/>
      <c r="TSE34" s="1022"/>
      <c r="TSF34" s="1022"/>
      <c r="TSG34" s="1022"/>
      <c r="TSH34" s="1022"/>
      <c r="TSI34" s="1022"/>
      <c r="TSJ34" s="1022"/>
      <c r="TSK34" s="1022"/>
      <c r="TSL34" s="1022"/>
      <c r="TSM34" s="1022"/>
      <c r="TSN34" s="1022"/>
      <c r="TSO34" s="1022"/>
      <c r="TSP34" s="1022"/>
      <c r="TSQ34" s="1022"/>
      <c r="TSR34" s="1022"/>
      <c r="TSS34" s="1022"/>
      <c r="TST34" s="1022"/>
      <c r="TSU34" s="1022"/>
      <c r="TSV34" s="1022"/>
      <c r="TSW34" s="1022"/>
      <c r="TSX34" s="1022"/>
      <c r="TSY34" s="1022"/>
      <c r="TSZ34" s="1022"/>
      <c r="TTA34" s="1022"/>
      <c r="TTB34" s="1022"/>
      <c r="TTC34" s="1022"/>
      <c r="TTD34" s="1022"/>
      <c r="TTE34" s="1022"/>
      <c r="TTF34" s="1022"/>
      <c r="TTG34" s="1022"/>
      <c r="TTH34" s="1022"/>
      <c r="TTI34" s="1022"/>
      <c r="TTJ34" s="1022"/>
      <c r="TTK34" s="1022"/>
      <c r="TTL34" s="1022"/>
      <c r="TTM34" s="1022"/>
      <c r="TTN34" s="1022"/>
      <c r="TTO34" s="1022"/>
      <c r="TTP34" s="1022"/>
      <c r="TTQ34" s="1022"/>
      <c r="TTR34" s="1022"/>
      <c r="TTS34" s="1022"/>
      <c r="TTT34" s="1022"/>
      <c r="TTU34" s="1022"/>
      <c r="TTV34" s="1022"/>
      <c r="TTW34" s="1022"/>
      <c r="TTX34" s="1022"/>
      <c r="TTY34" s="1022"/>
      <c r="TTZ34" s="1022"/>
      <c r="TUA34" s="1022"/>
      <c r="TUB34" s="1022"/>
      <c r="TUC34" s="1022"/>
      <c r="TUD34" s="1022"/>
      <c r="TUE34" s="1022"/>
      <c r="TUF34" s="1022"/>
      <c r="TUG34" s="1022"/>
      <c r="TUH34" s="1022"/>
      <c r="TUI34" s="1022"/>
      <c r="TUJ34" s="1022"/>
      <c r="TUK34" s="1022"/>
      <c r="TUL34" s="1022"/>
      <c r="TUM34" s="1022"/>
      <c r="TUN34" s="1022"/>
      <c r="TUO34" s="1022"/>
      <c r="TUP34" s="1022"/>
      <c r="TUQ34" s="1022"/>
      <c r="TUR34" s="1022"/>
      <c r="TUS34" s="1022"/>
      <c r="TUT34" s="1022"/>
      <c r="TUU34" s="1022"/>
      <c r="TUV34" s="1022"/>
      <c r="TUW34" s="1022"/>
      <c r="TUX34" s="1022"/>
      <c r="TUY34" s="1022"/>
      <c r="TUZ34" s="1022"/>
      <c r="TVA34" s="1022"/>
      <c r="TVB34" s="1022"/>
      <c r="TVC34" s="1022"/>
      <c r="TVD34" s="1022"/>
      <c r="TVE34" s="1022"/>
      <c r="TVF34" s="1022"/>
      <c r="TVG34" s="1022"/>
      <c r="TVH34" s="1022"/>
      <c r="TVI34" s="1022"/>
      <c r="TVJ34" s="1022"/>
      <c r="TVK34" s="1022"/>
      <c r="TVL34" s="1022"/>
      <c r="TVM34" s="1022"/>
      <c r="TVN34" s="1022"/>
      <c r="TVO34" s="1022"/>
      <c r="TVP34" s="1022"/>
      <c r="TVQ34" s="1022"/>
      <c r="TVR34" s="1022"/>
      <c r="TVS34" s="1022"/>
      <c r="TVT34" s="1022"/>
      <c r="TVU34" s="1022"/>
      <c r="TVV34" s="1022"/>
      <c r="TVW34" s="1022"/>
      <c r="TVX34" s="1022"/>
      <c r="TVY34" s="1022"/>
      <c r="TVZ34" s="1022"/>
      <c r="TWA34" s="1022"/>
      <c r="TWB34" s="1022"/>
      <c r="TWC34" s="1022"/>
      <c r="TWD34" s="1022"/>
      <c r="TWE34" s="1022"/>
      <c r="TWF34" s="1022"/>
      <c r="TWG34" s="1022"/>
      <c r="TWH34" s="1022"/>
      <c r="TWI34" s="1022"/>
      <c r="TWJ34" s="1022"/>
      <c r="TWK34" s="1022"/>
      <c r="TWL34" s="1022"/>
      <c r="TWM34" s="1022"/>
      <c r="TWN34" s="1022"/>
      <c r="TWO34" s="1022"/>
      <c r="TWP34" s="1022"/>
      <c r="TWQ34" s="1022"/>
      <c r="TWR34" s="1022"/>
      <c r="TWS34" s="1022"/>
      <c r="TWT34" s="1022"/>
      <c r="TWU34" s="1022"/>
      <c r="TWV34" s="1022"/>
      <c r="TWW34" s="1022"/>
      <c r="TWX34" s="1022"/>
      <c r="TWY34" s="1022"/>
      <c r="TWZ34" s="1022"/>
      <c r="TXA34" s="1022"/>
      <c r="TXB34" s="1022"/>
      <c r="TXC34" s="1022"/>
      <c r="TXD34" s="1022"/>
      <c r="TXE34" s="1022"/>
      <c r="TXF34" s="1022"/>
      <c r="TXG34" s="1022"/>
      <c r="TXH34" s="1022"/>
      <c r="TXI34" s="1022"/>
      <c r="TXJ34" s="1022"/>
      <c r="TXK34" s="1022"/>
      <c r="TXL34" s="1022"/>
      <c r="TXM34" s="1022"/>
      <c r="TXN34" s="1022"/>
      <c r="TXO34" s="1022"/>
      <c r="TXP34" s="1022"/>
      <c r="TXQ34" s="1022"/>
      <c r="TXR34" s="1022"/>
      <c r="TXS34" s="1022"/>
      <c r="TXT34" s="1022"/>
      <c r="TXU34" s="1022"/>
      <c r="TXV34" s="1022"/>
      <c r="TXW34" s="1022"/>
      <c r="TXX34" s="1022"/>
      <c r="TXY34" s="1022"/>
      <c r="TXZ34" s="1022"/>
      <c r="TYA34" s="1022"/>
      <c r="TYB34" s="1022"/>
      <c r="TYC34" s="1022"/>
      <c r="TYD34" s="1022"/>
      <c r="TYE34" s="1022"/>
      <c r="TYF34" s="1022"/>
      <c r="TYG34" s="1022"/>
      <c r="TYH34" s="1022"/>
      <c r="TYI34" s="1022"/>
      <c r="TYJ34" s="1022"/>
      <c r="TYK34" s="1022"/>
      <c r="TYL34" s="1022"/>
      <c r="TYM34" s="1022"/>
      <c r="TYN34" s="1022"/>
      <c r="TYO34" s="1022"/>
      <c r="TYP34" s="1022"/>
      <c r="TYQ34" s="1022"/>
      <c r="TYR34" s="1022"/>
      <c r="TYS34" s="1022"/>
      <c r="TYT34" s="1022"/>
      <c r="TYU34" s="1022"/>
      <c r="TYV34" s="1022"/>
      <c r="TYW34" s="1022"/>
      <c r="TYX34" s="1022"/>
      <c r="TYY34" s="1022"/>
      <c r="TYZ34" s="1022"/>
      <c r="TZA34" s="1022"/>
      <c r="TZB34" s="1022"/>
      <c r="TZC34" s="1022"/>
      <c r="TZD34" s="1022"/>
      <c r="TZE34" s="1022"/>
      <c r="TZF34" s="1022"/>
      <c r="TZG34" s="1022"/>
      <c r="TZH34" s="1022"/>
      <c r="TZI34" s="1022"/>
      <c r="TZJ34" s="1022"/>
      <c r="TZK34" s="1022"/>
      <c r="TZL34" s="1022"/>
      <c r="TZM34" s="1022"/>
      <c r="TZN34" s="1022"/>
      <c r="TZO34" s="1022"/>
      <c r="TZP34" s="1022"/>
      <c r="TZQ34" s="1022"/>
      <c r="TZR34" s="1022"/>
      <c r="TZS34" s="1022"/>
      <c r="TZT34" s="1022"/>
      <c r="TZU34" s="1022"/>
      <c r="TZV34" s="1022"/>
      <c r="TZW34" s="1022"/>
      <c r="TZX34" s="1022"/>
      <c r="TZY34" s="1022"/>
      <c r="TZZ34" s="1022"/>
      <c r="UAA34" s="1022"/>
      <c r="UAB34" s="1022"/>
      <c r="UAC34" s="1022"/>
      <c r="UAD34" s="1022"/>
      <c r="UAE34" s="1022"/>
      <c r="UAF34" s="1022"/>
      <c r="UAG34" s="1022"/>
      <c r="UAH34" s="1022"/>
      <c r="UAI34" s="1022"/>
      <c r="UAJ34" s="1022"/>
      <c r="UAK34" s="1022"/>
      <c r="UAL34" s="1022"/>
      <c r="UAM34" s="1022"/>
      <c r="UAN34" s="1022"/>
      <c r="UAO34" s="1022"/>
      <c r="UAP34" s="1022"/>
      <c r="UAQ34" s="1022"/>
      <c r="UAR34" s="1022"/>
      <c r="UAS34" s="1022"/>
      <c r="UAT34" s="1022"/>
      <c r="UAU34" s="1022"/>
      <c r="UAV34" s="1022"/>
      <c r="UAW34" s="1022"/>
      <c r="UAX34" s="1022"/>
      <c r="UAY34" s="1022"/>
      <c r="UAZ34" s="1022"/>
      <c r="UBA34" s="1022"/>
      <c r="UBB34" s="1022"/>
      <c r="UBC34" s="1022"/>
      <c r="UBD34" s="1022"/>
      <c r="UBE34" s="1022"/>
      <c r="UBF34" s="1022"/>
      <c r="UBG34" s="1022"/>
      <c r="UBH34" s="1022"/>
      <c r="UBI34" s="1022"/>
      <c r="UBJ34" s="1022"/>
      <c r="UBK34" s="1022"/>
      <c r="UBL34" s="1022"/>
      <c r="UBM34" s="1022"/>
      <c r="UBN34" s="1022"/>
      <c r="UBO34" s="1022"/>
      <c r="UBP34" s="1022"/>
      <c r="UBQ34" s="1022"/>
      <c r="UBR34" s="1022"/>
      <c r="UBS34" s="1022"/>
      <c r="UBT34" s="1022"/>
      <c r="UBU34" s="1022"/>
      <c r="UBV34" s="1022"/>
      <c r="UBW34" s="1022"/>
      <c r="UBX34" s="1022"/>
      <c r="UBY34" s="1022"/>
      <c r="UBZ34" s="1022"/>
      <c r="UCA34" s="1022"/>
      <c r="UCB34" s="1022"/>
      <c r="UCC34" s="1022"/>
      <c r="UCD34" s="1022"/>
      <c r="UCE34" s="1022"/>
      <c r="UCF34" s="1022"/>
      <c r="UCG34" s="1022"/>
      <c r="UCH34" s="1022"/>
      <c r="UCI34" s="1022"/>
      <c r="UCJ34" s="1022"/>
      <c r="UCK34" s="1022"/>
      <c r="UCL34" s="1022"/>
      <c r="UCM34" s="1022"/>
      <c r="UCN34" s="1022"/>
      <c r="UCO34" s="1022"/>
      <c r="UCP34" s="1022"/>
      <c r="UCQ34" s="1022"/>
      <c r="UCR34" s="1022"/>
      <c r="UCS34" s="1022"/>
      <c r="UCT34" s="1022"/>
      <c r="UCU34" s="1022"/>
      <c r="UCV34" s="1022"/>
      <c r="UCW34" s="1022"/>
      <c r="UCX34" s="1022"/>
      <c r="UCY34" s="1022"/>
      <c r="UCZ34" s="1022"/>
      <c r="UDA34" s="1022"/>
      <c r="UDB34" s="1022"/>
      <c r="UDC34" s="1022"/>
      <c r="UDD34" s="1022"/>
      <c r="UDE34" s="1022"/>
      <c r="UDF34" s="1022"/>
      <c r="UDG34" s="1022"/>
      <c r="UDH34" s="1022"/>
      <c r="UDI34" s="1022"/>
      <c r="UDJ34" s="1022"/>
      <c r="UDK34" s="1022"/>
      <c r="UDL34" s="1022"/>
      <c r="UDM34" s="1022"/>
      <c r="UDN34" s="1022"/>
      <c r="UDO34" s="1022"/>
      <c r="UDP34" s="1022"/>
      <c r="UDQ34" s="1022"/>
      <c r="UDR34" s="1022"/>
      <c r="UDS34" s="1022"/>
      <c r="UDT34" s="1022"/>
      <c r="UDU34" s="1022"/>
      <c r="UDV34" s="1022"/>
      <c r="UDW34" s="1022"/>
      <c r="UDX34" s="1022"/>
      <c r="UDY34" s="1022"/>
      <c r="UDZ34" s="1022"/>
      <c r="UEA34" s="1022"/>
      <c r="UEB34" s="1022"/>
      <c r="UEC34" s="1022"/>
      <c r="UED34" s="1022"/>
      <c r="UEE34" s="1022"/>
      <c r="UEF34" s="1022"/>
      <c r="UEG34" s="1022"/>
      <c r="UEH34" s="1022"/>
      <c r="UEI34" s="1022"/>
      <c r="UEJ34" s="1022"/>
      <c r="UEK34" s="1022"/>
      <c r="UEL34" s="1022"/>
      <c r="UEM34" s="1022"/>
      <c r="UEN34" s="1022"/>
      <c r="UEO34" s="1022"/>
      <c r="UEP34" s="1022"/>
      <c r="UEQ34" s="1022"/>
      <c r="UER34" s="1022"/>
      <c r="UES34" s="1022"/>
      <c r="UET34" s="1022"/>
      <c r="UEU34" s="1022"/>
      <c r="UEV34" s="1022"/>
      <c r="UEW34" s="1022"/>
      <c r="UEX34" s="1022"/>
      <c r="UEY34" s="1022"/>
      <c r="UEZ34" s="1022"/>
      <c r="UFA34" s="1022"/>
      <c r="UFB34" s="1022"/>
      <c r="UFC34" s="1022"/>
      <c r="UFD34" s="1022"/>
      <c r="UFE34" s="1022"/>
      <c r="UFF34" s="1022"/>
      <c r="UFG34" s="1022"/>
      <c r="UFH34" s="1022"/>
      <c r="UFI34" s="1022"/>
      <c r="UFJ34" s="1022"/>
      <c r="UFK34" s="1022"/>
      <c r="UFL34" s="1022"/>
      <c r="UFM34" s="1022"/>
      <c r="UFN34" s="1022"/>
      <c r="UFO34" s="1022"/>
      <c r="UFP34" s="1022"/>
      <c r="UFQ34" s="1022"/>
      <c r="UFR34" s="1022"/>
      <c r="UFS34" s="1022"/>
      <c r="UFT34" s="1022"/>
      <c r="UFU34" s="1022"/>
      <c r="UFV34" s="1022"/>
      <c r="UFW34" s="1022"/>
      <c r="UFX34" s="1022"/>
      <c r="UFY34" s="1022"/>
      <c r="UFZ34" s="1022"/>
      <c r="UGA34" s="1022"/>
      <c r="UGB34" s="1022"/>
      <c r="UGC34" s="1022"/>
      <c r="UGD34" s="1022"/>
      <c r="UGE34" s="1022"/>
      <c r="UGF34" s="1022"/>
      <c r="UGG34" s="1022"/>
      <c r="UGH34" s="1022"/>
      <c r="UGI34" s="1022"/>
      <c r="UGJ34" s="1022"/>
      <c r="UGK34" s="1022"/>
      <c r="UGL34" s="1022"/>
      <c r="UGM34" s="1022"/>
      <c r="UGN34" s="1022"/>
      <c r="UGO34" s="1022"/>
      <c r="UGP34" s="1022"/>
      <c r="UGQ34" s="1022"/>
      <c r="UGR34" s="1022"/>
      <c r="UGS34" s="1022"/>
      <c r="UGT34" s="1022"/>
      <c r="UGU34" s="1022"/>
      <c r="UGV34" s="1022"/>
      <c r="UGW34" s="1022"/>
      <c r="UGX34" s="1022"/>
      <c r="UGY34" s="1022"/>
      <c r="UGZ34" s="1022"/>
      <c r="UHA34" s="1022"/>
      <c r="UHB34" s="1022"/>
      <c r="UHC34" s="1022"/>
      <c r="UHD34" s="1022"/>
      <c r="UHE34" s="1022"/>
      <c r="UHF34" s="1022"/>
      <c r="UHG34" s="1022"/>
      <c r="UHH34" s="1022"/>
      <c r="UHI34" s="1022"/>
      <c r="UHJ34" s="1022"/>
      <c r="UHK34" s="1022"/>
      <c r="UHL34" s="1022"/>
      <c r="UHM34" s="1022"/>
      <c r="UHN34" s="1022"/>
      <c r="UHO34" s="1022"/>
      <c r="UHP34" s="1022"/>
      <c r="UHQ34" s="1022"/>
      <c r="UHR34" s="1022"/>
      <c r="UHS34" s="1022"/>
      <c r="UHT34" s="1022"/>
      <c r="UHU34" s="1022"/>
      <c r="UHV34" s="1022"/>
      <c r="UHW34" s="1022"/>
      <c r="UHX34" s="1022"/>
      <c r="UHY34" s="1022"/>
      <c r="UHZ34" s="1022"/>
      <c r="UIA34" s="1022"/>
      <c r="UIB34" s="1022"/>
      <c r="UIC34" s="1022"/>
      <c r="UID34" s="1022"/>
      <c r="UIE34" s="1022"/>
      <c r="UIF34" s="1022"/>
      <c r="UIG34" s="1022"/>
      <c r="UIH34" s="1022"/>
      <c r="UII34" s="1022"/>
      <c r="UIJ34" s="1022"/>
      <c r="UIK34" s="1022"/>
      <c r="UIL34" s="1022"/>
      <c r="UIM34" s="1022"/>
      <c r="UIN34" s="1022"/>
      <c r="UIO34" s="1022"/>
      <c r="UIP34" s="1022"/>
      <c r="UIQ34" s="1022"/>
      <c r="UIR34" s="1022"/>
      <c r="UIS34" s="1022"/>
      <c r="UIT34" s="1022"/>
      <c r="UIU34" s="1022"/>
      <c r="UIV34" s="1022"/>
      <c r="UIW34" s="1022"/>
      <c r="UIX34" s="1022"/>
      <c r="UIY34" s="1022"/>
      <c r="UIZ34" s="1022"/>
      <c r="UJA34" s="1022"/>
      <c r="UJB34" s="1022"/>
      <c r="UJC34" s="1022"/>
      <c r="UJD34" s="1022"/>
      <c r="UJE34" s="1022"/>
      <c r="UJF34" s="1022"/>
      <c r="UJG34" s="1022"/>
      <c r="UJH34" s="1022"/>
      <c r="UJI34" s="1022"/>
      <c r="UJJ34" s="1022"/>
      <c r="UJK34" s="1022"/>
      <c r="UJL34" s="1022"/>
      <c r="UJM34" s="1022"/>
      <c r="UJN34" s="1022"/>
      <c r="UJO34" s="1022"/>
      <c r="UJP34" s="1022"/>
      <c r="UJQ34" s="1022"/>
      <c r="UJR34" s="1022"/>
      <c r="UJS34" s="1022"/>
      <c r="UJT34" s="1022"/>
      <c r="UJU34" s="1022"/>
      <c r="UJV34" s="1022"/>
      <c r="UJW34" s="1022"/>
      <c r="UJX34" s="1022"/>
      <c r="UJY34" s="1022"/>
      <c r="UJZ34" s="1022"/>
      <c r="UKA34" s="1022"/>
      <c r="UKB34" s="1022"/>
      <c r="UKC34" s="1022"/>
      <c r="UKD34" s="1022"/>
      <c r="UKE34" s="1022"/>
      <c r="UKF34" s="1022"/>
      <c r="UKG34" s="1022"/>
      <c r="UKH34" s="1022"/>
      <c r="UKI34" s="1022"/>
      <c r="UKJ34" s="1022"/>
      <c r="UKK34" s="1022"/>
      <c r="UKL34" s="1022"/>
      <c r="UKM34" s="1022"/>
      <c r="UKN34" s="1022"/>
      <c r="UKO34" s="1022"/>
      <c r="UKP34" s="1022"/>
      <c r="UKQ34" s="1022"/>
      <c r="UKR34" s="1022"/>
      <c r="UKS34" s="1022"/>
      <c r="UKT34" s="1022"/>
      <c r="UKU34" s="1022"/>
      <c r="UKV34" s="1022"/>
      <c r="UKW34" s="1022"/>
      <c r="UKX34" s="1022"/>
      <c r="UKY34" s="1022"/>
      <c r="UKZ34" s="1022"/>
      <c r="ULA34" s="1022"/>
      <c r="ULB34" s="1022"/>
      <c r="ULC34" s="1022"/>
      <c r="ULD34" s="1022"/>
      <c r="ULE34" s="1022"/>
      <c r="ULF34" s="1022"/>
      <c r="ULG34" s="1022"/>
      <c r="ULH34" s="1022"/>
      <c r="ULI34" s="1022"/>
      <c r="ULJ34" s="1022"/>
      <c r="ULK34" s="1022"/>
      <c r="ULL34" s="1022"/>
      <c r="ULM34" s="1022"/>
      <c r="ULN34" s="1022"/>
      <c r="ULO34" s="1022"/>
      <c r="ULP34" s="1022"/>
      <c r="ULQ34" s="1022"/>
      <c r="ULR34" s="1022"/>
      <c r="ULS34" s="1022"/>
      <c r="ULT34" s="1022"/>
      <c r="ULU34" s="1022"/>
      <c r="ULV34" s="1022"/>
      <c r="ULW34" s="1022"/>
      <c r="ULX34" s="1022"/>
      <c r="ULY34" s="1022"/>
      <c r="ULZ34" s="1022"/>
      <c r="UMA34" s="1022"/>
      <c r="UMB34" s="1022"/>
      <c r="UMC34" s="1022"/>
      <c r="UMD34" s="1022"/>
      <c r="UME34" s="1022"/>
      <c r="UMF34" s="1022"/>
      <c r="UMG34" s="1022"/>
      <c r="UMH34" s="1022"/>
      <c r="UMI34" s="1022"/>
      <c r="UMJ34" s="1022"/>
      <c r="UMK34" s="1022"/>
      <c r="UML34" s="1022"/>
      <c r="UMM34" s="1022"/>
      <c r="UMN34" s="1022"/>
      <c r="UMO34" s="1022"/>
      <c r="UMP34" s="1022"/>
      <c r="UMQ34" s="1022"/>
      <c r="UMR34" s="1022"/>
      <c r="UMS34" s="1022"/>
      <c r="UMT34" s="1022"/>
      <c r="UMU34" s="1022"/>
      <c r="UMV34" s="1022"/>
      <c r="UMW34" s="1022"/>
      <c r="UMX34" s="1022"/>
      <c r="UMY34" s="1022"/>
      <c r="UMZ34" s="1022"/>
      <c r="UNA34" s="1022"/>
      <c r="UNB34" s="1022"/>
      <c r="UNC34" s="1022"/>
      <c r="UND34" s="1022"/>
      <c r="UNE34" s="1022"/>
      <c r="UNF34" s="1022"/>
      <c r="UNG34" s="1022"/>
      <c r="UNH34" s="1022"/>
      <c r="UNI34" s="1022"/>
      <c r="UNJ34" s="1022"/>
      <c r="UNK34" s="1022"/>
      <c r="UNL34" s="1022"/>
      <c r="UNM34" s="1022"/>
      <c r="UNN34" s="1022"/>
      <c r="UNO34" s="1022"/>
      <c r="UNP34" s="1022"/>
      <c r="UNQ34" s="1022"/>
      <c r="UNR34" s="1022"/>
      <c r="UNS34" s="1022"/>
      <c r="UNT34" s="1022"/>
      <c r="UNU34" s="1022"/>
      <c r="UNV34" s="1022"/>
      <c r="UNW34" s="1022"/>
      <c r="UNX34" s="1022"/>
      <c r="UNY34" s="1022"/>
      <c r="UNZ34" s="1022"/>
      <c r="UOA34" s="1022"/>
      <c r="UOB34" s="1022"/>
      <c r="UOC34" s="1022"/>
      <c r="UOD34" s="1022"/>
      <c r="UOE34" s="1022"/>
      <c r="UOF34" s="1022"/>
      <c r="UOG34" s="1022"/>
      <c r="UOH34" s="1022"/>
      <c r="UOI34" s="1022"/>
      <c r="UOJ34" s="1022"/>
      <c r="UOK34" s="1022"/>
      <c r="UOL34" s="1022"/>
      <c r="UOM34" s="1022"/>
      <c r="UON34" s="1022"/>
      <c r="UOO34" s="1022"/>
      <c r="UOP34" s="1022"/>
      <c r="UOQ34" s="1022"/>
      <c r="UOR34" s="1022"/>
      <c r="UOS34" s="1022"/>
      <c r="UOT34" s="1022"/>
      <c r="UOU34" s="1022"/>
      <c r="UOV34" s="1022"/>
      <c r="UOW34" s="1022"/>
      <c r="UOX34" s="1022"/>
      <c r="UOY34" s="1022"/>
      <c r="UOZ34" s="1022"/>
      <c r="UPA34" s="1022"/>
      <c r="UPB34" s="1022"/>
      <c r="UPC34" s="1022"/>
      <c r="UPD34" s="1022"/>
      <c r="UPE34" s="1022"/>
      <c r="UPF34" s="1022"/>
      <c r="UPG34" s="1022"/>
      <c r="UPH34" s="1022"/>
      <c r="UPI34" s="1022"/>
      <c r="UPJ34" s="1022"/>
      <c r="UPK34" s="1022"/>
      <c r="UPL34" s="1022"/>
      <c r="UPM34" s="1022"/>
      <c r="UPN34" s="1022"/>
      <c r="UPO34" s="1022"/>
      <c r="UPP34" s="1022"/>
      <c r="UPQ34" s="1022"/>
      <c r="UPR34" s="1022"/>
      <c r="UPS34" s="1022"/>
      <c r="UPT34" s="1022"/>
      <c r="UPU34" s="1022"/>
      <c r="UPV34" s="1022"/>
      <c r="UPW34" s="1022"/>
      <c r="UPX34" s="1022"/>
      <c r="UPY34" s="1022"/>
      <c r="UPZ34" s="1022"/>
      <c r="UQA34" s="1022"/>
      <c r="UQB34" s="1022"/>
      <c r="UQC34" s="1022"/>
      <c r="UQD34" s="1022"/>
      <c r="UQE34" s="1022"/>
      <c r="UQF34" s="1022"/>
      <c r="UQG34" s="1022"/>
      <c r="UQH34" s="1022"/>
      <c r="UQI34" s="1022"/>
      <c r="UQJ34" s="1022"/>
      <c r="UQK34" s="1022"/>
      <c r="UQL34" s="1022"/>
      <c r="UQM34" s="1022"/>
      <c r="UQN34" s="1022"/>
      <c r="UQO34" s="1022"/>
      <c r="UQP34" s="1022"/>
      <c r="UQQ34" s="1022"/>
      <c r="UQR34" s="1022"/>
      <c r="UQS34" s="1022"/>
      <c r="UQT34" s="1022"/>
      <c r="UQU34" s="1022"/>
      <c r="UQV34" s="1022"/>
      <c r="UQW34" s="1022"/>
      <c r="UQX34" s="1022"/>
      <c r="UQY34" s="1022"/>
      <c r="UQZ34" s="1022"/>
      <c r="URA34" s="1022"/>
      <c r="URB34" s="1022"/>
      <c r="URC34" s="1022"/>
      <c r="URD34" s="1022"/>
      <c r="URE34" s="1022"/>
      <c r="URF34" s="1022"/>
      <c r="URG34" s="1022"/>
      <c r="URH34" s="1022"/>
      <c r="URI34" s="1022"/>
      <c r="URJ34" s="1022"/>
      <c r="URK34" s="1022"/>
      <c r="URL34" s="1022"/>
      <c r="URM34" s="1022"/>
      <c r="URN34" s="1022"/>
      <c r="URO34" s="1022"/>
      <c r="URP34" s="1022"/>
      <c r="URQ34" s="1022"/>
      <c r="URR34" s="1022"/>
      <c r="URS34" s="1022"/>
      <c r="URT34" s="1022"/>
      <c r="URU34" s="1022"/>
      <c r="URV34" s="1022"/>
      <c r="URW34" s="1022"/>
      <c r="URX34" s="1022"/>
      <c r="URY34" s="1022"/>
      <c r="URZ34" s="1022"/>
      <c r="USA34" s="1022"/>
      <c r="USB34" s="1022"/>
      <c r="USC34" s="1022"/>
      <c r="USD34" s="1022"/>
      <c r="USE34" s="1022"/>
      <c r="USF34" s="1022"/>
      <c r="USG34" s="1022"/>
      <c r="USH34" s="1022"/>
      <c r="USI34" s="1022"/>
      <c r="USJ34" s="1022"/>
      <c r="USK34" s="1022"/>
      <c r="USL34" s="1022"/>
      <c r="USM34" s="1022"/>
      <c r="USN34" s="1022"/>
      <c r="USO34" s="1022"/>
      <c r="USP34" s="1022"/>
      <c r="USQ34" s="1022"/>
      <c r="USR34" s="1022"/>
      <c r="USS34" s="1022"/>
      <c r="UST34" s="1022"/>
      <c r="USU34" s="1022"/>
      <c r="USV34" s="1022"/>
      <c r="USW34" s="1022"/>
      <c r="USX34" s="1022"/>
      <c r="USY34" s="1022"/>
      <c r="USZ34" s="1022"/>
      <c r="UTA34" s="1022"/>
      <c r="UTB34" s="1022"/>
      <c r="UTC34" s="1022"/>
      <c r="UTD34" s="1022"/>
      <c r="UTE34" s="1022"/>
      <c r="UTF34" s="1022"/>
      <c r="UTG34" s="1022"/>
      <c r="UTH34" s="1022"/>
      <c r="UTI34" s="1022"/>
      <c r="UTJ34" s="1022"/>
      <c r="UTK34" s="1022"/>
      <c r="UTL34" s="1022"/>
      <c r="UTM34" s="1022"/>
      <c r="UTN34" s="1022"/>
      <c r="UTO34" s="1022"/>
      <c r="UTP34" s="1022"/>
      <c r="UTQ34" s="1022"/>
      <c r="UTR34" s="1022"/>
      <c r="UTS34" s="1022"/>
      <c r="UTT34" s="1022"/>
      <c r="UTU34" s="1022"/>
      <c r="UTV34" s="1022"/>
      <c r="UTW34" s="1022"/>
      <c r="UTX34" s="1022"/>
      <c r="UTY34" s="1022"/>
      <c r="UTZ34" s="1022"/>
      <c r="UUA34" s="1022"/>
      <c r="UUB34" s="1022"/>
      <c r="UUC34" s="1022"/>
      <c r="UUD34" s="1022"/>
      <c r="UUE34" s="1022"/>
      <c r="UUF34" s="1022"/>
      <c r="UUG34" s="1022"/>
      <c r="UUH34" s="1022"/>
      <c r="UUI34" s="1022"/>
      <c r="UUJ34" s="1022"/>
      <c r="UUK34" s="1022"/>
      <c r="UUL34" s="1022"/>
      <c r="UUM34" s="1022"/>
      <c r="UUN34" s="1022"/>
      <c r="UUO34" s="1022"/>
      <c r="UUP34" s="1022"/>
      <c r="UUQ34" s="1022"/>
      <c r="UUR34" s="1022"/>
      <c r="UUS34" s="1022"/>
      <c r="UUT34" s="1022"/>
      <c r="UUU34" s="1022"/>
      <c r="UUV34" s="1022"/>
      <c r="UUW34" s="1022"/>
      <c r="UUX34" s="1022"/>
      <c r="UUY34" s="1022"/>
      <c r="UUZ34" s="1022"/>
      <c r="UVA34" s="1022"/>
      <c r="UVB34" s="1022"/>
      <c r="UVC34" s="1022"/>
      <c r="UVD34" s="1022"/>
      <c r="UVE34" s="1022"/>
      <c r="UVF34" s="1022"/>
      <c r="UVG34" s="1022"/>
      <c r="UVH34" s="1022"/>
      <c r="UVI34" s="1022"/>
      <c r="UVJ34" s="1022"/>
      <c r="UVK34" s="1022"/>
      <c r="UVL34" s="1022"/>
      <c r="UVM34" s="1022"/>
      <c r="UVN34" s="1022"/>
      <c r="UVO34" s="1022"/>
      <c r="UVP34" s="1022"/>
      <c r="UVQ34" s="1022"/>
      <c r="UVR34" s="1022"/>
      <c r="UVS34" s="1022"/>
      <c r="UVT34" s="1022"/>
      <c r="UVU34" s="1022"/>
      <c r="UVV34" s="1022"/>
      <c r="UVW34" s="1022"/>
      <c r="UVX34" s="1022"/>
      <c r="UVY34" s="1022"/>
      <c r="UVZ34" s="1022"/>
      <c r="UWA34" s="1022"/>
      <c r="UWB34" s="1022"/>
      <c r="UWC34" s="1022"/>
      <c r="UWD34" s="1022"/>
      <c r="UWE34" s="1022"/>
      <c r="UWF34" s="1022"/>
      <c r="UWG34" s="1022"/>
      <c r="UWH34" s="1022"/>
      <c r="UWI34" s="1022"/>
      <c r="UWJ34" s="1022"/>
      <c r="UWK34" s="1022"/>
      <c r="UWL34" s="1022"/>
      <c r="UWM34" s="1022"/>
      <c r="UWN34" s="1022"/>
      <c r="UWO34" s="1022"/>
      <c r="UWP34" s="1022"/>
      <c r="UWQ34" s="1022"/>
      <c r="UWR34" s="1022"/>
      <c r="UWS34" s="1022"/>
      <c r="UWT34" s="1022"/>
      <c r="UWU34" s="1022"/>
      <c r="UWV34" s="1022"/>
      <c r="UWW34" s="1022"/>
      <c r="UWX34" s="1022"/>
      <c r="UWY34" s="1022"/>
      <c r="UWZ34" s="1022"/>
      <c r="UXA34" s="1022"/>
      <c r="UXB34" s="1022"/>
      <c r="UXC34" s="1022"/>
      <c r="UXD34" s="1022"/>
      <c r="UXE34" s="1022"/>
      <c r="UXF34" s="1022"/>
      <c r="UXG34" s="1022"/>
      <c r="UXH34" s="1022"/>
      <c r="UXI34" s="1022"/>
      <c r="UXJ34" s="1022"/>
      <c r="UXK34" s="1022"/>
      <c r="UXL34" s="1022"/>
      <c r="UXM34" s="1022"/>
      <c r="UXN34" s="1022"/>
      <c r="UXO34" s="1022"/>
      <c r="UXP34" s="1022"/>
      <c r="UXQ34" s="1022"/>
      <c r="UXR34" s="1022"/>
      <c r="UXS34" s="1022"/>
      <c r="UXT34" s="1022"/>
      <c r="UXU34" s="1022"/>
      <c r="UXV34" s="1022"/>
      <c r="UXW34" s="1022"/>
      <c r="UXX34" s="1022"/>
      <c r="UXY34" s="1022"/>
      <c r="UXZ34" s="1022"/>
      <c r="UYA34" s="1022"/>
      <c r="UYB34" s="1022"/>
      <c r="UYC34" s="1022"/>
      <c r="UYD34" s="1022"/>
      <c r="UYE34" s="1022"/>
      <c r="UYF34" s="1022"/>
      <c r="UYG34" s="1022"/>
      <c r="UYH34" s="1022"/>
      <c r="UYI34" s="1022"/>
      <c r="UYJ34" s="1022"/>
      <c r="UYK34" s="1022"/>
      <c r="UYL34" s="1022"/>
      <c r="UYM34" s="1022"/>
      <c r="UYN34" s="1022"/>
      <c r="UYO34" s="1022"/>
      <c r="UYP34" s="1022"/>
      <c r="UYQ34" s="1022"/>
      <c r="UYR34" s="1022"/>
      <c r="UYS34" s="1022"/>
      <c r="UYT34" s="1022"/>
      <c r="UYU34" s="1022"/>
      <c r="UYV34" s="1022"/>
      <c r="UYW34" s="1022"/>
      <c r="UYX34" s="1022"/>
      <c r="UYY34" s="1022"/>
      <c r="UYZ34" s="1022"/>
      <c r="UZA34" s="1022"/>
      <c r="UZB34" s="1022"/>
      <c r="UZC34" s="1022"/>
      <c r="UZD34" s="1022"/>
      <c r="UZE34" s="1022"/>
      <c r="UZF34" s="1022"/>
      <c r="UZG34" s="1022"/>
      <c r="UZH34" s="1022"/>
      <c r="UZI34" s="1022"/>
      <c r="UZJ34" s="1022"/>
      <c r="UZK34" s="1022"/>
      <c r="UZL34" s="1022"/>
      <c r="UZM34" s="1022"/>
      <c r="UZN34" s="1022"/>
      <c r="UZO34" s="1022"/>
      <c r="UZP34" s="1022"/>
      <c r="UZQ34" s="1022"/>
      <c r="UZR34" s="1022"/>
      <c r="UZS34" s="1022"/>
      <c r="UZT34" s="1022"/>
      <c r="UZU34" s="1022"/>
      <c r="UZV34" s="1022"/>
      <c r="UZW34" s="1022"/>
      <c r="UZX34" s="1022"/>
      <c r="UZY34" s="1022"/>
      <c r="UZZ34" s="1022"/>
      <c r="VAA34" s="1022"/>
      <c r="VAB34" s="1022"/>
      <c r="VAC34" s="1022"/>
      <c r="VAD34" s="1022"/>
      <c r="VAE34" s="1022"/>
      <c r="VAF34" s="1022"/>
      <c r="VAG34" s="1022"/>
      <c r="VAH34" s="1022"/>
      <c r="VAI34" s="1022"/>
      <c r="VAJ34" s="1022"/>
      <c r="VAK34" s="1022"/>
      <c r="VAL34" s="1022"/>
      <c r="VAM34" s="1022"/>
      <c r="VAN34" s="1022"/>
      <c r="VAO34" s="1022"/>
      <c r="VAP34" s="1022"/>
      <c r="VAQ34" s="1022"/>
      <c r="VAR34" s="1022"/>
      <c r="VAS34" s="1022"/>
      <c r="VAT34" s="1022"/>
      <c r="VAU34" s="1022"/>
      <c r="VAV34" s="1022"/>
      <c r="VAW34" s="1022"/>
      <c r="VAX34" s="1022"/>
      <c r="VAY34" s="1022"/>
      <c r="VAZ34" s="1022"/>
      <c r="VBA34" s="1022"/>
      <c r="VBB34" s="1022"/>
      <c r="VBC34" s="1022"/>
      <c r="VBD34" s="1022"/>
      <c r="VBE34" s="1022"/>
      <c r="VBF34" s="1022"/>
      <c r="VBG34" s="1022"/>
      <c r="VBH34" s="1022"/>
      <c r="VBI34" s="1022"/>
      <c r="VBJ34" s="1022"/>
      <c r="VBK34" s="1022"/>
      <c r="VBL34" s="1022"/>
      <c r="VBM34" s="1022"/>
      <c r="VBN34" s="1022"/>
      <c r="VBO34" s="1022"/>
      <c r="VBP34" s="1022"/>
      <c r="VBQ34" s="1022"/>
      <c r="VBR34" s="1022"/>
      <c r="VBS34" s="1022"/>
      <c r="VBT34" s="1022"/>
      <c r="VBU34" s="1022"/>
      <c r="VBV34" s="1022"/>
      <c r="VBW34" s="1022"/>
      <c r="VBX34" s="1022"/>
      <c r="VBY34" s="1022"/>
      <c r="VBZ34" s="1022"/>
      <c r="VCA34" s="1022"/>
      <c r="VCB34" s="1022"/>
      <c r="VCC34" s="1022"/>
      <c r="VCD34" s="1022"/>
      <c r="VCE34" s="1022"/>
      <c r="VCF34" s="1022"/>
      <c r="VCG34" s="1022"/>
      <c r="VCH34" s="1022"/>
      <c r="VCI34" s="1022"/>
      <c r="VCJ34" s="1022"/>
      <c r="VCK34" s="1022"/>
      <c r="VCL34" s="1022"/>
      <c r="VCM34" s="1022"/>
      <c r="VCN34" s="1022"/>
      <c r="VCO34" s="1022"/>
      <c r="VCP34" s="1022"/>
      <c r="VCQ34" s="1022"/>
      <c r="VCR34" s="1022"/>
      <c r="VCS34" s="1022"/>
      <c r="VCT34" s="1022"/>
      <c r="VCU34" s="1022"/>
      <c r="VCV34" s="1022"/>
      <c r="VCW34" s="1022"/>
      <c r="VCX34" s="1022"/>
      <c r="VCY34" s="1022"/>
      <c r="VCZ34" s="1022"/>
      <c r="VDA34" s="1022"/>
      <c r="VDB34" s="1022"/>
      <c r="VDC34" s="1022"/>
      <c r="VDD34" s="1022"/>
      <c r="VDE34" s="1022"/>
      <c r="VDF34" s="1022"/>
      <c r="VDG34" s="1022"/>
      <c r="VDH34" s="1022"/>
      <c r="VDI34" s="1022"/>
      <c r="VDJ34" s="1022"/>
      <c r="VDK34" s="1022"/>
      <c r="VDL34" s="1022"/>
      <c r="VDM34" s="1022"/>
      <c r="VDN34" s="1022"/>
      <c r="VDO34" s="1022"/>
      <c r="VDP34" s="1022"/>
      <c r="VDQ34" s="1022"/>
      <c r="VDR34" s="1022"/>
      <c r="VDS34" s="1022"/>
      <c r="VDT34" s="1022"/>
      <c r="VDU34" s="1022"/>
      <c r="VDV34" s="1022"/>
      <c r="VDW34" s="1022"/>
      <c r="VDX34" s="1022"/>
      <c r="VDY34" s="1022"/>
      <c r="VDZ34" s="1022"/>
      <c r="VEA34" s="1022"/>
      <c r="VEB34" s="1022"/>
      <c r="VEC34" s="1022"/>
      <c r="VED34" s="1022"/>
      <c r="VEE34" s="1022"/>
      <c r="VEF34" s="1022"/>
      <c r="VEG34" s="1022"/>
      <c r="VEH34" s="1022"/>
      <c r="VEI34" s="1022"/>
      <c r="VEJ34" s="1022"/>
      <c r="VEK34" s="1022"/>
      <c r="VEL34" s="1022"/>
      <c r="VEM34" s="1022"/>
      <c r="VEN34" s="1022"/>
      <c r="VEO34" s="1022"/>
      <c r="VEP34" s="1022"/>
      <c r="VEQ34" s="1022"/>
      <c r="VER34" s="1022"/>
      <c r="VES34" s="1022"/>
      <c r="VET34" s="1022"/>
      <c r="VEU34" s="1022"/>
      <c r="VEV34" s="1022"/>
      <c r="VEW34" s="1022"/>
      <c r="VEX34" s="1022"/>
      <c r="VEY34" s="1022"/>
      <c r="VEZ34" s="1022"/>
      <c r="VFA34" s="1022"/>
      <c r="VFB34" s="1022"/>
      <c r="VFC34" s="1022"/>
      <c r="VFD34" s="1022"/>
      <c r="VFE34" s="1022"/>
      <c r="VFF34" s="1022"/>
      <c r="VFG34" s="1022"/>
      <c r="VFH34" s="1022"/>
      <c r="VFI34" s="1022"/>
      <c r="VFJ34" s="1022"/>
      <c r="VFK34" s="1022"/>
      <c r="VFL34" s="1022"/>
      <c r="VFM34" s="1022"/>
      <c r="VFN34" s="1022"/>
      <c r="VFO34" s="1022"/>
      <c r="VFP34" s="1022"/>
      <c r="VFQ34" s="1022"/>
      <c r="VFR34" s="1022"/>
      <c r="VFS34" s="1022"/>
      <c r="VFT34" s="1022"/>
      <c r="VFU34" s="1022"/>
      <c r="VFV34" s="1022"/>
      <c r="VFW34" s="1022"/>
      <c r="VFX34" s="1022"/>
      <c r="VFY34" s="1022"/>
      <c r="VFZ34" s="1022"/>
      <c r="VGA34" s="1022"/>
      <c r="VGB34" s="1022"/>
      <c r="VGC34" s="1022"/>
      <c r="VGD34" s="1022"/>
      <c r="VGE34" s="1022"/>
      <c r="VGF34" s="1022"/>
      <c r="VGG34" s="1022"/>
      <c r="VGH34" s="1022"/>
      <c r="VGI34" s="1022"/>
      <c r="VGJ34" s="1022"/>
      <c r="VGK34" s="1022"/>
      <c r="VGL34" s="1022"/>
      <c r="VGM34" s="1022"/>
      <c r="VGN34" s="1022"/>
      <c r="VGO34" s="1022"/>
      <c r="VGP34" s="1022"/>
      <c r="VGQ34" s="1022"/>
      <c r="VGR34" s="1022"/>
      <c r="VGS34" s="1022"/>
      <c r="VGT34" s="1022"/>
      <c r="VGU34" s="1022"/>
      <c r="VGV34" s="1022"/>
      <c r="VGW34" s="1022"/>
      <c r="VGX34" s="1022"/>
      <c r="VGY34" s="1022"/>
      <c r="VGZ34" s="1022"/>
      <c r="VHA34" s="1022"/>
      <c r="VHB34" s="1022"/>
      <c r="VHC34" s="1022"/>
      <c r="VHD34" s="1022"/>
      <c r="VHE34" s="1022"/>
      <c r="VHF34" s="1022"/>
      <c r="VHG34" s="1022"/>
      <c r="VHH34" s="1022"/>
      <c r="VHI34" s="1022"/>
      <c r="VHJ34" s="1022"/>
      <c r="VHK34" s="1022"/>
      <c r="VHL34" s="1022"/>
      <c r="VHM34" s="1022"/>
      <c r="VHN34" s="1022"/>
      <c r="VHO34" s="1022"/>
      <c r="VHP34" s="1022"/>
      <c r="VHQ34" s="1022"/>
      <c r="VHR34" s="1022"/>
      <c r="VHS34" s="1022"/>
      <c r="VHT34" s="1022"/>
      <c r="VHU34" s="1022"/>
      <c r="VHV34" s="1022"/>
      <c r="VHW34" s="1022"/>
      <c r="VHX34" s="1022"/>
      <c r="VHY34" s="1022"/>
      <c r="VHZ34" s="1022"/>
      <c r="VIA34" s="1022"/>
      <c r="VIB34" s="1022"/>
      <c r="VIC34" s="1022"/>
      <c r="VID34" s="1022"/>
      <c r="VIE34" s="1022"/>
      <c r="VIF34" s="1022"/>
      <c r="VIG34" s="1022"/>
      <c r="VIH34" s="1022"/>
      <c r="VII34" s="1022"/>
      <c r="VIJ34" s="1022"/>
      <c r="VIK34" s="1022"/>
      <c r="VIL34" s="1022"/>
      <c r="VIM34" s="1022"/>
      <c r="VIN34" s="1022"/>
      <c r="VIO34" s="1022"/>
      <c r="VIP34" s="1022"/>
      <c r="VIQ34" s="1022"/>
      <c r="VIR34" s="1022"/>
      <c r="VIS34" s="1022"/>
      <c r="VIT34" s="1022"/>
      <c r="VIU34" s="1022"/>
      <c r="VIV34" s="1022"/>
      <c r="VIW34" s="1022"/>
      <c r="VIX34" s="1022"/>
      <c r="VIY34" s="1022"/>
      <c r="VIZ34" s="1022"/>
      <c r="VJA34" s="1022"/>
      <c r="VJB34" s="1022"/>
      <c r="VJC34" s="1022"/>
      <c r="VJD34" s="1022"/>
      <c r="VJE34" s="1022"/>
      <c r="VJF34" s="1022"/>
      <c r="VJG34" s="1022"/>
      <c r="VJH34" s="1022"/>
      <c r="VJI34" s="1022"/>
      <c r="VJJ34" s="1022"/>
      <c r="VJK34" s="1022"/>
      <c r="VJL34" s="1022"/>
      <c r="VJM34" s="1022"/>
      <c r="VJN34" s="1022"/>
      <c r="VJO34" s="1022"/>
      <c r="VJP34" s="1022"/>
      <c r="VJQ34" s="1022"/>
      <c r="VJR34" s="1022"/>
      <c r="VJS34" s="1022"/>
      <c r="VJT34" s="1022"/>
      <c r="VJU34" s="1022"/>
      <c r="VJV34" s="1022"/>
      <c r="VJW34" s="1022"/>
      <c r="VJX34" s="1022"/>
      <c r="VJY34" s="1022"/>
      <c r="VJZ34" s="1022"/>
      <c r="VKA34" s="1022"/>
      <c r="VKB34" s="1022"/>
      <c r="VKC34" s="1022"/>
      <c r="VKD34" s="1022"/>
      <c r="VKE34" s="1022"/>
      <c r="VKF34" s="1022"/>
      <c r="VKG34" s="1022"/>
      <c r="VKH34" s="1022"/>
      <c r="VKI34" s="1022"/>
      <c r="VKJ34" s="1022"/>
      <c r="VKK34" s="1022"/>
      <c r="VKL34" s="1022"/>
      <c r="VKM34" s="1022"/>
      <c r="VKN34" s="1022"/>
      <c r="VKO34" s="1022"/>
      <c r="VKP34" s="1022"/>
      <c r="VKQ34" s="1022"/>
      <c r="VKR34" s="1022"/>
      <c r="VKS34" s="1022"/>
      <c r="VKT34" s="1022"/>
      <c r="VKU34" s="1022"/>
      <c r="VKV34" s="1022"/>
      <c r="VKW34" s="1022"/>
      <c r="VKX34" s="1022"/>
      <c r="VKY34" s="1022"/>
      <c r="VKZ34" s="1022"/>
      <c r="VLA34" s="1022"/>
      <c r="VLB34" s="1022"/>
      <c r="VLC34" s="1022"/>
      <c r="VLD34" s="1022"/>
      <c r="VLE34" s="1022"/>
      <c r="VLF34" s="1022"/>
      <c r="VLG34" s="1022"/>
      <c r="VLH34" s="1022"/>
      <c r="VLI34" s="1022"/>
      <c r="VLJ34" s="1022"/>
      <c r="VLK34" s="1022"/>
      <c r="VLL34" s="1022"/>
      <c r="VLM34" s="1022"/>
      <c r="VLN34" s="1022"/>
      <c r="VLO34" s="1022"/>
      <c r="VLP34" s="1022"/>
      <c r="VLQ34" s="1022"/>
      <c r="VLR34" s="1022"/>
      <c r="VLS34" s="1022"/>
      <c r="VLT34" s="1022"/>
      <c r="VLU34" s="1022"/>
      <c r="VLV34" s="1022"/>
      <c r="VLW34" s="1022"/>
      <c r="VLX34" s="1022"/>
      <c r="VLY34" s="1022"/>
      <c r="VLZ34" s="1022"/>
      <c r="VMA34" s="1022"/>
      <c r="VMB34" s="1022"/>
      <c r="VMC34" s="1022"/>
      <c r="VMD34" s="1022"/>
      <c r="VME34" s="1022"/>
      <c r="VMF34" s="1022"/>
      <c r="VMG34" s="1022"/>
      <c r="VMH34" s="1022"/>
      <c r="VMI34" s="1022"/>
      <c r="VMJ34" s="1022"/>
      <c r="VMK34" s="1022"/>
      <c r="VML34" s="1022"/>
      <c r="VMM34" s="1022"/>
      <c r="VMN34" s="1022"/>
      <c r="VMO34" s="1022"/>
      <c r="VMP34" s="1022"/>
      <c r="VMQ34" s="1022"/>
      <c r="VMR34" s="1022"/>
      <c r="VMS34" s="1022"/>
      <c r="VMT34" s="1022"/>
      <c r="VMU34" s="1022"/>
      <c r="VMV34" s="1022"/>
      <c r="VMW34" s="1022"/>
      <c r="VMX34" s="1022"/>
      <c r="VMY34" s="1022"/>
      <c r="VMZ34" s="1022"/>
      <c r="VNA34" s="1022"/>
      <c r="VNB34" s="1022"/>
      <c r="VNC34" s="1022"/>
      <c r="VND34" s="1022"/>
      <c r="VNE34" s="1022"/>
      <c r="VNF34" s="1022"/>
      <c r="VNG34" s="1022"/>
      <c r="VNH34" s="1022"/>
      <c r="VNI34" s="1022"/>
      <c r="VNJ34" s="1022"/>
      <c r="VNK34" s="1022"/>
      <c r="VNL34" s="1022"/>
      <c r="VNM34" s="1022"/>
      <c r="VNN34" s="1022"/>
      <c r="VNO34" s="1022"/>
      <c r="VNP34" s="1022"/>
      <c r="VNQ34" s="1022"/>
      <c r="VNR34" s="1022"/>
      <c r="VNS34" s="1022"/>
      <c r="VNT34" s="1022"/>
      <c r="VNU34" s="1022"/>
      <c r="VNV34" s="1022"/>
      <c r="VNW34" s="1022"/>
      <c r="VNX34" s="1022"/>
      <c r="VNY34" s="1022"/>
      <c r="VNZ34" s="1022"/>
      <c r="VOA34" s="1022"/>
      <c r="VOB34" s="1022"/>
      <c r="VOC34" s="1022"/>
      <c r="VOD34" s="1022"/>
      <c r="VOE34" s="1022"/>
      <c r="VOF34" s="1022"/>
      <c r="VOG34" s="1022"/>
      <c r="VOH34" s="1022"/>
      <c r="VOI34" s="1022"/>
      <c r="VOJ34" s="1022"/>
      <c r="VOK34" s="1022"/>
      <c r="VOL34" s="1022"/>
      <c r="VOM34" s="1022"/>
      <c r="VON34" s="1022"/>
      <c r="VOO34" s="1022"/>
      <c r="VOP34" s="1022"/>
      <c r="VOQ34" s="1022"/>
      <c r="VOR34" s="1022"/>
      <c r="VOS34" s="1022"/>
      <c r="VOT34" s="1022"/>
      <c r="VOU34" s="1022"/>
      <c r="VOV34" s="1022"/>
      <c r="VOW34" s="1022"/>
      <c r="VOX34" s="1022"/>
      <c r="VOY34" s="1022"/>
      <c r="VOZ34" s="1022"/>
      <c r="VPA34" s="1022"/>
      <c r="VPB34" s="1022"/>
      <c r="VPC34" s="1022"/>
      <c r="VPD34" s="1022"/>
      <c r="VPE34" s="1022"/>
      <c r="VPF34" s="1022"/>
      <c r="VPG34" s="1022"/>
      <c r="VPH34" s="1022"/>
      <c r="VPI34" s="1022"/>
      <c r="VPJ34" s="1022"/>
      <c r="VPK34" s="1022"/>
      <c r="VPL34" s="1022"/>
      <c r="VPM34" s="1022"/>
      <c r="VPN34" s="1022"/>
      <c r="VPO34" s="1022"/>
      <c r="VPP34" s="1022"/>
      <c r="VPQ34" s="1022"/>
      <c r="VPR34" s="1022"/>
      <c r="VPS34" s="1022"/>
      <c r="VPT34" s="1022"/>
      <c r="VPU34" s="1022"/>
      <c r="VPV34" s="1022"/>
      <c r="VPW34" s="1022"/>
      <c r="VPX34" s="1022"/>
      <c r="VPY34" s="1022"/>
      <c r="VPZ34" s="1022"/>
      <c r="VQA34" s="1022"/>
      <c r="VQB34" s="1022"/>
      <c r="VQC34" s="1022"/>
      <c r="VQD34" s="1022"/>
      <c r="VQE34" s="1022"/>
      <c r="VQF34" s="1022"/>
      <c r="VQG34" s="1022"/>
      <c r="VQH34" s="1022"/>
      <c r="VQI34" s="1022"/>
      <c r="VQJ34" s="1022"/>
      <c r="VQK34" s="1022"/>
      <c r="VQL34" s="1022"/>
      <c r="VQM34" s="1022"/>
      <c r="VQN34" s="1022"/>
      <c r="VQO34" s="1022"/>
      <c r="VQP34" s="1022"/>
      <c r="VQQ34" s="1022"/>
      <c r="VQR34" s="1022"/>
      <c r="VQS34" s="1022"/>
      <c r="VQT34" s="1022"/>
      <c r="VQU34" s="1022"/>
      <c r="VQV34" s="1022"/>
      <c r="VQW34" s="1022"/>
      <c r="VQX34" s="1022"/>
      <c r="VQY34" s="1022"/>
      <c r="VQZ34" s="1022"/>
      <c r="VRA34" s="1022"/>
      <c r="VRB34" s="1022"/>
      <c r="VRC34" s="1022"/>
      <c r="VRD34" s="1022"/>
      <c r="VRE34" s="1022"/>
      <c r="VRF34" s="1022"/>
      <c r="VRG34" s="1022"/>
      <c r="VRH34" s="1022"/>
      <c r="VRI34" s="1022"/>
      <c r="VRJ34" s="1022"/>
      <c r="VRK34" s="1022"/>
      <c r="VRL34" s="1022"/>
      <c r="VRM34" s="1022"/>
      <c r="VRN34" s="1022"/>
      <c r="VRO34" s="1022"/>
      <c r="VRP34" s="1022"/>
      <c r="VRQ34" s="1022"/>
      <c r="VRR34" s="1022"/>
      <c r="VRS34" s="1022"/>
      <c r="VRT34" s="1022"/>
      <c r="VRU34" s="1022"/>
      <c r="VRV34" s="1022"/>
      <c r="VRW34" s="1022"/>
      <c r="VRX34" s="1022"/>
      <c r="VRY34" s="1022"/>
      <c r="VRZ34" s="1022"/>
      <c r="VSA34" s="1022"/>
      <c r="VSB34" s="1022"/>
      <c r="VSC34" s="1022"/>
      <c r="VSD34" s="1022"/>
      <c r="VSE34" s="1022"/>
      <c r="VSF34" s="1022"/>
      <c r="VSG34" s="1022"/>
      <c r="VSH34" s="1022"/>
      <c r="VSI34" s="1022"/>
      <c r="VSJ34" s="1022"/>
      <c r="VSK34" s="1022"/>
      <c r="VSL34" s="1022"/>
      <c r="VSM34" s="1022"/>
      <c r="VSN34" s="1022"/>
      <c r="VSO34" s="1022"/>
      <c r="VSP34" s="1022"/>
      <c r="VSQ34" s="1022"/>
      <c r="VSR34" s="1022"/>
      <c r="VSS34" s="1022"/>
      <c r="VST34" s="1022"/>
      <c r="VSU34" s="1022"/>
      <c r="VSV34" s="1022"/>
      <c r="VSW34" s="1022"/>
      <c r="VSX34" s="1022"/>
      <c r="VSY34" s="1022"/>
      <c r="VSZ34" s="1022"/>
      <c r="VTA34" s="1022"/>
      <c r="VTB34" s="1022"/>
      <c r="VTC34" s="1022"/>
      <c r="VTD34" s="1022"/>
      <c r="VTE34" s="1022"/>
      <c r="VTF34" s="1022"/>
      <c r="VTG34" s="1022"/>
      <c r="VTH34" s="1022"/>
      <c r="VTI34" s="1022"/>
      <c r="VTJ34" s="1022"/>
      <c r="VTK34" s="1022"/>
      <c r="VTL34" s="1022"/>
      <c r="VTM34" s="1022"/>
      <c r="VTN34" s="1022"/>
      <c r="VTO34" s="1022"/>
      <c r="VTP34" s="1022"/>
      <c r="VTQ34" s="1022"/>
      <c r="VTR34" s="1022"/>
      <c r="VTS34" s="1022"/>
      <c r="VTT34" s="1022"/>
      <c r="VTU34" s="1022"/>
      <c r="VTV34" s="1022"/>
      <c r="VTW34" s="1022"/>
      <c r="VTX34" s="1022"/>
      <c r="VTY34" s="1022"/>
      <c r="VTZ34" s="1022"/>
      <c r="VUA34" s="1022"/>
      <c r="VUB34" s="1022"/>
      <c r="VUC34" s="1022"/>
      <c r="VUD34" s="1022"/>
      <c r="VUE34" s="1022"/>
      <c r="VUF34" s="1022"/>
      <c r="VUG34" s="1022"/>
      <c r="VUH34" s="1022"/>
      <c r="VUI34" s="1022"/>
      <c r="VUJ34" s="1022"/>
      <c r="VUK34" s="1022"/>
      <c r="VUL34" s="1022"/>
      <c r="VUM34" s="1022"/>
      <c r="VUN34" s="1022"/>
      <c r="VUO34" s="1022"/>
      <c r="VUP34" s="1022"/>
      <c r="VUQ34" s="1022"/>
      <c r="VUR34" s="1022"/>
      <c r="VUS34" s="1022"/>
      <c r="VUT34" s="1022"/>
      <c r="VUU34" s="1022"/>
      <c r="VUV34" s="1022"/>
      <c r="VUW34" s="1022"/>
      <c r="VUX34" s="1022"/>
      <c r="VUY34" s="1022"/>
      <c r="VUZ34" s="1022"/>
      <c r="VVA34" s="1022"/>
      <c r="VVB34" s="1022"/>
      <c r="VVC34" s="1022"/>
      <c r="VVD34" s="1022"/>
      <c r="VVE34" s="1022"/>
      <c r="VVF34" s="1022"/>
      <c r="VVG34" s="1022"/>
      <c r="VVH34" s="1022"/>
      <c r="VVI34" s="1022"/>
      <c r="VVJ34" s="1022"/>
      <c r="VVK34" s="1022"/>
      <c r="VVL34" s="1022"/>
      <c r="VVM34" s="1022"/>
      <c r="VVN34" s="1022"/>
      <c r="VVO34" s="1022"/>
      <c r="VVP34" s="1022"/>
      <c r="VVQ34" s="1022"/>
      <c r="VVR34" s="1022"/>
      <c r="VVS34" s="1022"/>
      <c r="VVT34" s="1022"/>
      <c r="VVU34" s="1022"/>
      <c r="VVV34" s="1022"/>
      <c r="VVW34" s="1022"/>
      <c r="VVX34" s="1022"/>
      <c r="VVY34" s="1022"/>
      <c r="VVZ34" s="1022"/>
      <c r="VWA34" s="1022"/>
      <c r="VWB34" s="1022"/>
      <c r="VWC34" s="1022"/>
      <c r="VWD34" s="1022"/>
      <c r="VWE34" s="1022"/>
      <c r="VWF34" s="1022"/>
      <c r="VWG34" s="1022"/>
      <c r="VWH34" s="1022"/>
      <c r="VWI34" s="1022"/>
      <c r="VWJ34" s="1022"/>
      <c r="VWK34" s="1022"/>
      <c r="VWL34" s="1022"/>
      <c r="VWM34" s="1022"/>
      <c r="VWN34" s="1022"/>
      <c r="VWO34" s="1022"/>
      <c r="VWP34" s="1022"/>
      <c r="VWQ34" s="1022"/>
      <c r="VWR34" s="1022"/>
      <c r="VWS34" s="1022"/>
      <c r="VWT34" s="1022"/>
      <c r="VWU34" s="1022"/>
      <c r="VWV34" s="1022"/>
      <c r="VWW34" s="1022"/>
      <c r="VWX34" s="1022"/>
      <c r="VWY34" s="1022"/>
      <c r="VWZ34" s="1022"/>
      <c r="VXA34" s="1022"/>
      <c r="VXB34" s="1022"/>
      <c r="VXC34" s="1022"/>
      <c r="VXD34" s="1022"/>
      <c r="VXE34" s="1022"/>
      <c r="VXF34" s="1022"/>
      <c r="VXG34" s="1022"/>
      <c r="VXH34" s="1022"/>
      <c r="VXI34" s="1022"/>
      <c r="VXJ34" s="1022"/>
      <c r="VXK34" s="1022"/>
      <c r="VXL34" s="1022"/>
      <c r="VXM34" s="1022"/>
      <c r="VXN34" s="1022"/>
      <c r="VXO34" s="1022"/>
      <c r="VXP34" s="1022"/>
      <c r="VXQ34" s="1022"/>
      <c r="VXR34" s="1022"/>
      <c r="VXS34" s="1022"/>
      <c r="VXT34" s="1022"/>
      <c r="VXU34" s="1022"/>
      <c r="VXV34" s="1022"/>
      <c r="VXW34" s="1022"/>
      <c r="VXX34" s="1022"/>
      <c r="VXY34" s="1022"/>
      <c r="VXZ34" s="1022"/>
      <c r="VYA34" s="1022"/>
      <c r="VYB34" s="1022"/>
      <c r="VYC34" s="1022"/>
      <c r="VYD34" s="1022"/>
      <c r="VYE34" s="1022"/>
      <c r="VYF34" s="1022"/>
      <c r="VYG34" s="1022"/>
      <c r="VYH34" s="1022"/>
      <c r="VYI34" s="1022"/>
      <c r="VYJ34" s="1022"/>
      <c r="VYK34" s="1022"/>
      <c r="VYL34" s="1022"/>
      <c r="VYM34" s="1022"/>
      <c r="VYN34" s="1022"/>
      <c r="VYO34" s="1022"/>
      <c r="VYP34" s="1022"/>
      <c r="VYQ34" s="1022"/>
      <c r="VYR34" s="1022"/>
      <c r="VYS34" s="1022"/>
      <c r="VYT34" s="1022"/>
      <c r="VYU34" s="1022"/>
      <c r="VYV34" s="1022"/>
      <c r="VYW34" s="1022"/>
      <c r="VYX34" s="1022"/>
      <c r="VYY34" s="1022"/>
      <c r="VYZ34" s="1022"/>
      <c r="VZA34" s="1022"/>
      <c r="VZB34" s="1022"/>
      <c r="VZC34" s="1022"/>
      <c r="VZD34" s="1022"/>
      <c r="VZE34" s="1022"/>
      <c r="VZF34" s="1022"/>
      <c r="VZG34" s="1022"/>
      <c r="VZH34" s="1022"/>
      <c r="VZI34" s="1022"/>
      <c r="VZJ34" s="1022"/>
      <c r="VZK34" s="1022"/>
      <c r="VZL34" s="1022"/>
      <c r="VZM34" s="1022"/>
      <c r="VZN34" s="1022"/>
      <c r="VZO34" s="1022"/>
      <c r="VZP34" s="1022"/>
      <c r="VZQ34" s="1022"/>
      <c r="VZR34" s="1022"/>
      <c r="VZS34" s="1022"/>
      <c r="VZT34" s="1022"/>
      <c r="VZU34" s="1022"/>
      <c r="VZV34" s="1022"/>
      <c r="VZW34" s="1022"/>
      <c r="VZX34" s="1022"/>
      <c r="VZY34" s="1022"/>
      <c r="VZZ34" s="1022"/>
      <c r="WAA34" s="1022"/>
      <c r="WAB34" s="1022"/>
      <c r="WAC34" s="1022"/>
      <c r="WAD34" s="1022"/>
      <c r="WAE34" s="1022"/>
      <c r="WAF34" s="1022"/>
      <c r="WAG34" s="1022"/>
      <c r="WAH34" s="1022"/>
      <c r="WAI34" s="1022"/>
      <c r="WAJ34" s="1022"/>
      <c r="WAK34" s="1022"/>
      <c r="WAL34" s="1022"/>
      <c r="WAM34" s="1022"/>
      <c r="WAN34" s="1022"/>
      <c r="WAO34" s="1022"/>
      <c r="WAP34" s="1022"/>
      <c r="WAQ34" s="1022"/>
      <c r="WAR34" s="1022"/>
      <c r="WAS34" s="1022"/>
      <c r="WAT34" s="1022"/>
      <c r="WAU34" s="1022"/>
      <c r="WAV34" s="1022"/>
      <c r="WAW34" s="1022"/>
      <c r="WAX34" s="1022"/>
      <c r="WAY34" s="1022"/>
      <c r="WAZ34" s="1022"/>
      <c r="WBA34" s="1022"/>
      <c r="WBB34" s="1022"/>
      <c r="WBC34" s="1022"/>
      <c r="WBD34" s="1022"/>
      <c r="WBE34" s="1022"/>
      <c r="WBF34" s="1022"/>
      <c r="WBG34" s="1022"/>
      <c r="WBH34" s="1022"/>
      <c r="WBI34" s="1022"/>
      <c r="WBJ34" s="1022"/>
      <c r="WBK34" s="1022"/>
      <c r="WBL34" s="1022"/>
      <c r="WBM34" s="1022"/>
      <c r="WBN34" s="1022"/>
      <c r="WBO34" s="1022"/>
      <c r="WBP34" s="1022"/>
      <c r="WBQ34" s="1022"/>
      <c r="WBR34" s="1022"/>
      <c r="WBS34" s="1022"/>
      <c r="WBT34" s="1022"/>
      <c r="WBU34" s="1022"/>
      <c r="WBV34" s="1022"/>
      <c r="WBW34" s="1022"/>
      <c r="WBX34" s="1022"/>
      <c r="WBY34" s="1022"/>
      <c r="WBZ34" s="1022"/>
      <c r="WCA34" s="1022"/>
      <c r="WCB34" s="1022"/>
      <c r="WCC34" s="1022"/>
      <c r="WCD34" s="1022"/>
      <c r="WCE34" s="1022"/>
      <c r="WCF34" s="1022"/>
      <c r="WCG34" s="1022"/>
      <c r="WCH34" s="1022"/>
      <c r="WCI34" s="1022"/>
      <c r="WCJ34" s="1022"/>
      <c r="WCK34" s="1022"/>
      <c r="WCL34" s="1022"/>
      <c r="WCM34" s="1022"/>
      <c r="WCN34" s="1022"/>
      <c r="WCO34" s="1022"/>
      <c r="WCP34" s="1022"/>
      <c r="WCQ34" s="1022"/>
      <c r="WCR34" s="1022"/>
      <c r="WCS34" s="1022"/>
      <c r="WCT34" s="1022"/>
      <c r="WCU34" s="1022"/>
      <c r="WCV34" s="1022"/>
      <c r="WCW34" s="1022"/>
      <c r="WCX34" s="1022"/>
      <c r="WCY34" s="1022"/>
      <c r="WCZ34" s="1022"/>
      <c r="WDA34" s="1022"/>
      <c r="WDB34" s="1022"/>
      <c r="WDC34" s="1022"/>
      <c r="WDD34" s="1022"/>
      <c r="WDE34" s="1022"/>
      <c r="WDF34" s="1022"/>
      <c r="WDG34" s="1022"/>
      <c r="WDH34" s="1022"/>
      <c r="WDI34" s="1022"/>
      <c r="WDJ34" s="1022"/>
      <c r="WDK34" s="1022"/>
      <c r="WDL34" s="1022"/>
      <c r="WDM34" s="1022"/>
      <c r="WDN34" s="1022"/>
      <c r="WDO34" s="1022"/>
      <c r="WDP34" s="1022"/>
      <c r="WDQ34" s="1022"/>
      <c r="WDR34" s="1022"/>
      <c r="WDS34" s="1022"/>
      <c r="WDT34" s="1022"/>
      <c r="WDU34" s="1022"/>
      <c r="WDV34" s="1022"/>
      <c r="WDW34" s="1022"/>
      <c r="WDX34" s="1022"/>
      <c r="WDY34" s="1022"/>
      <c r="WDZ34" s="1022"/>
      <c r="WEA34" s="1022"/>
      <c r="WEB34" s="1022"/>
      <c r="WEC34" s="1022"/>
      <c r="WED34" s="1022"/>
      <c r="WEE34" s="1022"/>
      <c r="WEF34" s="1022"/>
      <c r="WEG34" s="1022"/>
      <c r="WEH34" s="1022"/>
      <c r="WEI34" s="1022"/>
      <c r="WEJ34" s="1022"/>
      <c r="WEK34" s="1022"/>
      <c r="WEL34" s="1022"/>
      <c r="WEM34" s="1022"/>
      <c r="WEN34" s="1022"/>
      <c r="WEO34" s="1022"/>
      <c r="WEP34" s="1022"/>
      <c r="WEQ34" s="1022"/>
      <c r="WER34" s="1022"/>
      <c r="WES34" s="1022"/>
      <c r="WET34" s="1022"/>
      <c r="WEU34" s="1022"/>
      <c r="WEV34" s="1022"/>
      <c r="WEW34" s="1022"/>
      <c r="WEX34" s="1022"/>
      <c r="WEY34" s="1022"/>
      <c r="WEZ34" s="1022"/>
      <c r="WFA34" s="1022"/>
      <c r="WFB34" s="1022"/>
      <c r="WFC34" s="1022"/>
      <c r="WFD34" s="1022"/>
      <c r="WFE34" s="1022"/>
      <c r="WFF34" s="1022"/>
      <c r="WFG34" s="1022"/>
      <c r="WFH34" s="1022"/>
      <c r="WFI34" s="1022"/>
      <c r="WFJ34" s="1022"/>
      <c r="WFK34" s="1022"/>
      <c r="WFL34" s="1022"/>
      <c r="WFM34" s="1022"/>
      <c r="WFN34" s="1022"/>
      <c r="WFO34" s="1022"/>
      <c r="WFP34" s="1022"/>
      <c r="WFQ34" s="1022"/>
      <c r="WFR34" s="1022"/>
      <c r="WFS34" s="1022"/>
      <c r="WFT34" s="1022"/>
      <c r="WFU34" s="1022"/>
      <c r="WFV34" s="1022"/>
      <c r="WFW34" s="1022"/>
      <c r="WFX34" s="1022"/>
      <c r="WFY34" s="1022"/>
      <c r="WFZ34" s="1022"/>
      <c r="WGA34" s="1022"/>
      <c r="WGB34" s="1022"/>
      <c r="WGC34" s="1022"/>
      <c r="WGD34" s="1022"/>
      <c r="WGE34" s="1022"/>
      <c r="WGF34" s="1022"/>
      <c r="WGG34" s="1022"/>
      <c r="WGH34" s="1022"/>
      <c r="WGI34" s="1022"/>
      <c r="WGJ34" s="1022"/>
      <c r="WGK34" s="1022"/>
      <c r="WGL34" s="1022"/>
      <c r="WGM34" s="1022"/>
      <c r="WGN34" s="1022"/>
      <c r="WGO34" s="1022"/>
      <c r="WGP34" s="1022"/>
      <c r="WGQ34" s="1022"/>
      <c r="WGR34" s="1022"/>
      <c r="WGS34" s="1022"/>
      <c r="WGT34" s="1022"/>
      <c r="WGU34" s="1022"/>
      <c r="WGV34" s="1022"/>
      <c r="WGW34" s="1022"/>
      <c r="WGX34" s="1022"/>
      <c r="WGY34" s="1022"/>
      <c r="WGZ34" s="1022"/>
      <c r="WHA34" s="1022"/>
      <c r="WHB34" s="1022"/>
      <c r="WHC34" s="1022"/>
      <c r="WHD34" s="1022"/>
      <c r="WHE34" s="1022"/>
      <c r="WHF34" s="1022"/>
      <c r="WHG34" s="1022"/>
      <c r="WHH34" s="1022"/>
      <c r="WHI34" s="1022"/>
      <c r="WHJ34" s="1022"/>
      <c r="WHK34" s="1022"/>
      <c r="WHL34" s="1022"/>
      <c r="WHM34" s="1022"/>
      <c r="WHN34" s="1022"/>
      <c r="WHO34" s="1022"/>
      <c r="WHP34" s="1022"/>
      <c r="WHQ34" s="1022"/>
      <c r="WHR34" s="1022"/>
      <c r="WHS34" s="1022"/>
      <c r="WHT34" s="1022"/>
      <c r="WHU34" s="1022"/>
      <c r="WHV34" s="1022"/>
      <c r="WHW34" s="1022"/>
      <c r="WHX34" s="1022"/>
      <c r="WHY34" s="1022"/>
      <c r="WHZ34" s="1022"/>
      <c r="WIA34" s="1022"/>
      <c r="WIB34" s="1022"/>
      <c r="WIC34" s="1022"/>
      <c r="WID34" s="1022"/>
      <c r="WIE34" s="1022"/>
      <c r="WIF34" s="1022"/>
      <c r="WIG34" s="1022"/>
      <c r="WIH34" s="1022"/>
      <c r="WII34" s="1022"/>
      <c r="WIJ34" s="1022"/>
      <c r="WIK34" s="1022"/>
      <c r="WIL34" s="1022"/>
      <c r="WIM34" s="1022"/>
      <c r="WIN34" s="1022"/>
      <c r="WIO34" s="1022"/>
      <c r="WIP34" s="1022"/>
      <c r="WIQ34" s="1022"/>
      <c r="WIR34" s="1022"/>
      <c r="WIS34" s="1022"/>
      <c r="WIT34" s="1022"/>
      <c r="WIU34" s="1022"/>
      <c r="WIV34" s="1022"/>
      <c r="WIW34" s="1022"/>
      <c r="WIX34" s="1022"/>
      <c r="WIY34" s="1022"/>
      <c r="WIZ34" s="1022"/>
      <c r="WJA34" s="1022"/>
      <c r="WJB34" s="1022"/>
      <c r="WJC34" s="1022"/>
      <c r="WJD34" s="1022"/>
      <c r="WJE34" s="1022"/>
      <c r="WJF34" s="1022"/>
      <c r="WJG34" s="1022"/>
      <c r="WJH34" s="1022"/>
      <c r="WJI34" s="1022"/>
      <c r="WJJ34" s="1022"/>
      <c r="WJK34" s="1022"/>
      <c r="WJL34" s="1022"/>
      <c r="WJM34" s="1022"/>
      <c r="WJN34" s="1022"/>
      <c r="WJO34" s="1022"/>
      <c r="WJP34" s="1022"/>
      <c r="WJQ34" s="1022"/>
      <c r="WJR34" s="1022"/>
      <c r="WJS34" s="1022"/>
      <c r="WJT34" s="1022"/>
      <c r="WJU34" s="1022"/>
      <c r="WJV34" s="1022"/>
      <c r="WJW34" s="1022"/>
      <c r="WJX34" s="1022"/>
      <c r="WJY34" s="1022"/>
      <c r="WJZ34" s="1022"/>
      <c r="WKA34" s="1022"/>
      <c r="WKB34" s="1022"/>
      <c r="WKC34" s="1022"/>
      <c r="WKD34" s="1022"/>
      <c r="WKE34" s="1022"/>
      <c r="WKF34" s="1022"/>
      <c r="WKG34" s="1022"/>
      <c r="WKH34" s="1022"/>
      <c r="WKI34" s="1022"/>
      <c r="WKJ34" s="1022"/>
      <c r="WKK34" s="1022"/>
      <c r="WKL34" s="1022"/>
      <c r="WKM34" s="1022"/>
      <c r="WKN34" s="1022"/>
      <c r="WKO34" s="1022"/>
      <c r="WKP34" s="1022"/>
      <c r="WKQ34" s="1022"/>
      <c r="WKR34" s="1022"/>
      <c r="WKS34" s="1022"/>
      <c r="WKT34" s="1022"/>
      <c r="WKU34" s="1022"/>
      <c r="WKV34" s="1022"/>
      <c r="WKW34" s="1022"/>
      <c r="WKX34" s="1022"/>
      <c r="WKY34" s="1022"/>
      <c r="WKZ34" s="1022"/>
      <c r="WLA34" s="1022"/>
      <c r="WLB34" s="1022"/>
      <c r="WLC34" s="1022"/>
      <c r="WLD34" s="1022"/>
      <c r="WLE34" s="1022"/>
      <c r="WLF34" s="1022"/>
      <c r="WLG34" s="1022"/>
      <c r="WLH34" s="1022"/>
      <c r="WLI34" s="1022"/>
      <c r="WLJ34" s="1022"/>
      <c r="WLK34" s="1022"/>
      <c r="WLL34" s="1022"/>
      <c r="WLM34" s="1022"/>
      <c r="WLN34" s="1022"/>
      <c r="WLO34" s="1022"/>
      <c r="WLP34" s="1022"/>
      <c r="WLQ34" s="1022"/>
      <c r="WLR34" s="1022"/>
      <c r="WLS34" s="1022"/>
      <c r="WLT34" s="1022"/>
      <c r="WLU34" s="1022"/>
      <c r="WLV34" s="1022"/>
      <c r="WLW34" s="1022"/>
      <c r="WLX34" s="1022"/>
      <c r="WLY34" s="1022"/>
      <c r="WLZ34" s="1022"/>
      <c r="WMA34" s="1022"/>
      <c r="WMB34" s="1022"/>
      <c r="WMC34" s="1022"/>
      <c r="WMD34" s="1022"/>
      <c r="WME34" s="1022"/>
      <c r="WMF34" s="1022"/>
      <c r="WMG34" s="1022"/>
      <c r="WMH34" s="1022"/>
      <c r="WMI34" s="1022"/>
      <c r="WMJ34" s="1022"/>
      <c r="WMK34" s="1022"/>
      <c r="WML34" s="1022"/>
      <c r="WMM34" s="1022"/>
      <c r="WMN34" s="1022"/>
      <c r="WMO34" s="1022"/>
      <c r="WMP34" s="1022"/>
      <c r="WMQ34" s="1022"/>
      <c r="WMR34" s="1022"/>
      <c r="WMS34" s="1022"/>
      <c r="WMT34" s="1022"/>
      <c r="WMU34" s="1022"/>
      <c r="WMV34" s="1022"/>
      <c r="WMW34" s="1022"/>
      <c r="WMX34" s="1022"/>
      <c r="WMY34" s="1022"/>
      <c r="WMZ34" s="1022"/>
      <c r="WNA34" s="1022"/>
      <c r="WNB34" s="1022"/>
      <c r="WNC34" s="1022"/>
      <c r="WND34" s="1022"/>
      <c r="WNE34" s="1022"/>
      <c r="WNF34" s="1022"/>
      <c r="WNG34" s="1022"/>
      <c r="WNH34" s="1022"/>
      <c r="WNI34" s="1022"/>
      <c r="WNJ34" s="1022"/>
      <c r="WNK34" s="1022"/>
      <c r="WNL34" s="1022"/>
      <c r="WNM34" s="1022"/>
      <c r="WNN34" s="1022"/>
      <c r="WNO34" s="1022"/>
      <c r="WNP34" s="1022"/>
      <c r="WNQ34" s="1022"/>
      <c r="WNR34" s="1022"/>
      <c r="WNS34" s="1022"/>
      <c r="WNT34" s="1022"/>
      <c r="WNU34" s="1022"/>
      <c r="WNV34" s="1022"/>
      <c r="WNW34" s="1022"/>
      <c r="WNX34" s="1022"/>
      <c r="WNY34" s="1022"/>
      <c r="WNZ34" s="1022"/>
      <c r="WOA34" s="1022"/>
      <c r="WOB34" s="1022"/>
      <c r="WOC34" s="1022"/>
      <c r="WOD34" s="1022"/>
      <c r="WOE34" s="1022"/>
      <c r="WOF34" s="1022"/>
      <c r="WOG34" s="1022"/>
      <c r="WOH34" s="1022"/>
      <c r="WOI34" s="1022"/>
      <c r="WOJ34" s="1022"/>
      <c r="WOK34" s="1022"/>
      <c r="WOL34" s="1022"/>
      <c r="WOM34" s="1022"/>
      <c r="WON34" s="1022"/>
      <c r="WOO34" s="1022"/>
      <c r="WOP34" s="1022"/>
      <c r="WOQ34" s="1022"/>
      <c r="WOR34" s="1022"/>
      <c r="WOS34" s="1022"/>
      <c r="WOT34" s="1022"/>
      <c r="WOU34" s="1022"/>
      <c r="WOV34" s="1022"/>
      <c r="WOW34" s="1022"/>
      <c r="WOX34" s="1022"/>
      <c r="WOY34" s="1022"/>
      <c r="WOZ34" s="1022"/>
      <c r="WPA34" s="1022"/>
      <c r="WPB34" s="1022"/>
      <c r="WPC34" s="1022"/>
      <c r="WPD34" s="1022"/>
      <c r="WPE34" s="1022"/>
      <c r="WPF34" s="1022"/>
      <c r="WPG34" s="1022"/>
      <c r="WPH34" s="1022"/>
      <c r="WPI34" s="1022"/>
      <c r="WPJ34" s="1022"/>
      <c r="WPK34" s="1022"/>
      <c r="WPL34" s="1022"/>
      <c r="WPM34" s="1022"/>
      <c r="WPN34" s="1022"/>
      <c r="WPO34" s="1022"/>
      <c r="WPP34" s="1022"/>
      <c r="WPQ34" s="1022"/>
      <c r="WPR34" s="1022"/>
      <c r="WPS34" s="1022"/>
      <c r="WPT34" s="1022"/>
      <c r="WPU34" s="1022"/>
      <c r="WPV34" s="1022"/>
      <c r="WPW34" s="1022"/>
      <c r="WPX34" s="1022"/>
      <c r="WPY34" s="1022"/>
      <c r="WPZ34" s="1022"/>
      <c r="WQA34" s="1022"/>
      <c r="WQB34" s="1022"/>
      <c r="WQC34" s="1022"/>
      <c r="WQD34" s="1022"/>
      <c r="WQE34" s="1022"/>
      <c r="WQF34" s="1022"/>
      <c r="WQG34" s="1022"/>
      <c r="WQH34" s="1022"/>
      <c r="WQI34" s="1022"/>
      <c r="WQJ34" s="1022"/>
      <c r="WQK34" s="1022"/>
      <c r="WQL34" s="1022"/>
      <c r="WQM34" s="1022"/>
      <c r="WQN34" s="1022"/>
      <c r="WQO34" s="1022"/>
      <c r="WQP34" s="1022"/>
      <c r="WQQ34" s="1022"/>
      <c r="WQR34" s="1022"/>
      <c r="WQS34" s="1022"/>
      <c r="WQT34" s="1022"/>
      <c r="WQU34" s="1022"/>
      <c r="WQV34" s="1022"/>
      <c r="WQW34" s="1022"/>
      <c r="WQX34" s="1022"/>
      <c r="WQY34" s="1022"/>
      <c r="WQZ34" s="1022"/>
      <c r="WRA34" s="1022"/>
      <c r="WRB34" s="1022"/>
      <c r="WRC34" s="1022"/>
      <c r="WRD34" s="1022"/>
      <c r="WRE34" s="1022"/>
      <c r="WRF34" s="1022"/>
      <c r="WRG34" s="1022"/>
      <c r="WRH34" s="1022"/>
      <c r="WRI34" s="1022"/>
      <c r="WRJ34" s="1022"/>
      <c r="WRK34" s="1022"/>
      <c r="WRL34" s="1022"/>
      <c r="WRM34" s="1022"/>
      <c r="WRN34" s="1022"/>
      <c r="WRO34" s="1022"/>
      <c r="WRP34" s="1022"/>
      <c r="WRQ34" s="1022"/>
      <c r="WRR34" s="1022"/>
      <c r="WRS34" s="1022"/>
      <c r="WRT34" s="1022"/>
      <c r="WRU34" s="1022"/>
      <c r="WRV34" s="1022"/>
      <c r="WRW34" s="1022"/>
      <c r="WRX34" s="1022"/>
      <c r="WRY34" s="1022"/>
      <c r="WRZ34" s="1022"/>
      <c r="WSA34" s="1022"/>
      <c r="WSB34" s="1022"/>
      <c r="WSC34" s="1022"/>
      <c r="WSD34" s="1022"/>
      <c r="WSE34" s="1022"/>
      <c r="WSF34" s="1022"/>
      <c r="WSG34" s="1022"/>
      <c r="WSH34" s="1022"/>
      <c r="WSI34" s="1022"/>
      <c r="WSJ34" s="1022"/>
      <c r="WSK34" s="1022"/>
      <c r="WSL34" s="1022"/>
      <c r="WSM34" s="1022"/>
      <c r="WSN34" s="1022"/>
      <c r="WSO34" s="1022"/>
      <c r="WSP34" s="1022"/>
      <c r="WSQ34" s="1022"/>
      <c r="WSR34" s="1022"/>
      <c r="WSS34" s="1022"/>
      <c r="WST34" s="1022"/>
      <c r="WSU34" s="1022"/>
      <c r="WSV34" s="1022"/>
      <c r="WSW34" s="1022"/>
      <c r="WSX34" s="1022"/>
      <c r="WSY34" s="1022"/>
      <c r="WSZ34" s="1022"/>
      <c r="WTA34" s="1022"/>
      <c r="WTB34" s="1022"/>
      <c r="WTC34" s="1022"/>
      <c r="WTD34" s="1022"/>
      <c r="WTE34" s="1022"/>
      <c r="WTF34" s="1022"/>
      <c r="WTG34" s="1022"/>
      <c r="WTH34" s="1022"/>
      <c r="WTI34" s="1022"/>
      <c r="WTJ34" s="1022"/>
      <c r="WTK34" s="1022"/>
      <c r="WTL34" s="1022"/>
      <c r="WTM34" s="1022"/>
      <c r="WTN34" s="1022"/>
      <c r="WTO34" s="1022"/>
      <c r="WTP34" s="1022"/>
      <c r="WTQ34" s="1022"/>
      <c r="WTR34" s="1022"/>
      <c r="WTS34" s="1022"/>
      <c r="WTT34" s="1022"/>
      <c r="WTU34" s="1022"/>
      <c r="WTV34" s="1022"/>
      <c r="WTW34" s="1022"/>
      <c r="WTX34" s="1022"/>
      <c r="WTY34" s="1022"/>
      <c r="WTZ34" s="1022"/>
      <c r="WUA34" s="1022"/>
      <c r="WUB34" s="1022"/>
      <c r="WUC34" s="1022"/>
      <c r="WUD34" s="1022"/>
      <c r="WUE34" s="1022"/>
      <c r="WUF34" s="1022"/>
      <c r="WUG34" s="1022"/>
      <c r="WUH34" s="1022"/>
      <c r="WUI34" s="1022"/>
      <c r="WUJ34" s="1022"/>
      <c r="WUK34" s="1022"/>
      <c r="WUL34" s="1022"/>
      <c r="WUM34" s="1022"/>
      <c r="WUN34" s="1022"/>
      <c r="WUO34" s="1022"/>
      <c r="WUP34" s="1022"/>
      <c r="WUQ34" s="1022"/>
      <c r="WUR34" s="1022"/>
      <c r="WUS34" s="1022"/>
      <c r="WUT34" s="1022"/>
      <c r="WUU34" s="1022"/>
      <c r="WUV34" s="1022"/>
      <c r="WUW34" s="1022"/>
      <c r="WUX34" s="1022"/>
      <c r="WUY34" s="1022"/>
      <c r="WUZ34" s="1022"/>
      <c r="WVA34" s="1022"/>
      <c r="WVB34" s="1022"/>
      <c r="WVC34" s="1022"/>
    </row>
    <row r="36" spans="1:16123" x14ac:dyDescent="0.25">
      <c r="A36" s="1022"/>
      <c r="B36" s="1026"/>
      <c r="C36" s="1026"/>
      <c r="D36" s="1026"/>
      <c r="E36" s="1026"/>
      <c r="F36" s="1026"/>
      <c r="G36" s="1026"/>
      <c r="H36" s="1026"/>
      <c r="I36" s="1026"/>
      <c r="J36" s="1026"/>
      <c r="K36" s="1026"/>
      <c r="L36" s="1026"/>
      <c r="M36" s="1026"/>
      <c r="N36" s="1026"/>
      <c r="O36" s="1026"/>
      <c r="P36" s="1026"/>
      <c r="Q36" s="1026"/>
      <c r="R36" s="1026"/>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2"/>
      <c r="AY36" s="1022"/>
      <c r="AZ36" s="1022"/>
      <c r="BA36" s="1022"/>
      <c r="BB36" s="1022"/>
      <c r="BC36" s="1022"/>
      <c r="BD36" s="1022"/>
      <c r="BE36" s="1022"/>
      <c r="BF36" s="1022"/>
      <c r="BG36" s="1022"/>
      <c r="BH36" s="1022"/>
      <c r="BI36" s="1022"/>
      <c r="BJ36" s="1022"/>
      <c r="BK36" s="1022"/>
      <c r="BL36" s="1022"/>
      <c r="BM36" s="1022"/>
      <c r="BN36" s="1022"/>
      <c r="BO36" s="1022"/>
      <c r="BP36" s="1022"/>
      <c r="BQ36" s="1022"/>
      <c r="BR36" s="1022"/>
      <c r="BS36" s="1022"/>
      <c r="BT36" s="1022"/>
      <c r="BU36" s="1022"/>
      <c r="BV36" s="1022"/>
      <c r="BW36" s="1022"/>
      <c r="BX36" s="1022"/>
      <c r="BY36" s="1022"/>
      <c r="BZ36" s="1022"/>
      <c r="CA36" s="1022"/>
      <c r="CB36" s="1022"/>
      <c r="CC36" s="1022"/>
      <c r="CD36" s="1022"/>
      <c r="CE36" s="1022"/>
      <c r="CF36" s="1022"/>
      <c r="CG36" s="1022"/>
      <c r="CH36" s="1022"/>
      <c r="CI36" s="1022"/>
      <c r="CJ36" s="1022"/>
      <c r="CK36" s="1022"/>
      <c r="CL36" s="1022"/>
      <c r="CM36" s="1022"/>
      <c r="CN36" s="1022"/>
      <c r="CO36" s="1022"/>
      <c r="CP36" s="1022"/>
      <c r="CQ36" s="1022"/>
      <c r="CR36" s="1022"/>
      <c r="CS36" s="1022"/>
      <c r="CT36" s="1022"/>
      <c r="CU36" s="1022"/>
      <c r="CV36" s="1022"/>
      <c r="CW36" s="1022"/>
      <c r="CX36" s="1022"/>
      <c r="CY36" s="1022"/>
      <c r="CZ36" s="1022"/>
      <c r="DA36" s="1022"/>
      <c r="DB36" s="1022"/>
      <c r="DC36" s="1022"/>
      <c r="DD36" s="1022"/>
      <c r="DE36" s="1022"/>
      <c r="DF36" s="1022"/>
      <c r="DG36" s="1022"/>
      <c r="DH36" s="1022"/>
      <c r="DI36" s="1022"/>
      <c r="DJ36" s="1022"/>
      <c r="DK36" s="1022"/>
      <c r="DL36" s="1022"/>
      <c r="DM36" s="1022"/>
      <c r="DN36" s="1022"/>
      <c r="DO36" s="1022"/>
      <c r="DP36" s="1022"/>
      <c r="DQ36" s="1022"/>
      <c r="DR36" s="1022"/>
      <c r="DS36" s="1022"/>
      <c r="DT36" s="1022"/>
      <c r="DU36" s="1022"/>
      <c r="DV36" s="1022"/>
      <c r="DW36" s="1022"/>
      <c r="DX36" s="1022"/>
      <c r="DY36" s="1022"/>
      <c r="DZ36" s="1022"/>
      <c r="EA36" s="1022"/>
      <c r="EB36" s="1022"/>
      <c r="EC36" s="1022"/>
      <c r="ED36" s="1022"/>
      <c r="EE36" s="1022"/>
      <c r="EF36" s="1022"/>
      <c r="EG36" s="1022"/>
      <c r="EH36" s="1022"/>
      <c r="EI36" s="1022"/>
      <c r="EJ36" s="1022"/>
      <c r="EK36" s="1022"/>
      <c r="EL36" s="1022"/>
      <c r="EM36" s="1022"/>
      <c r="EN36" s="1022"/>
      <c r="EO36" s="1022"/>
      <c r="EP36" s="1022"/>
      <c r="EQ36" s="1022"/>
      <c r="ER36" s="1022"/>
      <c r="ES36" s="1022"/>
      <c r="ET36" s="1022"/>
      <c r="EU36" s="1022"/>
      <c r="EV36" s="1022"/>
      <c r="EW36" s="1022"/>
      <c r="EX36" s="1022"/>
      <c r="EY36" s="1022"/>
      <c r="EZ36" s="1022"/>
      <c r="FA36" s="1022"/>
      <c r="FB36" s="1022"/>
      <c r="FC36" s="1022"/>
      <c r="FD36" s="1022"/>
      <c r="FE36" s="1022"/>
      <c r="FF36" s="1022"/>
      <c r="FG36" s="1022"/>
      <c r="FH36" s="1022"/>
      <c r="FI36" s="1022"/>
      <c r="FJ36" s="1022"/>
      <c r="FK36" s="1022"/>
      <c r="FL36" s="1022"/>
      <c r="FM36" s="1022"/>
      <c r="FN36" s="1022"/>
      <c r="FO36" s="1022"/>
      <c r="FP36" s="1022"/>
      <c r="FQ36" s="1022"/>
      <c r="FR36" s="1022"/>
      <c r="FS36" s="1022"/>
      <c r="FT36" s="1022"/>
      <c r="FU36" s="1022"/>
      <c r="FV36" s="1022"/>
      <c r="FW36" s="1022"/>
      <c r="FX36" s="1022"/>
      <c r="FY36" s="1022"/>
      <c r="FZ36" s="1022"/>
      <c r="GA36" s="1022"/>
      <c r="GB36" s="1022"/>
      <c r="GC36" s="1022"/>
      <c r="GD36" s="1022"/>
      <c r="GE36" s="1022"/>
      <c r="GF36" s="1022"/>
      <c r="GG36" s="1022"/>
      <c r="GH36" s="1022"/>
      <c r="GI36" s="1022"/>
      <c r="GJ36" s="1022"/>
      <c r="GK36" s="1022"/>
      <c r="GL36" s="1022"/>
      <c r="GM36" s="1022"/>
      <c r="GN36" s="1022"/>
      <c r="GO36" s="1022"/>
      <c r="GP36" s="1022"/>
      <c r="GQ36" s="1022"/>
      <c r="GR36" s="1022"/>
      <c r="GS36" s="1022"/>
      <c r="GT36" s="1022"/>
      <c r="GU36" s="1022"/>
      <c r="GV36" s="1022"/>
      <c r="GW36" s="1022"/>
      <c r="GX36" s="1022"/>
      <c r="GY36" s="1022"/>
      <c r="GZ36" s="1022"/>
      <c r="HA36" s="1022"/>
      <c r="HB36" s="1022"/>
      <c r="HC36" s="1022"/>
      <c r="HD36" s="1022"/>
      <c r="HE36" s="1022"/>
      <c r="HF36" s="1022"/>
      <c r="HG36" s="1022"/>
      <c r="HH36" s="1022"/>
      <c r="HI36" s="1022"/>
      <c r="HJ36" s="1022"/>
      <c r="HK36" s="1022"/>
      <c r="HL36" s="1022"/>
      <c r="HM36" s="1022"/>
      <c r="HN36" s="1022"/>
      <c r="HO36" s="1022"/>
      <c r="HP36" s="1022"/>
      <c r="HQ36" s="1022"/>
      <c r="HR36" s="1022"/>
      <c r="HS36" s="1022"/>
      <c r="HT36" s="1022"/>
      <c r="HU36" s="1022"/>
      <c r="HV36" s="1022"/>
      <c r="HW36" s="1022"/>
      <c r="HX36" s="1022"/>
      <c r="HY36" s="1022"/>
      <c r="HZ36" s="1022"/>
      <c r="IA36" s="1022"/>
      <c r="IB36" s="1022"/>
      <c r="IC36" s="1022"/>
      <c r="ID36" s="1022"/>
      <c r="IE36" s="1022"/>
      <c r="IF36" s="1022"/>
      <c r="IG36" s="1022"/>
      <c r="IH36" s="1022"/>
      <c r="II36" s="1022"/>
      <c r="IJ36" s="1022"/>
      <c r="IK36" s="1022"/>
      <c r="IL36" s="1022"/>
      <c r="IM36" s="1022"/>
      <c r="IN36" s="1022"/>
      <c r="IO36" s="1022"/>
      <c r="IP36" s="1022"/>
      <c r="IQ36" s="1022"/>
      <c r="IR36" s="1022"/>
      <c r="IS36" s="1022"/>
      <c r="IT36" s="1022"/>
      <c r="IU36" s="1022"/>
      <c r="IV36" s="1022"/>
      <c r="IW36" s="1022"/>
      <c r="IX36" s="1022"/>
      <c r="IY36" s="1022"/>
      <c r="IZ36" s="1022"/>
      <c r="JA36" s="1022"/>
      <c r="JB36" s="1022"/>
      <c r="JC36" s="1022"/>
      <c r="JD36" s="1022"/>
      <c r="JE36" s="1022"/>
      <c r="JF36" s="1022"/>
      <c r="JG36" s="1022"/>
      <c r="JH36" s="1022"/>
      <c r="JI36" s="1022"/>
      <c r="JJ36" s="1022"/>
      <c r="JK36" s="1022"/>
      <c r="JL36" s="1022"/>
      <c r="JM36" s="1022"/>
      <c r="JN36" s="1022"/>
      <c r="JO36" s="1022"/>
      <c r="JP36" s="1022"/>
      <c r="JQ36" s="1022"/>
      <c r="JR36" s="1022"/>
      <c r="JS36" s="1022"/>
      <c r="JT36" s="1022"/>
      <c r="JU36" s="1022"/>
      <c r="JV36" s="1022"/>
      <c r="JW36" s="1022"/>
      <c r="JX36" s="1022"/>
      <c r="JY36" s="1022"/>
      <c r="JZ36" s="1022"/>
      <c r="KA36" s="1022"/>
      <c r="KB36" s="1022"/>
      <c r="KC36" s="1022"/>
      <c r="KD36" s="1022"/>
      <c r="KE36" s="1022"/>
      <c r="KF36" s="1022"/>
      <c r="KG36" s="1022"/>
      <c r="KH36" s="1022"/>
      <c r="KI36" s="1022"/>
      <c r="KJ36" s="1022"/>
      <c r="KK36" s="1022"/>
      <c r="KL36" s="1022"/>
      <c r="KM36" s="1022"/>
      <c r="KN36" s="1022"/>
      <c r="KO36" s="1022"/>
      <c r="KP36" s="1022"/>
      <c r="KQ36" s="1022"/>
      <c r="KR36" s="1022"/>
      <c r="KS36" s="1022"/>
      <c r="KT36" s="1022"/>
      <c r="KU36" s="1022"/>
      <c r="KV36" s="1022"/>
      <c r="KW36" s="1022"/>
      <c r="KX36" s="1022"/>
      <c r="KY36" s="1022"/>
      <c r="KZ36" s="1022"/>
      <c r="LA36" s="1022"/>
      <c r="LB36" s="1022"/>
      <c r="LC36" s="1022"/>
      <c r="LD36" s="1022"/>
      <c r="LE36" s="1022"/>
      <c r="LF36" s="1022"/>
      <c r="LG36" s="1022"/>
      <c r="LH36" s="1022"/>
      <c r="LI36" s="1022"/>
      <c r="LJ36" s="1022"/>
      <c r="LK36" s="1022"/>
      <c r="LL36" s="1022"/>
      <c r="LM36" s="1022"/>
      <c r="LN36" s="1022"/>
      <c r="LO36" s="1022"/>
      <c r="LP36" s="1022"/>
      <c r="LQ36" s="1022"/>
      <c r="LR36" s="1022"/>
      <c r="LS36" s="1022"/>
      <c r="LT36" s="1022"/>
      <c r="LU36" s="1022"/>
      <c r="LV36" s="1022"/>
      <c r="LW36" s="1022"/>
      <c r="LX36" s="1022"/>
      <c r="LY36" s="1022"/>
      <c r="LZ36" s="1022"/>
      <c r="MA36" s="1022"/>
      <c r="MB36" s="1022"/>
      <c r="MC36" s="1022"/>
      <c r="MD36" s="1022"/>
      <c r="ME36" s="1022"/>
      <c r="MF36" s="1022"/>
      <c r="MG36" s="1022"/>
      <c r="MH36" s="1022"/>
      <c r="MI36" s="1022"/>
      <c r="MJ36" s="1022"/>
      <c r="MK36" s="1022"/>
      <c r="ML36" s="1022"/>
      <c r="MM36" s="1022"/>
      <c r="MN36" s="1022"/>
      <c r="MO36" s="1022"/>
      <c r="MP36" s="1022"/>
      <c r="MQ36" s="1022"/>
      <c r="MR36" s="1022"/>
      <c r="MS36" s="1022"/>
      <c r="MT36" s="1022"/>
      <c r="MU36" s="1022"/>
      <c r="MV36" s="1022"/>
      <c r="MW36" s="1022"/>
      <c r="MX36" s="1022"/>
      <c r="MY36" s="1022"/>
      <c r="MZ36" s="1022"/>
      <c r="NA36" s="1022"/>
      <c r="NB36" s="1022"/>
      <c r="NC36" s="1022"/>
      <c r="ND36" s="1022"/>
      <c r="NE36" s="1022"/>
      <c r="NF36" s="1022"/>
      <c r="NG36" s="1022"/>
      <c r="NH36" s="1022"/>
      <c r="NI36" s="1022"/>
      <c r="NJ36" s="1022"/>
      <c r="NK36" s="1022"/>
      <c r="NL36" s="1022"/>
      <c r="NM36" s="1022"/>
      <c r="NN36" s="1022"/>
      <c r="NO36" s="1022"/>
      <c r="NP36" s="1022"/>
      <c r="NQ36" s="1022"/>
      <c r="NR36" s="1022"/>
      <c r="NS36" s="1022"/>
      <c r="NT36" s="1022"/>
      <c r="NU36" s="1022"/>
      <c r="NV36" s="1022"/>
      <c r="NW36" s="1022"/>
      <c r="NX36" s="1022"/>
      <c r="NY36" s="1022"/>
      <c r="NZ36" s="1022"/>
      <c r="OA36" s="1022"/>
      <c r="OB36" s="1022"/>
      <c r="OC36" s="1022"/>
      <c r="OD36" s="1022"/>
      <c r="OE36" s="1022"/>
      <c r="OF36" s="1022"/>
      <c r="OG36" s="1022"/>
      <c r="OH36" s="1022"/>
      <c r="OI36" s="1022"/>
      <c r="OJ36" s="1022"/>
      <c r="OK36" s="1022"/>
      <c r="OL36" s="1022"/>
      <c r="OM36" s="1022"/>
      <c r="ON36" s="1022"/>
      <c r="OO36" s="1022"/>
      <c r="OP36" s="1022"/>
      <c r="OQ36" s="1022"/>
      <c r="OR36" s="1022"/>
      <c r="OS36" s="1022"/>
      <c r="OT36" s="1022"/>
      <c r="OU36" s="1022"/>
      <c r="OV36" s="1022"/>
      <c r="OW36" s="1022"/>
      <c r="OX36" s="1022"/>
      <c r="OY36" s="1022"/>
      <c r="OZ36" s="1022"/>
      <c r="PA36" s="1022"/>
      <c r="PB36" s="1022"/>
      <c r="PC36" s="1022"/>
      <c r="PD36" s="1022"/>
      <c r="PE36" s="1022"/>
      <c r="PF36" s="1022"/>
      <c r="PG36" s="1022"/>
      <c r="PH36" s="1022"/>
      <c r="PI36" s="1022"/>
      <c r="PJ36" s="1022"/>
      <c r="PK36" s="1022"/>
      <c r="PL36" s="1022"/>
      <c r="PM36" s="1022"/>
      <c r="PN36" s="1022"/>
      <c r="PO36" s="1022"/>
      <c r="PP36" s="1022"/>
      <c r="PQ36" s="1022"/>
      <c r="PR36" s="1022"/>
      <c r="PS36" s="1022"/>
      <c r="PT36" s="1022"/>
      <c r="PU36" s="1022"/>
      <c r="PV36" s="1022"/>
      <c r="PW36" s="1022"/>
      <c r="PX36" s="1022"/>
      <c r="PY36" s="1022"/>
      <c r="PZ36" s="1022"/>
      <c r="QA36" s="1022"/>
      <c r="QB36" s="1022"/>
      <c r="QC36" s="1022"/>
      <c r="QD36" s="1022"/>
      <c r="QE36" s="1022"/>
      <c r="QF36" s="1022"/>
      <c r="QG36" s="1022"/>
      <c r="QH36" s="1022"/>
      <c r="QI36" s="1022"/>
      <c r="QJ36" s="1022"/>
      <c r="QK36" s="1022"/>
      <c r="QL36" s="1022"/>
      <c r="QM36" s="1022"/>
      <c r="QN36" s="1022"/>
      <c r="QO36" s="1022"/>
      <c r="QP36" s="1022"/>
      <c r="QQ36" s="1022"/>
      <c r="QR36" s="1022"/>
      <c r="QS36" s="1022"/>
      <c r="QT36" s="1022"/>
      <c r="QU36" s="1022"/>
      <c r="QV36" s="1022"/>
      <c r="QW36" s="1022"/>
      <c r="QX36" s="1022"/>
      <c r="QY36" s="1022"/>
      <c r="QZ36" s="1022"/>
      <c r="RA36" s="1022"/>
      <c r="RB36" s="1022"/>
      <c r="RC36" s="1022"/>
      <c r="RD36" s="1022"/>
      <c r="RE36" s="1022"/>
      <c r="RF36" s="1022"/>
      <c r="RG36" s="1022"/>
      <c r="RH36" s="1022"/>
      <c r="RI36" s="1022"/>
      <c r="RJ36" s="1022"/>
      <c r="RK36" s="1022"/>
      <c r="RL36" s="1022"/>
      <c r="RM36" s="1022"/>
      <c r="RN36" s="1022"/>
      <c r="RO36" s="1022"/>
      <c r="RP36" s="1022"/>
      <c r="RQ36" s="1022"/>
      <c r="RR36" s="1022"/>
      <c r="RS36" s="1022"/>
      <c r="RT36" s="1022"/>
      <c r="RU36" s="1022"/>
      <c r="RV36" s="1022"/>
      <c r="RW36" s="1022"/>
      <c r="RX36" s="1022"/>
      <c r="RY36" s="1022"/>
      <c r="RZ36" s="1022"/>
      <c r="SA36" s="1022"/>
      <c r="SB36" s="1022"/>
      <c r="SC36" s="1022"/>
      <c r="SD36" s="1022"/>
      <c r="SE36" s="1022"/>
      <c r="SF36" s="1022"/>
      <c r="SG36" s="1022"/>
      <c r="SH36" s="1022"/>
      <c r="SI36" s="1022"/>
      <c r="SJ36" s="1022"/>
      <c r="SK36" s="1022"/>
      <c r="SL36" s="1022"/>
      <c r="SM36" s="1022"/>
      <c r="SN36" s="1022"/>
      <c r="SO36" s="1022"/>
      <c r="SP36" s="1022"/>
      <c r="SQ36" s="1022"/>
      <c r="SR36" s="1022"/>
      <c r="SS36" s="1022"/>
      <c r="ST36" s="1022"/>
      <c r="SU36" s="1022"/>
      <c r="SV36" s="1022"/>
      <c r="SW36" s="1022"/>
      <c r="SX36" s="1022"/>
      <c r="SY36" s="1022"/>
      <c r="SZ36" s="1022"/>
      <c r="TA36" s="1022"/>
      <c r="TB36" s="1022"/>
      <c r="TC36" s="1022"/>
      <c r="TD36" s="1022"/>
      <c r="TE36" s="1022"/>
      <c r="TF36" s="1022"/>
      <c r="TG36" s="1022"/>
      <c r="TH36" s="1022"/>
      <c r="TI36" s="1022"/>
      <c r="TJ36" s="1022"/>
      <c r="TK36" s="1022"/>
      <c r="TL36" s="1022"/>
      <c r="TM36" s="1022"/>
      <c r="TN36" s="1022"/>
      <c r="TO36" s="1022"/>
      <c r="TP36" s="1022"/>
      <c r="TQ36" s="1022"/>
      <c r="TR36" s="1022"/>
      <c r="TS36" s="1022"/>
      <c r="TT36" s="1022"/>
      <c r="TU36" s="1022"/>
      <c r="TV36" s="1022"/>
      <c r="TW36" s="1022"/>
      <c r="TX36" s="1022"/>
      <c r="TY36" s="1022"/>
      <c r="TZ36" s="1022"/>
      <c r="UA36" s="1022"/>
      <c r="UB36" s="1022"/>
      <c r="UC36" s="1022"/>
      <c r="UD36" s="1022"/>
      <c r="UE36" s="1022"/>
      <c r="UF36" s="1022"/>
      <c r="UG36" s="1022"/>
      <c r="UH36" s="1022"/>
      <c r="UI36" s="1022"/>
      <c r="UJ36" s="1022"/>
      <c r="UK36" s="1022"/>
      <c r="UL36" s="1022"/>
      <c r="UM36" s="1022"/>
      <c r="UN36" s="1022"/>
      <c r="UO36" s="1022"/>
      <c r="UP36" s="1022"/>
      <c r="UQ36" s="1022"/>
      <c r="UR36" s="1022"/>
      <c r="US36" s="1022"/>
      <c r="UT36" s="1022"/>
      <c r="UU36" s="1022"/>
      <c r="UV36" s="1022"/>
      <c r="UW36" s="1022"/>
      <c r="UX36" s="1022"/>
      <c r="UY36" s="1022"/>
      <c r="UZ36" s="1022"/>
      <c r="VA36" s="1022"/>
      <c r="VB36" s="1022"/>
      <c r="VC36" s="1022"/>
      <c r="VD36" s="1022"/>
      <c r="VE36" s="1022"/>
      <c r="VF36" s="1022"/>
      <c r="VG36" s="1022"/>
      <c r="VH36" s="1022"/>
      <c r="VI36" s="1022"/>
      <c r="VJ36" s="1022"/>
      <c r="VK36" s="1022"/>
      <c r="VL36" s="1022"/>
      <c r="VM36" s="1022"/>
      <c r="VN36" s="1022"/>
      <c r="VO36" s="1022"/>
      <c r="VP36" s="1022"/>
      <c r="VQ36" s="1022"/>
      <c r="VR36" s="1022"/>
      <c r="VS36" s="1022"/>
      <c r="VT36" s="1022"/>
      <c r="VU36" s="1022"/>
      <c r="VV36" s="1022"/>
      <c r="VW36" s="1022"/>
      <c r="VX36" s="1022"/>
      <c r="VY36" s="1022"/>
      <c r="VZ36" s="1022"/>
      <c r="WA36" s="1022"/>
      <c r="WB36" s="1022"/>
      <c r="WC36" s="1022"/>
      <c r="WD36" s="1022"/>
      <c r="WE36" s="1022"/>
      <c r="WF36" s="1022"/>
      <c r="WG36" s="1022"/>
      <c r="WH36" s="1022"/>
      <c r="WI36" s="1022"/>
      <c r="WJ36" s="1022"/>
      <c r="WK36" s="1022"/>
      <c r="WL36" s="1022"/>
      <c r="WM36" s="1022"/>
      <c r="WN36" s="1022"/>
      <c r="WO36" s="1022"/>
      <c r="WP36" s="1022"/>
      <c r="WQ36" s="1022"/>
      <c r="WR36" s="1022"/>
      <c r="WS36" s="1022"/>
      <c r="WT36" s="1022"/>
      <c r="WU36" s="1022"/>
      <c r="WV36" s="1022"/>
      <c r="WW36" s="1022"/>
      <c r="WX36" s="1022"/>
      <c r="WY36" s="1022"/>
      <c r="WZ36" s="1022"/>
      <c r="XA36" s="1022"/>
      <c r="XB36" s="1022"/>
      <c r="XC36" s="1022"/>
      <c r="XD36" s="1022"/>
      <c r="XE36" s="1022"/>
      <c r="XF36" s="1022"/>
      <c r="XG36" s="1022"/>
      <c r="XH36" s="1022"/>
      <c r="XI36" s="1022"/>
      <c r="XJ36" s="1022"/>
      <c r="XK36" s="1022"/>
      <c r="XL36" s="1022"/>
      <c r="XM36" s="1022"/>
      <c r="XN36" s="1022"/>
      <c r="XO36" s="1022"/>
      <c r="XP36" s="1022"/>
      <c r="XQ36" s="1022"/>
      <c r="XR36" s="1022"/>
      <c r="XS36" s="1022"/>
      <c r="XT36" s="1022"/>
      <c r="XU36" s="1022"/>
      <c r="XV36" s="1022"/>
      <c r="XW36" s="1022"/>
      <c r="XX36" s="1022"/>
      <c r="XY36" s="1022"/>
      <c r="XZ36" s="1022"/>
      <c r="YA36" s="1022"/>
      <c r="YB36" s="1022"/>
      <c r="YC36" s="1022"/>
      <c r="YD36" s="1022"/>
      <c r="YE36" s="1022"/>
      <c r="YF36" s="1022"/>
      <c r="YG36" s="1022"/>
      <c r="YH36" s="1022"/>
      <c r="YI36" s="1022"/>
      <c r="YJ36" s="1022"/>
      <c r="YK36" s="1022"/>
      <c r="YL36" s="1022"/>
      <c r="YM36" s="1022"/>
      <c r="YN36" s="1022"/>
      <c r="YO36" s="1022"/>
      <c r="YP36" s="1022"/>
      <c r="YQ36" s="1022"/>
      <c r="YR36" s="1022"/>
      <c r="YS36" s="1022"/>
      <c r="YT36" s="1022"/>
      <c r="YU36" s="1022"/>
      <c r="YV36" s="1022"/>
      <c r="YW36" s="1022"/>
      <c r="YX36" s="1022"/>
      <c r="YY36" s="1022"/>
      <c r="YZ36" s="1022"/>
      <c r="ZA36" s="1022"/>
      <c r="ZB36" s="1022"/>
      <c r="ZC36" s="1022"/>
      <c r="ZD36" s="1022"/>
      <c r="ZE36" s="1022"/>
      <c r="ZF36" s="1022"/>
      <c r="ZG36" s="1022"/>
      <c r="ZH36" s="1022"/>
      <c r="ZI36" s="1022"/>
      <c r="ZJ36" s="1022"/>
      <c r="ZK36" s="1022"/>
      <c r="ZL36" s="1022"/>
      <c r="ZM36" s="1022"/>
      <c r="ZN36" s="1022"/>
      <c r="ZO36" s="1022"/>
      <c r="ZP36" s="1022"/>
      <c r="ZQ36" s="1022"/>
      <c r="ZR36" s="1022"/>
      <c r="ZS36" s="1022"/>
      <c r="ZT36" s="1022"/>
      <c r="ZU36" s="1022"/>
      <c r="ZV36" s="1022"/>
      <c r="ZW36" s="1022"/>
      <c r="ZX36" s="1022"/>
      <c r="ZY36" s="1022"/>
      <c r="ZZ36" s="1022"/>
      <c r="AAA36" s="1022"/>
      <c r="AAB36" s="1022"/>
      <c r="AAC36" s="1022"/>
      <c r="AAD36" s="1022"/>
      <c r="AAE36" s="1022"/>
      <c r="AAF36" s="1022"/>
      <c r="AAG36" s="1022"/>
      <c r="AAH36" s="1022"/>
      <c r="AAI36" s="1022"/>
      <c r="AAJ36" s="1022"/>
      <c r="AAK36" s="1022"/>
      <c r="AAL36" s="1022"/>
      <c r="AAM36" s="1022"/>
      <c r="AAN36" s="1022"/>
      <c r="AAO36" s="1022"/>
      <c r="AAP36" s="1022"/>
      <c r="AAQ36" s="1022"/>
      <c r="AAR36" s="1022"/>
      <c r="AAS36" s="1022"/>
      <c r="AAT36" s="1022"/>
      <c r="AAU36" s="1022"/>
      <c r="AAV36" s="1022"/>
      <c r="AAW36" s="1022"/>
      <c r="AAX36" s="1022"/>
      <c r="AAY36" s="1022"/>
      <c r="AAZ36" s="1022"/>
      <c r="ABA36" s="1022"/>
      <c r="ABB36" s="1022"/>
      <c r="ABC36" s="1022"/>
      <c r="ABD36" s="1022"/>
      <c r="ABE36" s="1022"/>
      <c r="ABF36" s="1022"/>
      <c r="ABG36" s="1022"/>
      <c r="ABH36" s="1022"/>
      <c r="ABI36" s="1022"/>
      <c r="ABJ36" s="1022"/>
      <c r="ABK36" s="1022"/>
      <c r="ABL36" s="1022"/>
      <c r="ABM36" s="1022"/>
      <c r="ABN36" s="1022"/>
      <c r="ABO36" s="1022"/>
      <c r="ABP36" s="1022"/>
      <c r="ABQ36" s="1022"/>
      <c r="ABR36" s="1022"/>
      <c r="ABS36" s="1022"/>
      <c r="ABT36" s="1022"/>
      <c r="ABU36" s="1022"/>
      <c r="ABV36" s="1022"/>
      <c r="ABW36" s="1022"/>
      <c r="ABX36" s="1022"/>
      <c r="ABY36" s="1022"/>
      <c r="ABZ36" s="1022"/>
      <c r="ACA36" s="1022"/>
      <c r="ACB36" s="1022"/>
      <c r="ACC36" s="1022"/>
      <c r="ACD36" s="1022"/>
      <c r="ACE36" s="1022"/>
      <c r="ACF36" s="1022"/>
      <c r="ACG36" s="1022"/>
      <c r="ACH36" s="1022"/>
      <c r="ACI36" s="1022"/>
      <c r="ACJ36" s="1022"/>
      <c r="ACK36" s="1022"/>
      <c r="ACL36" s="1022"/>
      <c r="ACM36" s="1022"/>
      <c r="ACN36" s="1022"/>
      <c r="ACO36" s="1022"/>
      <c r="ACP36" s="1022"/>
      <c r="ACQ36" s="1022"/>
      <c r="ACR36" s="1022"/>
      <c r="ACS36" s="1022"/>
      <c r="ACT36" s="1022"/>
      <c r="ACU36" s="1022"/>
      <c r="ACV36" s="1022"/>
      <c r="ACW36" s="1022"/>
      <c r="ACX36" s="1022"/>
      <c r="ACY36" s="1022"/>
      <c r="ACZ36" s="1022"/>
      <c r="ADA36" s="1022"/>
      <c r="ADB36" s="1022"/>
      <c r="ADC36" s="1022"/>
      <c r="ADD36" s="1022"/>
      <c r="ADE36" s="1022"/>
      <c r="ADF36" s="1022"/>
      <c r="ADG36" s="1022"/>
      <c r="ADH36" s="1022"/>
      <c r="ADI36" s="1022"/>
      <c r="ADJ36" s="1022"/>
      <c r="ADK36" s="1022"/>
      <c r="ADL36" s="1022"/>
      <c r="ADM36" s="1022"/>
      <c r="ADN36" s="1022"/>
      <c r="ADO36" s="1022"/>
      <c r="ADP36" s="1022"/>
      <c r="ADQ36" s="1022"/>
      <c r="ADR36" s="1022"/>
      <c r="ADS36" s="1022"/>
      <c r="ADT36" s="1022"/>
      <c r="ADU36" s="1022"/>
      <c r="ADV36" s="1022"/>
      <c r="ADW36" s="1022"/>
      <c r="ADX36" s="1022"/>
      <c r="ADY36" s="1022"/>
      <c r="ADZ36" s="1022"/>
      <c r="AEA36" s="1022"/>
      <c r="AEB36" s="1022"/>
      <c r="AEC36" s="1022"/>
      <c r="AED36" s="1022"/>
      <c r="AEE36" s="1022"/>
      <c r="AEF36" s="1022"/>
      <c r="AEG36" s="1022"/>
      <c r="AEH36" s="1022"/>
      <c r="AEI36" s="1022"/>
      <c r="AEJ36" s="1022"/>
      <c r="AEK36" s="1022"/>
      <c r="AEL36" s="1022"/>
      <c r="AEM36" s="1022"/>
      <c r="AEN36" s="1022"/>
      <c r="AEO36" s="1022"/>
      <c r="AEP36" s="1022"/>
      <c r="AEQ36" s="1022"/>
      <c r="AER36" s="1022"/>
      <c r="AES36" s="1022"/>
      <c r="AET36" s="1022"/>
      <c r="AEU36" s="1022"/>
      <c r="AEV36" s="1022"/>
      <c r="AEW36" s="1022"/>
      <c r="AEX36" s="1022"/>
      <c r="AEY36" s="1022"/>
      <c r="AEZ36" s="1022"/>
      <c r="AFA36" s="1022"/>
      <c r="AFB36" s="1022"/>
      <c r="AFC36" s="1022"/>
      <c r="AFD36" s="1022"/>
      <c r="AFE36" s="1022"/>
      <c r="AFF36" s="1022"/>
      <c r="AFG36" s="1022"/>
      <c r="AFH36" s="1022"/>
      <c r="AFI36" s="1022"/>
      <c r="AFJ36" s="1022"/>
      <c r="AFK36" s="1022"/>
      <c r="AFL36" s="1022"/>
      <c r="AFM36" s="1022"/>
      <c r="AFN36" s="1022"/>
      <c r="AFO36" s="1022"/>
      <c r="AFP36" s="1022"/>
      <c r="AFQ36" s="1022"/>
      <c r="AFR36" s="1022"/>
      <c r="AFS36" s="1022"/>
      <c r="AFT36" s="1022"/>
      <c r="AFU36" s="1022"/>
      <c r="AFV36" s="1022"/>
      <c r="AFW36" s="1022"/>
      <c r="AFX36" s="1022"/>
      <c r="AFY36" s="1022"/>
      <c r="AFZ36" s="1022"/>
      <c r="AGA36" s="1022"/>
      <c r="AGB36" s="1022"/>
      <c r="AGC36" s="1022"/>
      <c r="AGD36" s="1022"/>
      <c r="AGE36" s="1022"/>
      <c r="AGF36" s="1022"/>
      <c r="AGG36" s="1022"/>
      <c r="AGH36" s="1022"/>
      <c r="AGI36" s="1022"/>
      <c r="AGJ36" s="1022"/>
      <c r="AGK36" s="1022"/>
      <c r="AGL36" s="1022"/>
      <c r="AGM36" s="1022"/>
      <c r="AGN36" s="1022"/>
      <c r="AGO36" s="1022"/>
      <c r="AGP36" s="1022"/>
      <c r="AGQ36" s="1022"/>
      <c r="AGR36" s="1022"/>
      <c r="AGS36" s="1022"/>
      <c r="AGT36" s="1022"/>
      <c r="AGU36" s="1022"/>
      <c r="AGV36" s="1022"/>
      <c r="AGW36" s="1022"/>
      <c r="AGX36" s="1022"/>
      <c r="AGY36" s="1022"/>
      <c r="AGZ36" s="1022"/>
      <c r="AHA36" s="1022"/>
      <c r="AHB36" s="1022"/>
      <c r="AHC36" s="1022"/>
      <c r="AHD36" s="1022"/>
      <c r="AHE36" s="1022"/>
      <c r="AHF36" s="1022"/>
      <c r="AHG36" s="1022"/>
      <c r="AHH36" s="1022"/>
      <c r="AHI36" s="1022"/>
      <c r="AHJ36" s="1022"/>
      <c r="AHK36" s="1022"/>
      <c r="AHL36" s="1022"/>
      <c r="AHM36" s="1022"/>
      <c r="AHN36" s="1022"/>
      <c r="AHO36" s="1022"/>
      <c r="AHP36" s="1022"/>
      <c r="AHQ36" s="1022"/>
      <c r="AHR36" s="1022"/>
      <c r="AHS36" s="1022"/>
      <c r="AHT36" s="1022"/>
      <c r="AHU36" s="1022"/>
      <c r="AHV36" s="1022"/>
      <c r="AHW36" s="1022"/>
      <c r="AHX36" s="1022"/>
      <c r="AHY36" s="1022"/>
      <c r="AHZ36" s="1022"/>
      <c r="AIA36" s="1022"/>
      <c r="AIB36" s="1022"/>
      <c r="AIC36" s="1022"/>
      <c r="AID36" s="1022"/>
      <c r="AIE36" s="1022"/>
      <c r="AIF36" s="1022"/>
      <c r="AIG36" s="1022"/>
      <c r="AIH36" s="1022"/>
      <c r="AII36" s="1022"/>
      <c r="AIJ36" s="1022"/>
      <c r="AIK36" s="1022"/>
      <c r="AIL36" s="1022"/>
      <c r="AIM36" s="1022"/>
      <c r="AIN36" s="1022"/>
      <c r="AIO36" s="1022"/>
      <c r="AIP36" s="1022"/>
      <c r="AIQ36" s="1022"/>
      <c r="AIR36" s="1022"/>
      <c r="AIS36" s="1022"/>
      <c r="AIT36" s="1022"/>
      <c r="AIU36" s="1022"/>
      <c r="AIV36" s="1022"/>
      <c r="AIW36" s="1022"/>
      <c r="AIX36" s="1022"/>
      <c r="AIY36" s="1022"/>
      <c r="AIZ36" s="1022"/>
      <c r="AJA36" s="1022"/>
      <c r="AJB36" s="1022"/>
      <c r="AJC36" s="1022"/>
      <c r="AJD36" s="1022"/>
      <c r="AJE36" s="1022"/>
      <c r="AJF36" s="1022"/>
      <c r="AJG36" s="1022"/>
      <c r="AJH36" s="1022"/>
      <c r="AJI36" s="1022"/>
      <c r="AJJ36" s="1022"/>
      <c r="AJK36" s="1022"/>
      <c r="AJL36" s="1022"/>
      <c r="AJM36" s="1022"/>
      <c r="AJN36" s="1022"/>
      <c r="AJO36" s="1022"/>
      <c r="AJP36" s="1022"/>
      <c r="AJQ36" s="1022"/>
      <c r="AJR36" s="1022"/>
      <c r="AJS36" s="1022"/>
      <c r="AJT36" s="1022"/>
      <c r="AJU36" s="1022"/>
      <c r="AJV36" s="1022"/>
      <c r="AJW36" s="1022"/>
      <c r="AJX36" s="1022"/>
      <c r="AJY36" s="1022"/>
      <c r="AJZ36" s="1022"/>
      <c r="AKA36" s="1022"/>
      <c r="AKB36" s="1022"/>
      <c r="AKC36" s="1022"/>
      <c r="AKD36" s="1022"/>
      <c r="AKE36" s="1022"/>
      <c r="AKF36" s="1022"/>
      <c r="AKG36" s="1022"/>
      <c r="AKH36" s="1022"/>
      <c r="AKI36" s="1022"/>
      <c r="AKJ36" s="1022"/>
      <c r="AKK36" s="1022"/>
      <c r="AKL36" s="1022"/>
      <c r="AKM36" s="1022"/>
      <c r="AKN36" s="1022"/>
      <c r="AKO36" s="1022"/>
      <c r="AKP36" s="1022"/>
      <c r="AKQ36" s="1022"/>
      <c r="AKR36" s="1022"/>
      <c r="AKS36" s="1022"/>
      <c r="AKT36" s="1022"/>
      <c r="AKU36" s="1022"/>
      <c r="AKV36" s="1022"/>
      <c r="AKW36" s="1022"/>
      <c r="AKX36" s="1022"/>
      <c r="AKY36" s="1022"/>
      <c r="AKZ36" s="1022"/>
      <c r="ALA36" s="1022"/>
      <c r="ALB36" s="1022"/>
      <c r="ALC36" s="1022"/>
      <c r="ALD36" s="1022"/>
      <c r="ALE36" s="1022"/>
      <c r="ALF36" s="1022"/>
      <c r="ALG36" s="1022"/>
      <c r="ALH36" s="1022"/>
      <c r="ALI36" s="1022"/>
      <c r="ALJ36" s="1022"/>
      <c r="ALK36" s="1022"/>
      <c r="ALL36" s="1022"/>
      <c r="ALM36" s="1022"/>
      <c r="ALN36" s="1022"/>
      <c r="ALO36" s="1022"/>
      <c r="ALP36" s="1022"/>
      <c r="ALQ36" s="1022"/>
      <c r="ALR36" s="1022"/>
      <c r="ALS36" s="1022"/>
      <c r="ALT36" s="1022"/>
      <c r="ALU36" s="1022"/>
      <c r="ALV36" s="1022"/>
      <c r="ALW36" s="1022"/>
      <c r="ALX36" s="1022"/>
      <c r="ALY36" s="1022"/>
      <c r="ALZ36" s="1022"/>
      <c r="AMA36" s="1022"/>
      <c r="AMB36" s="1022"/>
      <c r="AMC36" s="1022"/>
      <c r="AMD36" s="1022"/>
      <c r="AME36" s="1022"/>
      <c r="AMF36" s="1022"/>
      <c r="AMG36" s="1022"/>
      <c r="AMH36" s="1022"/>
      <c r="AMI36" s="1022"/>
      <c r="AMJ36" s="1022"/>
      <c r="AMK36" s="1022"/>
      <c r="AML36" s="1022"/>
      <c r="AMM36" s="1022"/>
      <c r="AMN36" s="1022"/>
      <c r="AMO36" s="1022"/>
      <c r="AMP36" s="1022"/>
      <c r="AMQ36" s="1022"/>
      <c r="AMR36" s="1022"/>
      <c r="AMS36" s="1022"/>
      <c r="AMT36" s="1022"/>
      <c r="AMU36" s="1022"/>
      <c r="AMV36" s="1022"/>
      <c r="AMW36" s="1022"/>
      <c r="AMX36" s="1022"/>
      <c r="AMY36" s="1022"/>
      <c r="AMZ36" s="1022"/>
      <c r="ANA36" s="1022"/>
      <c r="ANB36" s="1022"/>
      <c r="ANC36" s="1022"/>
      <c r="AND36" s="1022"/>
      <c r="ANE36" s="1022"/>
      <c r="ANF36" s="1022"/>
      <c r="ANG36" s="1022"/>
      <c r="ANH36" s="1022"/>
      <c r="ANI36" s="1022"/>
      <c r="ANJ36" s="1022"/>
      <c r="ANK36" s="1022"/>
      <c r="ANL36" s="1022"/>
      <c r="ANM36" s="1022"/>
      <c r="ANN36" s="1022"/>
      <c r="ANO36" s="1022"/>
      <c r="ANP36" s="1022"/>
      <c r="ANQ36" s="1022"/>
      <c r="ANR36" s="1022"/>
      <c r="ANS36" s="1022"/>
      <c r="ANT36" s="1022"/>
      <c r="ANU36" s="1022"/>
      <c r="ANV36" s="1022"/>
      <c r="ANW36" s="1022"/>
      <c r="ANX36" s="1022"/>
      <c r="ANY36" s="1022"/>
      <c r="ANZ36" s="1022"/>
      <c r="AOA36" s="1022"/>
      <c r="AOB36" s="1022"/>
      <c r="AOC36" s="1022"/>
      <c r="AOD36" s="1022"/>
      <c r="AOE36" s="1022"/>
      <c r="AOF36" s="1022"/>
      <c r="AOG36" s="1022"/>
      <c r="AOH36" s="1022"/>
      <c r="AOI36" s="1022"/>
      <c r="AOJ36" s="1022"/>
      <c r="AOK36" s="1022"/>
      <c r="AOL36" s="1022"/>
      <c r="AOM36" s="1022"/>
      <c r="AON36" s="1022"/>
      <c r="AOO36" s="1022"/>
      <c r="AOP36" s="1022"/>
      <c r="AOQ36" s="1022"/>
      <c r="AOR36" s="1022"/>
      <c r="AOS36" s="1022"/>
      <c r="AOT36" s="1022"/>
      <c r="AOU36" s="1022"/>
      <c r="AOV36" s="1022"/>
      <c r="AOW36" s="1022"/>
      <c r="AOX36" s="1022"/>
      <c r="AOY36" s="1022"/>
      <c r="AOZ36" s="1022"/>
      <c r="APA36" s="1022"/>
      <c r="APB36" s="1022"/>
      <c r="APC36" s="1022"/>
      <c r="APD36" s="1022"/>
      <c r="APE36" s="1022"/>
      <c r="APF36" s="1022"/>
      <c r="APG36" s="1022"/>
      <c r="APH36" s="1022"/>
      <c r="API36" s="1022"/>
      <c r="APJ36" s="1022"/>
      <c r="APK36" s="1022"/>
      <c r="APL36" s="1022"/>
      <c r="APM36" s="1022"/>
      <c r="APN36" s="1022"/>
      <c r="APO36" s="1022"/>
      <c r="APP36" s="1022"/>
      <c r="APQ36" s="1022"/>
      <c r="APR36" s="1022"/>
      <c r="APS36" s="1022"/>
      <c r="APT36" s="1022"/>
      <c r="APU36" s="1022"/>
      <c r="APV36" s="1022"/>
      <c r="APW36" s="1022"/>
      <c r="APX36" s="1022"/>
      <c r="APY36" s="1022"/>
      <c r="APZ36" s="1022"/>
      <c r="AQA36" s="1022"/>
      <c r="AQB36" s="1022"/>
      <c r="AQC36" s="1022"/>
      <c r="AQD36" s="1022"/>
      <c r="AQE36" s="1022"/>
      <c r="AQF36" s="1022"/>
      <c r="AQG36" s="1022"/>
      <c r="AQH36" s="1022"/>
      <c r="AQI36" s="1022"/>
      <c r="AQJ36" s="1022"/>
      <c r="AQK36" s="1022"/>
      <c r="AQL36" s="1022"/>
      <c r="AQM36" s="1022"/>
      <c r="AQN36" s="1022"/>
      <c r="AQO36" s="1022"/>
      <c r="AQP36" s="1022"/>
      <c r="AQQ36" s="1022"/>
      <c r="AQR36" s="1022"/>
      <c r="AQS36" s="1022"/>
      <c r="AQT36" s="1022"/>
      <c r="AQU36" s="1022"/>
      <c r="AQV36" s="1022"/>
      <c r="AQW36" s="1022"/>
      <c r="AQX36" s="1022"/>
      <c r="AQY36" s="1022"/>
      <c r="AQZ36" s="1022"/>
      <c r="ARA36" s="1022"/>
      <c r="ARB36" s="1022"/>
      <c r="ARC36" s="1022"/>
      <c r="ARD36" s="1022"/>
      <c r="ARE36" s="1022"/>
      <c r="ARF36" s="1022"/>
      <c r="ARG36" s="1022"/>
      <c r="ARH36" s="1022"/>
      <c r="ARI36" s="1022"/>
      <c r="ARJ36" s="1022"/>
      <c r="ARK36" s="1022"/>
      <c r="ARL36" s="1022"/>
      <c r="ARM36" s="1022"/>
      <c r="ARN36" s="1022"/>
      <c r="ARO36" s="1022"/>
      <c r="ARP36" s="1022"/>
      <c r="ARQ36" s="1022"/>
      <c r="ARR36" s="1022"/>
      <c r="ARS36" s="1022"/>
      <c r="ART36" s="1022"/>
      <c r="ARU36" s="1022"/>
      <c r="ARV36" s="1022"/>
      <c r="ARW36" s="1022"/>
      <c r="ARX36" s="1022"/>
      <c r="ARY36" s="1022"/>
      <c r="ARZ36" s="1022"/>
      <c r="ASA36" s="1022"/>
      <c r="ASB36" s="1022"/>
      <c r="ASC36" s="1022"/>
      <c r="ASD36" s="1022"/>
      <c r="ASE36" s="1022"/>
      <c r="ASF36" s="1022"/>
      <c r="ASG36" s="1022"/>
      <c r="ASH36" s="1022"/>
      <c r="ASI36" s="1022"/>
      <c r="ASJ36" s="1022"/>
      <c r="ASK36" s="1022"/>
      <c r="ASL36" s="1022"/>
      <c r="ASM36" s="1022"/>
      <c r="ASN36" s="1022"/>
      <c r="ASO36" s="1022"/>
      <c r="ASP36" s="1022"/>
      <c r="ASQ36" s="1022"/>
      <c r="ASR36" s="1022"/>
      <c r="ASS36" s="1022"/>
      <c r="AST36" s="1022"/>
      <c r="ASU36" s="1022"/>
      <c r="ASV36" s="1022"/>
      <c r="ASW36" s="1022"/>
      <c r="ASX36" s="1022"/>
      <c r="ASY36" s="1022"/>
      <c r="ASZ36" s="1022"/>
      <c r="ATA36" s="1022"/>
      <c r="ATB36" s="1022"/>
      <c r="ATC36" s="1022"/>
      <c r="ATD36" s="1022"/>
      <c r="ATE36" s="1022"/>
      <c r="ATF36" s="1022"/>
      <c r="ATG36" s="1022"/>
      <c r="ATH36" s="1022"/>
      <c r="ATI36" s="1022"/>
      <c r="ATJ36" s="1022"/>
      <c r="ATK36" s="1022"/>
      <c r="ATL36" s="1022"/>
      <c r="ATM36" s="1022"/>
      <c r="ATN36" s="1022"/>
      <c r="ATO36" s="1022"/>
      <c r="ATP36" s="1022"/>
      <c r="ATQ36" s="1022"/>
      <c r="ATR36" s="1022"/>
      <c r="ATS36" s="1022"/>
      <c r="ATT36" s="1022"/>
      <c r="ATU36" s="1022"/>
      <c r="ATV36" s="1022"/>
      <c r="ATW36" s="1022"/>
      <c r="ATX36" s="1022"/>
      <c r="ATY36" s="1022"/>
      <c r="ATZ36" s="1022"/>
      <c r="AUA36" s="1022"/>
      <c r="AUB36" s="1022"/>
      <c r="AUC36" s="1022"/>
      <c r="AUD36" s="1022"/>
      <c r="AUE36" s="1022"/>
      <c r="AUF36" s="1022"/>
      <c r="AUG36" s="1022"/>
      <c r="AUH36" s="1022"/>
      <c r="AUI36" s="1022"/>
      <c r="AUJ36" s="1022"/>
      <c r="AUK36" s="1022"/>
      <c r="AUL36" s="1022"/>
      <c r="AUM36" s="1022"/>
      <c r="AUN36" s="1022"/>
      <c r="AUO36" s="1022"/>
      <c r="AUP36" s="1022"/>
      <c r="AUQ36" s="1022"/>
      <c r="AUR36" s="1022"/>
      <c r="AUS36" s="1022"/>
      <c r="AUT36" s="1022"/>
      <c r="AUU36" s="1022"/>
      <c r="AUV36" s="1022"/>
      <c r="AUW36" s="1022"/>
      <c r="AUX36" s="1022"/>
      <c r="AUY36" s="1022"/>
      <c r="AUZ36" s="1022"/>
      <c r="AVA36" s="1022"/>
      <c r="AVB36" s="1022"/>
      <c r="AVC36" s="1022"/>
      <c r="AVD36" s="1022"/>
      <c r="AVE36" s="1022"/>
      <c r="AVF36" s="1022"/>
      <c r="AVG36" s="1022"/>
      <c r="AVH36" s="1022"/>
      <c r="AVI36" s="1022"/>
      <c r="AVJ36" s="1022"/>
      <c r="AVK36" s="1022"/>
      <c r="AVL36" s="1022"/>
      <c r="AVM36" s="1022"/>
      <c r="AVN36" s="1022"/>
      <c r="AVO36" s="1022"/>
      <c r="AVP36" s="1022"/>
      <c r="AVQ36" s="1022"/>
      <c r="AVR36" s="1022"/>
      <c r="AVS36" s="1022"/>
      <c r="AVT36" s="1022"/>
      <c r="AVU36" s="1022"/>
      <c r="AVV36" s="1022"/>
      <c r="AVW36" s="1022"/>
      <c r="AVX36" s="1022"/>
      <c r="AVY36" s="1022"/>
      <c r="AVZ36" s="1022"/>
      <c r="AWA36" s="1022"/>
      <c r="AWB36" s="1022"/>
      <c r="AWC36" s="1022"/>
      <c r="AWD36" s="1022"/>
      <c r="AWE36" s="1022"/>
      <c r="AWF36" s="1022"/>
      <c r="AWG36" s="1022"/>
      <c r="AWH36" s="1022"/>
      <c r="AWI36" s="1022"/>
      <c r="AWJ36" s="1022"/>
      <c r="AWK36" s="1022"/>
      <c r="AWL36" s="1022"/>
      <c r="AWM36" s="1022"/>
      <c r="AWN36" s="1022"/>
      <c r="AWO36" s="1022"/>
      <c r="AWP36" s="1022"/>
      <c r="AWQ36" s="1022"/>
      <c r="AWR36" s="1022"/>
      <c r="AWS36" s="1022"/>
      <c r="AWT36" s="1022"/>
      <c r="AWU36" s="1022"/>
      <c r="AWV36" s="1022"/>
      <c r="AWW36" s="1022"/>
      <c r="AWX36" s="1022"/>
      <c r="AWY36" s="1022"/>
      <c r="AWZ36" s="1022"/>
      <c r="AXA36" s="1022"/>
      <c r="AXB36" s="1022"/>
      <c r="AXC36" s="1022"/>
      <c r="AXD36" s="1022"/>
      <c r="AXE36" s="1022"/>
      <c r="AXF36" s="1022"/>
      <c r="AXG36" s="1022"/>
      <c r="AXH36" s="1022"/>
      <c r="AXI36" s="1022"/>
      <c r="AXJ36" s="1022"/>
      <c r="AXK36" s="1022"/>
      <c r="AXL36" s="1022"/>
      <c r="AXM36" s="1022"/>
      <c r="AXN36" s="1022"/>
      <c r="AXO36" s="1022"/>
      <c r="AXP36" s="1022"/>
      <c r="AXQ36" s="1022"/>
      <c r="AXR36" s="1022"/>
      <c r="AXS36" s="1022"/>
      <c r="AXT36" s="1022"/>
      <c r="AXU36" s="1022"/>
      <c r="AXV36" s="1022"/>
      <c r="AXW36" s="1022"/>
      <c r="AXX36" s="1022"/>
      <c r="AXY36" s="1022"/>
      <c r="AXZ36" s="1022"/>
      <c r="AYA36" s="1022"/>
      <c r="AYB36" s="1022"/>
      <c r="AYC36" s="1022"/>
      <c r="AYD36" s="1022"/>
      <c r="AYE36" s="1022"/>
      <c r="AYF36" s="1022"/>
      <c r="AYG36" s="1022"/>
      <c r="AYH36" s="1022"/>
      <c r="AYI36" s="1022"/>
      <c r="AYJ36" s="1022"/>
      <c r="AYK36" s="1022"/>
      <c r="AYL36" s="1022"/>
      <c r="AYM36" s="1022"/>
      <c r="AYN36" s="1022"/>
      <c r="AYO36" s="1022"/>
      <c r="AYP36" s="1022"/>
      <c r="AYQ36" s="1022"/>
      <c r="AYR36" s="1022"/>
      <c r="AYS36" s="1022"/>
      <c r="AYT36" s="1022"/>
      <c r="AYU36" s="1022"/>
      <c r="AYV36" s="1022"/>
      <c r="AYW36" s="1022"/>
      <c r="AYX36" s="1022"/>
      <c r="AYY36" s="1022"/>
      <c r="AYZ36" s="1022"/>
      <c r="AZA36" s="1022"/>
      <c r="AZB36" s="1022"/>
      <c r="AZC36" s="1022"/>
      <c r="AZD36" s="1022"/>
      <c r="AZE36" s="1022"/>
      <c r="AZF36" s="1022"/>
      <c r="AZG36" s="1022"/>
      <c r="AZH36" s="1022"/>
      <c r="AZI36" s="1022"/>
      <c r="AZJ36" s="1022"/>
      <c r="AZK36" s="1022"/>
      <c r="AZL36" s="1022"/>
      <c r="AZM36" s="1022"/>
      <c r="AZN36" s="1022"/>
      <c r="AZO36" s="1022"/>
      <c r="AZP36" s="1022"/>
      <c r="AZQ36" s="1022"/>
      <c r="AZR36" s="1022"/>
      <c r="AZS36" s="1022"/>
      <c r="AZT36" s="1022"/>
      <c r="AZU36" s="1022"/>
      <c r="AZV36" s="1022"/>
      <c r="AZW36" s="1022"/>
      <c r="AZX36" s="1022"/>
      <c r="AZY36" s="1022"/>
      <c r="AZZ36" s="1022"/>
      <c r="BAA36" s="1022"/>
      <c r="BAB36" s="1022"/>
      <c r="BAC36" s="1022"/>
      <c r="BAD36" s="1022"/>
      <c r="BAE36" s="1022"/>
      <c r="BAF36" s="1022"/>
      <c r="BAG36" s="1022"/>
      <c r="BAH36" s="1022"/>
      <c r="BAI36" s="1022"/>
      <c r="BAJ36" s="1022"/>
      <c r="BAK36" s="1022"/>
      <c r="BAL36" s="1022"/>
      <c r="BAM36" s="1022"/>
      <c r="BAN36" s="1022"/>
      <c r="BAO36" s="1022"/>
      <c r="BAP36" s="1022"/>
      <c r="BAQ36" s="1022"/>
      <c r="BAR36" s="1022"/>
      <c r="BAS36" s="1022"/>
      <c r="BAT36" s="1022"/>
      <c r="BAU36" s="1022"/>
      <c r="BAV36" s="1022"/>
      <c r="BAW36" s="1022"/>
      <c r="BAX36" s="1022"/>
      <c r="BAY36" s="1022"/>
      <c r="BAZ36" s="1022"/>
      <c r="BBA36" s="1022"/>
      <c r="BBB36" s="1022"/>
      <c r="BBC36" s="1022"/>
      <c r="BBD36" s="1022"/>
      <c r="BBE36" s="1022"/>
      <c r="BBF36" s="1022"/>
      <c r="BBG36" s="1022"/>
      <c r="BBH36" s="1022"/>
      <c r="BBI36" s="1022"/>
      <c r="BBJ36" s="1022"/>
      <c r="BBK36" s="1022"/>
      <c r="BBL36" s="1022"/>
      <c r="BBM36" s="1022"/>
      <c r="BBN36" s="1022"/>
      <c r="BBO36" s="1022"/>
      <c r="BBP36" s="1022"/>
      <c r="BBQ36" s="1022"/>
      <c r="BBR36" s="1022"/>
      <c r="BBS36" s="1022"/>
      <c r="BBT36" s="1022"/>
      <c r="BBU36" s="1022"/>
      <c r="BBV36" s="1022"/>
      <c r="BBW36" s="1022"/>
      <c r="BBX36" s="1022"/>
      <c r="BBY36" s="1022"/>
      <c r="BBZ36" s="1022"/>
      <c r="BCA36" s="1022"/>
      <c r="BCB36" s="1022"/>
      <c r="BCC36" s="1022"/>
      <c r="BCD36" s="1022"/>
      <c r="BCE36" s="1022"/>
      <c r="BCF36" s="1022"/>
      <c r="BCG36" s="1022"/>
      <c r="BCH36" s="1022"/>
      <c r="BCI36" s="1022"/>
      <c r="BCJ36" s="1022"/>
      <c r="BCK36" s="1022"/>
      <c r="BCL36" s="1022"/>
      <c r="BCM36" s="1022"/>
      <c r="BCN36" s="1022"/>
      <c r="BCO36" s="1022"/>
      <c r="BCP36" s="1022"/>
      <c r="BCQ36" s="1022"/>
      <c r="BCR36" s="1022"/>
      <c r="BCS36" s="1022"/>
      <c r="BCT36" s="1022"/>
      <c r="BCU36" s="1022"/>
      <c r="BCV36" s="1022"/>
      <c r="BCW36" s="1022"/>
      <c r="BCX36" s="1022"/>
      <c r="BCY36" s="1022"/>
      <c r="BCZ36" s="1022"/>
      <c r="BDA36" s="1022"/>
      <c r="BDB36" s="1022"/>
      <c r="BDC36" s="1022"/>
      <c r="BDD36" s="1022"/>
      <c r="BDE36" s="1022"/>
      <c r="BDF36" s="1022"/>
      <c r="BDG36" s="1022"/>
      <c r="BDH36" s="1022"/>
      <c r="BDI36" s="1022"/>
      <c r="BDJ36" s="1022"/>
      <c r="BDK36" s="1022"/>
      <c r="BDL36" s="1022"/>
      <c r="BDM36" s="1022"/>
      <c r="BDN36" s="1022"/>
      <c r="BDO36" s="1022"/>
      <c r="BDP36" s="1022"/>
      <c r="BDQ36" s="1022"/>
      <c r="BDR36" s="1022"/>
      <c r="BDS36" s="1022"/>
      <c r="BDT36" s="1022"/>
      <c r="BDU36" s="1022"/>
      <c r="BDV36" s="1022"/>
      <c r="BDW36" s="1022"/>
      <c r="BDX36" s="1022"/>
      <c r="BDY36" s="1022"/>
      <c r="BDZ36" s="1022"/>
      <c r="BEA36" s="1022"/>
      <c r="BEB36" s="1022"/>
      <c r="BEC36" s="1022"/>
      <c r="BED36" s="1022"/>
      <c r="BEE36" s="1022"/>
      <c r="BEF36" s="1022"/>
      <c r="BEG36" s="1022"/>
      <c r="BEH36" s="1022"/>
      <c r="BEI36" s="1022"/>
      <c r="BEJ36" s="1022"/>
      <c r="BEK36" s="1022"/>
      <c r="BEL36" s="1022"/>
      <c r="BEM36" s="1022"/>
      <c r="BEN36" s="1022"/>
      <c r="BEO36" s="1022"/>
      <c r="BEP36" s="1022"/>
      <c r="BEQ36" s="1022"/>
      <c r="BER36" s="1022"/>
      <c r="BES36" s="1022"/>
      <c r="BET36" s="1022"/>
      <c r="BEU36" s="1022"/>
      <c r="BEV36" s="1022"/>
      <c r="BEW36" s="1022"/>
      <c r="BEX36" s="1022"/>
      <c r="BEY36" s="1022"/>
      <c r="BEZ36" s="1022"/>
      <c r="BFA36" s="1022"/>
      <c r="BFB36" s="1022"/>
      <c r="BFC36" s="1022"/>
      <c r="BFD36" s="1022"/>
      <c r="BFE36" s="1022"/>
      <c r="BFF36" s="1022"/>
      <c r="BFG36" s="1022"/>
      <c r="BFH36" s="1022"/>
      <c r="BFI36" s="1022"/>
      <c r="BFJ36" s="1022"/>
      <c r="BFK36" s="1022"/>
      <c r="BFL36" s="1022"/>
      <c r="BFM36" s="1022"/>
      <c r="BFN36" s="1022"/>
      <c r="BFO36" s="1022"/>
      <c r="BFP36" s="1022"/>
      <c r="BFQ36" s="1022"/>
      <c r="BFR36" s="1022"/>
      <c r="BFS36" s="1022"/>
      <c r="BFT36" s="1022"/>
      <c r="BFU36" s="1022"/>
      <c r="BFV36" s="1022"/>
      <c r="BFW36" s="1022"/>
      <c r="BFX36" s="1022"/>
      <c r="BFY36" s="1022"/>
      <c r="BFZ36" s="1022"/>
      <c r="BGA36" s="1022"/>
      <c r="BGB36" s="1022"/>
      <c r="BGC36" s="1022"/>
      <c r="BGD36" s="1022"/>
      <c r="BGE36" s="1022"/>
      <c r="BGF36" s="1022"/>
      <c r="BGG36" s="1022"/>
      <c r="BGH36" s="1022"/>
      <c r="BGI36" s="1022"/>
      <c r="BGJ36" s="1022"/>
      <c r="BGK36" s="1022"/>
      <c r="BGL36" s="1022"/>
      <c r="BGM36" s="1022"/>
      <c r="BGN36" s="1022"/>
      <c r="BGO36" s="1022"/>
      <c r="BGP36" s="1022"/>
      <c r="BGQ36" s="1022"/>
      <c r="BGR36" s="1022"/>
      <c r="BGS36" s="1022"/>
      <c r="BGT36" s="1022"/>
      <c r="BGU36" s="1022"/>
      <c r="BGV36" s="1022"/>
      <c r="BGW36" s="1022"/>
      <c r="BGX36" s="1022"/>
      <c r="BGY36" s="1022"/>
      <c r="BGZ36" s="1022"/>
      <c r="BHA36" s="1022"/>
      <c r="BHB36" s="1022"/>
      <c r="BHC36" s="1022"/>
      <c r="BHD36" s="1022"/>
      <c r="BHE36" s="1022"/>
      <c r="BHF36" s="1022"/>
      <c r="BHG36" s="1022"/>
      <c r="BHH36" s="1022"/>
      <c r="BHI36" s="1022"/>
      <c r="BHJ36" s="1022"/>
      <c r="BHK36" s="1022"/>
      <c r="BHL36" s="1022"/>
      <c r="BHM36" s="1022"/>
      <c r="BHN36" s="1022"/>
      <c r="BHO36" s="1022"/>
      <c r="BHP36" s="1022"/>
      <c r="BHQ36" s="1022"/>
      <c r="BHR36" s="1022"/>
      <c r="BHS36" s="1022"/>
      <c r="BHT36" s="1022"/>
      <c r="BHU36" s="1022"/>
      <c r="BHV36" s="1022"/>
      <c r="BHW36" s="1022"/>
      <c r="BHX36" s="1022"/>
      <c r="BHY36" s="1022"/>
      <c r="BHZ36" s="1022"/>
      <c r="BIA36" s="1022"/>
      <c r="BIB36" s="1022"/>
      <c r="BIC36" s="1022"/>
      <c r="BID36" s="1022"/>
      <c r="BIE36" s="1022"/>
      <c r="BIF36" s="1022"/>
      <c r="BIG36" s="1022"/>
      <c r="BIH36" s="1022"/>
      <c r="BII36" s="1022"/>
      <c r="BIJ36" s="1022"/>
      <c r="BIK36" s="1022"/>
      <c r="BIL36" s="1022"/>
      <c r="BIM36" s="1022"/>
      <c r="BIN36" s="1022"/>
      <c r="BIO36" s="1022"/>
      <c r="BIP36" s="1022"/>
      <c r="BIQ36" s="1022"/>
      <c r="BIR36" s="1022"/>
      <c r="BIS36" s="1022"/>
      <c r="BIT36" s="1022"/>
      <c r="BIU36" s="1022"/>
      <c r="BIV36" s="1022"/>
      <c r="BIW36" s="1022"/>
      <c r="BIX36" s="1022"/>
      <c r="BIY36" s="1022"/>
      <c r="BIZ36" s="1022"/>
      <c r="BJA36" s="1022"/>
      <c r="BJB36" s="1022"/>
      <c r="BJC36" s="1022"/>
      <c r="BJD36" s="1022"/>
      <c r="BJE36" s="1022"/>
      <c r="BJF36" s="1022"/>
      <c r="BJG36" s="1022"/>
      <c r="BJH36" s="1022"/>
      <c r="BJI36" s="1022"/>
      <c r="BJJ36" s="1022"/>
      <c r="BJK36" s="1022"/>
      <c r="BJL36" s="1022"/>
      <c r="BJM36" s="1022"/>
      <c r="BJN36" s="1022"/>
      <c r="BJO36" s="1022"/>
      <c r="BJP36" s="1022"/>
      <c r="BJQ36" s="1022"/>
      <c r="BJR36" s="1022"/>
      <c r="BJS36" s="1022"/>
      <c r="BJT36" s="1022"/>
      <c r="BJU36" s="1022"/>
      <c r="BJV36" s="1022"/>
      <c r="BJW36" s="1022"/>
      <c r="BJX36" s="1022"/>
      <c r="BJY36" s="1022"/>
      <c r="BJZ36" s="1022"/>
      <c r="BKA36" s="1022"/>
      <c r="BKB36" s="1022"/>
      <c r="BKC36" s="1022"/>
      <c r="BKD36" s="1022"/>
      <c r="BKE36" s="1022"/>
      <c r="BKF36" s="1022"/>
      <c r="BKG36" s="1022"/>
      <c r="BKH36" s="1022"/>
      <c r="BKI36" s="1022"/>
      <c r="BKJ36" s="1022"/>
      <c r="BKK36" s="1022"/>
      <c r="BKL36" s="1022"/>
      <c r="BKM36" s="1022"/>
      <c r="BKN36" s="1022"/>
      <c r="BKO36" s="1022"/>
      <c r="BKP36" s="1022"/>
      <c r="BKQ36" s="1022"/>
      <c r="BKR36" s="1022"/>
      <c r="BKS36" s="1022"/>
      <c r="BKT36" s="1022"/>
      <c r="BKU36" s="1022"/>
      <c r="BKV36" s="1022"/>
      <c r="BKW36" s="1022"/>
      <c r="BKX36" s="1022"/>
      <c r="BKY36" s="1022"/>
      <c r="BKZ36" s="1022"/>
      <c r="BLA36" s="1022"/>
      <c r="BLB36" s="1022"/>
      <c r="BLC36" s="1022"/>
      <c r="BLD36" s="1022"/>
      <c r="BLE36" s="1022"/>
      <c r="BLF36" s="1022"/>
      <c r="BLG36" s="1022"/>
      <c r="BLH36" s="1022"/>
      <c r="BLI36" s="1022"/>
      <c r="BLJ36" s="1022"/>
      <c r="BLK36" s="1022"/>
      <c r="BLL36" s="1022"/>
      <c r="BLM36" s="1022"/>
      <c r="BLN36" s="1022"/>
      <c r="BLO36" s="1022"/>
      <c r="BLP36" s="1022"/>
      <c r="BLQ36" s="1022"/>
      <c r="BLR36" s="1022"/>
      <c r="BLS36" s="1022"/>
      <c r="BLT36" s="1022"/>
      <c r="BLU36" s="1022"/>
      <c r="BLV36" s="1022"/>
      <c r="BLW36" s="1022"/>
      <c r="BLX36" s="1022"/>
      <c r="BLY36" s="1022"/>
      <c r="BLZ36" s="1022"/>
      <c r="BMA36" s="1022"/>
      <c r="BMB36" s="1022"/>
      <c r="BMC36" s="1022"/>
      <c r="BMD36" s="1022"/>
      <c r="BME36" s="1022"/>
      <c r="BMF36" s="1022"/>
      <c r="BMG36" s="1022"/>
      <c r="BMH36" s="1022"/>
      <c r="BMI36" s="1022"/>
      <c r="BMJ36" s="1022"/>
      <c r="BMK36" s="1022"/>
      <c r="BML36" s="1022"/>
      <c r="BMM36" s="1022"/>
      <c r="BMN36" s="1022"/>
      <c r="BMO36" s="1022"/>
      <c r="BMP36" s="1022"/>
      <c r="BMQ36" s="1022"/>
      <c r="BMR36" s="1022"/>
      <c r="BMS36" s="1022"/>
      <c r="BMT36" s="1022"/>
      <c r="BMU36" s="1022"/>
      <c r="BMV36" s="1022"/>
      <c r="BMW36" s="1022"/>
      <c r="BMX36" s="1022"/>
      <c r="BMY36" s="1022"/>
      <c r="BMZ36" s="1022"/>
      <c r="BNA36" s="1022"/>
      <c r="BNB36" s="1022"/>
      <c r="BNC36" s="1022"/>
      <c r="BND36" s="1022"/>
      <c r="BNE36" s="1022"/>
      <c r="BNF36" s="1022"/>
      <c r="BNG36" s="1022"/>
      <c r="BNH36" s="1022"/>
      <c r="BNI36" s="1022"/>
      <c r="BNJ36" s="1022"/>
      <c r="BNK36" s="1022"/>
      <c r="BNL36" s="1022"/>
      <c r="BNM36" s="1022"/>
      <c r="BNN36" s="1022"/>
      <c r="BNO36" s="1022"/>
      <c r="BNP36" s="1022"/>
      <c r="BNQ36" s="1022"/>
      <c r="BNR36" s="1022"/>
      <c r="BNS36" s="1022"/>
      <c r="BNT36" s="1022"/>
      <c r="BNU36" s="1022"/>
      <c r="BNV36" s="1022"/>
      <c r="BNW36" s="1022"/>
      <c r="BNX36" s="1022"/>
      <c r="BNY36" s="1022"/>
      <c r="BNZ36" s="1022"/>
      <c r="BOA36" s="1022"/>
      <c r="BOB36" s="1022"/>
      <c r="BOC36" s="1022"/>
      <c r="BOD36" s="1022"/>
      <c r="BOE36" s="1022"/>
      <c r="BOF36" s="1022"/>
      <c r="BOG36" s="1022"/>
      <c r="BOH36" s="1022"/>
      <c r="BOI36" s="1022"/>
      <c r="BOJ36" s="1022"/>
      <c r="BOK36" s="1022"/>
      <c r="BOL36" s="1022"/>
      <c r="BOM36" s="1022"/>
      <c r="BON36" s="1022"/>
      <c r="BOO36" s="1022"/>
      <c r="BOP36" s="1022"/>
      <c r="BOQ36" s="1022"/>
      <c r="BOR36" s="1022"/>
      <c r="BOS36" s="1022"/>
      <c r="BOT36" s="1022"/>
      <c r="BOU36" s="1022"/>
      <c r="BOV36" s="1022"/>
      <c r="BOW36" s="1022"/>
      <c r="BOX36" s="1022"/>
      <c r="BOY36" s="1022"/>
      <c r="BOZ36" s="1022"/>
      <c r="BPA36" s="1022"/>
      <c r="BPB36" s="1022"/>
      <c r="BPC36" s="1022"/>
      <c r="BPD36" s="1022"/>
      <c r="BPE36" s="1022"/>
      <c r="BPF36" s="1022"/>
      <c r="BPG36" s="1022"/>
      <c r="BPH36" s="1022"/>
      <c r="BPI36" s="1022"/>
      <c r="BPJ36" s="1022"/>
      <c r="BPK36" s="1022"/>
      <c r="BPL36" s="1022"/>
      <c r="BPM36" s="1022"/>
      <c r="BPN36" s="1022"/>
      <c r="BPO36" s="1022"/>
      <c r="BPP36" s="1022"/>
      <c r="BPQ36" s="1022"/>
      <c r="BPR36" s="1022"/>
      <c r="BPS36" s="1022"/>
      <c r="BPT36" s="1022"/>
      <c r="BPU36" s="1022"/>
      <c r="BPV36" s="1022"/>
      <c r="BPW36" s="1022"/>
      <c r="BPX36" s="1022"/>
      <c r="BPY36" s="1022"/>
      <c r="BPZ36" s="1022"/>
      <c r="BQA36" s="1022"/>
      <c r="BQB36" s="1022"/>
      <c r="BQC36" s="1022"/>
      <c r="BQD36" s="1022"/>
      <c r="BQE36" s="1022"/>
      <c r="BQF36" s="1022"/>
      <c r="BQG36" s="1022"/>
      <c r="BQH36" s="1022"/>
      <c r="BQI36" s="1022"/>
      <c r="BQJ36" s="1022"/>
      <c r="BQK36" s="1022"/>
      <c r="BQL36" s="1022"/>
      <c r="BQM36" s="1022"/>
      <c r="BQN36" s="1022"/>
      <c r="BQO36" s="1022"/>
      <c r="BQP36" s="1022"/>
      <c r="BQQ36" s="1022"/>
      <c r="BQR36" s="1022"/>
      <c r="BQS36" s="1022"/>
      <c r="BQT36" s="1022"/>
      <c r="BQU36" s="1022"/>
      <c r="BQV36" s="1022"/>
      <c r="BQW36" s="1022"/>
      <c r="BQX36" s="1022"/>
      <c r="BQY36" s="1022"/>
      <c r="BQZ36" s="1022"/>
      <c r="BRA36" s="1022"/>
      <c r="BRB36" s="1022"/>
      <c r="BRC36" s="1022"/>
      <c r="BRD36" s="1022"/>
      <c r="BRE36" s="1022"/>
      <c r="BRF36" s="1022"/>
      <c r="BRG36" s="1022"/>
      <c r="BRH36" s="1022"/>
      <c r="BRI36" s="1022"/>
      <c r="BRJ36" s="1022"/>
      <c r="BRK36" s="1022"/>
      <c r="BRL36" s="1022"/>
      <c r="BRM36" s="1022"/>
      <c r="BRN36" s="1022"/>
      <c r="BRO36" s="1022"/>
      <c r="BRP36" s="1022"/>
      <c r="BRQ36" s="1022"/>
      <c r="BRR36" s="1022"/>
      <c r="BRS36" s="1022"/>
      <c r="BRT36" s="1022"/>
      <c r="BRU36" s="1022"/>
      <c r="BRV36" s="1022"/>
      <c r="BRW36" s="1022"/>
      <c r="BRX36" s="1022"/>
      <c r="BRY36" s="1022"/>
      <c r="BRZ36" s="1022"/>
      <c r="BSA36" s="1022"/>
      <c r="BSB36" s="1022"/>
      <c r="BSC36" s="1022"/>
      <c r="BSD36" s="1022"/>
      <c r="BSE36" s="1022"/>
      <c r="BSF36" s="1022"/>
      <c r="BSG36" s="1022"/>
      <c r="BSH36" s="1022"/>
      <c r="BSI36" s="1022"/>
      <c r="BSJ36" s="1022"/>
      <c r="BSK36" s="1022"/>
      <c r="BSL36" s="1022"/>
      <c r="BSM36" s="1022"/>
      <c r="BSN36" s="1022"/>
      <c r="BSO36" s="1022"/>
      <c r="BSP36" s="1022"/>
      <c r="BSQ36" s="1022"/>
      <c r="BSR36" s="1022"/>
      <c r="BSS36" s="1022"/>
      <c r="BST36" s="1022"/>
      <c r="BSU36" s="1022"/>
      <c r="BSV36" s="1022"/>
      <c r="BSW36" s="1022"/>
      <c r="BSX36" s="1022"/>
      <c r="BSY36" s="1022"/>
      <c r="BSZ36" s="1022"/>
      <c r="BTA36" s="1022"/>
      <c r="BTB36" s="1022"/>
      <c r="BTC36" s="1022"/>
      <c r="BTD36" s="1022"/>
      <c r="BTE36" s="1022"/>
      <c r="BTF36" s="1022"/>
      <c r="BTG36" s="1022"/>
      <c r="BTH36" s="1022"/>
      <c r="BTI36" s="1022"/>
      <c r="BTJ36" s="1022"/>
      <c r="BTK36" s="1022"/>
      <c r="BTL36" s="1022"/>
      <c r="BTM36" s="1022"/>
      <c r="BTN36" s="1022"/>
      <c r="BTO36" s="1022"/>
      <c r="BTP36" s="1022"/>
      <c r="BTQ36" s="1022"/>
      <c r="BTR36" s="1022"/>
      <c r="BTS36" s="1022"/>
      <c r="BTT36" s="1022"/>
      <c r="BTU36" s="1022"/>
      <c r="BTV36" s="1022"/>
      <c r="BTW36" s="1022"/>
      <c r="BTX36" s="1022"/>
      <c r="BTY36" s="1022"/>
      <c r="BTZ36" s="1022"/>
      <c r="BUA36" s="1022"/>
      <c r="BUB36" s="1022"/>
      <c r="BUC36" s="1022"/>
      <c r="BUD36" s="1022"/>
      <c r="BUE36" s="1022"/>
      <c r="BUF36" s="1022"/>
      <c r="BUG36" s="1022"/>
      <c r="BUH36" s="1022"/>
      <c r="BUI36" s="1022"/>
      <c r="BUJ36" s="1022"/>
      <c r="BUK36" s="1022"/>
      <c r="BUL36" s="1022"/>
      <c r="BUM36" s="1022"/>
      <c r="BUN36" s="1022"/>
      <c r="BUO36" s="1022"/>
      <c r="BUP36" s="1022"/>
      <c r="BUQ36" s="1022"/>
      <c r="BUR36" s="1022"/>
      <c r="BUS36" s="1022"/>
      <c r="BUT36" s="1022"/>
      <c r="BUU36" s="1022"/>
      <c r="BUV36" s="1022"/>
      <c r="BUW36" s="1022"/>
      <c r="BUX36" s="1022"/>
      <c r="BUY36" s="1022"/>
      <c r="BUZ36" s="1022"/>
      <c r="BVA36" s="1022"/>
      <c r="BVB36" s="1022"/>
      <c r="BVC36" s="1022"/>
      <c r="BVD36" s="1022"/>
      <c r="BVE36" s="1022"/>
      <c r="BVF36" s="1022"/>
      <c r="BVG36" s="1022"/>
      <c r="BVH36" s="1022"/>
      <c r="BVI36" s="1022"/>
      <c r="BVJ36" s="1022"/>
      <c r="BVK36" s="1022"/>
      <c r="BVL36" s="1022"/>
      <c r="BVM36" s="1022"/>
      <c r="BVN36" s="1022"/>
      <c r="BVO36" s="1022"/>
      <c r="BVP36" s="1022"/>
      <c r="BVQ36" s="1022"/>
      <c r="BVR36" s="1022"/>
      <c r="BVS36" s="1022"/>
      <c r="BVT36" s="1022"/>
      <c r="BVU36" s="1022"/>
      <c r="BVV36" s="1022"/>
      <c r="BVW36" s="1022"/>
      <c r="BVX36" s="1022"/>
      <c r="BVY36" s="1022"/>
      <c r="BVZ36" s="1022"/>
      <c r="BWA36" s="1022"/>
      <c r="BWB36" s="1022"/>
      <c r="BWC36" s="1022"/>
      <c r="BWD36" s="1022"/>
      <c r="BWE36" s="1022"/>
      <c r="BWF36" s="1022"/>
      <c r="BWG36" s="1022"/>
      <c r="BWH36" s="1022"/>
      <c r="BWI36" s="1022"/>
      <c r="BWJ36" s="1022"/>
      <c r="BWK36" s="1022"/>
      <c r="BWL36" s="1022"/>
      <c r="BWM36" s="1022"/>
      <c r="BWN36" s="1022"/>
      <c r="BWO36" s="1022"/>
      <c r="BWP36" s="1022"/>
      <c r="BWQ36" s="1022"/>
      <c r="BWR36" s="1022"/>
      <c r="BWS36" s="1022"/>
      <c r="BWT36" s="1022"/>
      <c r="BWU36" s="1022"/>
      <c r="BWV36" s="1022"/>
      <c r="BWW36" s="1022"/>
      <c r="BWX36" s="1022"/>
      <c r="BWY36" s="1022"/>
      <c r="BWZ36" s="1022"/>
      <c r="BXA36" s="1022"/>
      <c r="BXB36" s="1022"/>
      <c r="BXC36" s="1022"/>
      <c r="BXD36" s="1022"/>
      <c r="BXE36" s="1022"/>
      <c r="BXF36" s="1022"/>
      <c r="BXG36" s="1022"/>
      <c r="BXH36" s="1022"/>
      <c r="BXI36" s="1022"/>
      <c r="BXJ36" s="1022"/>
      <c r="BXK36" s="1022"/>
      <c r="BXL36" s="1022"/>
      <c r="BXM36" s="1022"/>
      <c r="BXN36" s="1022"/>
      <c r="BXO36" s="1022"/>
      <c r="BXP36" s="1022"/>
      <c r="BXQ36" s="1022"/>
      <c r="BXR36" s="1022"/>
      <c r="BXS36" s="1022"/>
      <c r="BXT36" s="1022"/>
      <c r="BXU36" s="1022"/>
      <c r="BXV36" s="1022"/>
      <c r="BXW36" s="1022"/>
      <c r="BXX36" s="1022"/>
      <c r="BXY36" s="1022"/>
      <c r="BXZ36" s="1022"/>
      <c r="BYA36" s="1022"/>
      <c r="BYB36" s="1022"/>
      <c r="BYC36" s="1022"/>
      <c r="BYD36" s="1022"/>
      <c r="BYE36" s="1022"/>
      <c r="BYF36" s="1022"/>
      <c r="BYG36" s="1022"/>
      <c r="BYH36" s="1022"/>
      <c r="BYI36" s="1022"/>
      <c r="BYJ36" s="1022"/>
      <c r="BYK36" s="1022"/>
      <c r="BYL36" s="1022"/>
      <c r="BYM36" s="1022"/>
      <c r="BYN36" s="1022"/>
      <c r="BYO36" s="1022"/>
      <c r="BYP36" s="1022"/>
      <c r="BYQ36" s="1022"/>
      <c r="BYR36" s="1022"/>
      <c r="BYS36" s="1022"/>
      <c r="BYT36" s="1022"/>
      <c r="BYU36" s="1022"/>
      <c r="BYV36" s="1022"/>
      <c r="BYW36" s="1022"/>
      <c r="BYX36" s="1022"/>
      <c r="BYY36" s="1022"/>
      <c r="BYZ36" s="1022"/>
      <c r="BZA36" s="1022"/>
      <c r="BZB36" s="1022"/>
      <c r="BZC36" s="1022"/>
      <c r="BZD36" s="1022"/>
      <c r="BZE36" s="1022"/>
      <c r="BZF36" s="1022"/>
      <c r="BZG36" s="1022"/>
      <c r="BZH36" s="1022"/>
      <c r="BZI36" s="1022"/>
      <c r="BZJ36" s="1022"/>
      <c r="BZK36" s="1022"/>
      <c r="BZL36" s="1022"/>
      <c r="BZM36" s="1022"/>
      <c r="BZN36" s="1022"/>
      <c r="BZO36" s="1022"/>
      <c r="BZP36" s="1022"/>
      <c r="BZQ36" s="1022"/>
      <c r="BZR36" s="1022"/>
      <c r="BZS36" s="1022"/>
      <c r="BZT36" s="1022"/>
      <c r="BZU36" s="1022"/>
      <c r="BZV36" s="1022"/>
      <c r="BZW36" s="1022"/>
      <c r="BZX36" s="1022"/>
      <c r="BZY36" s="1022"/>
      <c r="BZZ36" s="1022"/>
      <c r="CAA36" s="1022"/>
      <c r="CAB36" s="1022"/>
      <c r="CAC36" s="1022"/>
      <c r="CAD36" s="1022"/>
      <c r="CAE36" s="1022"/>
      <c r="CAF36" s="1022"/>
      <c r="CAG36" s="1022"/>
      <c r="CAH36" s="1022"/>
      <c r="CAI36" s="1022"/>
      <c r="CAJ36" s="1022"/>
      <c r="CAK36" s="1022"/>
      <c r="CAL36" s="1022"/>
      <c r="CAM36" s="1022"/>
      <c r="CAN36" s="1022"/>
      <c r="CAO36" s="1022"/>
      <c r="CAP36" s="1022"/>
      <c r="CAQ36" s="1022"/>
      <c r="CAR36" s="1022"/>
      <c r="CAS36" s="1022"/>
      <c r="CAT36" s="1022"/>
      <c r="CAU36" s="1022"/>
      <c r="CAV36" s="1022"/>
      <c r="CAW36" s="1022"/>
      <c r="CAX36" s="1022"/>
      <c r="CAY36" s="1022"/>
      <c r="CAZ36" s="1022"/>
      <c r="CBA36" s="1022"/>
      <c r="CBB36" s="1022"/>
      <c r="CBC36" s="1022"/>
      <c r="CBD36" s="1022"/>
      <c r="CBE36" s="1022"/>
      <c r="CBF36" s="1022"/>
      <c r="CBG36" s="1022"/>
      <c r="CBH36" s="1022"/>
      <c r="CBI36" s="1022"/>
      <c r="CBJ36" s="1022"/>
      <c r="CBK36" s="1022"/>
      <c r="CBL36" s="1022"/>
      <c r="CBM36" s="1022"/>
      <c r="CBN36" s="1022"/>
      <c r="CBO36" s="1022"/>
      <c r="CBP36" s="1022"/>
      <c r="CBQ36" s="1022"/>
      <c r="CBR36" s="1022"/>
      <c r="CBS36" s="1022"/>
      <c r="CBT36" s="1022"/>
      <c r="CBU36" s="1022"/>
      <c r="CBV36" s="1022"/>
      <c r="CBW36" s="1022"/>
      <c r="CBX36" s="1022"/>
      <c r="CBY36" s="1022"/>
      <c r="CBZ36" s="1022"/>
      <c r="CCA36" s="1022"/>
      <c r="CCB36" s="1022"/>
      <c r="CCC36" s="1022"/>
      <c r="CCD36" s="1022"/>
      <c r="CCE36" s="1022"/>
      <c r="CCF36" s="1022"/>
      <c r="CCG36" s="1022"/>
      <c r="CCH36" s="1022"/>
      <c r="CCI36" s="1022"/>
      <c r="CCJ36" s="1022"/>
      <c r="CCK36" s="1022"/>
      <c r="CCL36" s="1022"/>
      <c r="CCM36" s="1022"/>
      <c r="CCN36" s="1022"/>
      <c r="CCO36" s="1022"/>
      <c r="CCP36" s="1022"/>
      <c r="CCQ36" s="1022"/>
      <c r="CCR36" s="1022"/>
      <c r="CCS36" s="1022"/>
      <c r="CCT36" s="1022"/>
      <c r="CCU36" s="1022"/>
      <c r="CCV36" s="1022"/>
      <c r="CCW36" s="1022"/>
      <c r="CCX36" s="1022"/>
      <c r="CCY36" s="1022"/>
      <c r="CCZ36" s="1022"/>
      <c r="CDA36" s="1022"/>
      <c r="CDB36" s="1022"/>
      <c r="CDC36" s="1022"/>
      <c r="CDD36" s="1022"/>
      <c r="CDE36" s="1022"/>
      <c r="CDF36" s="1022"/>
      <c r="CDG36" s="1022"/>
      <c r="CDH36" s="1022"/>
      <c r="CDI36" s="1022"/>
      <c r="CDJ36" s="1022"/>
      <c r="CDK36" s="1022"/>
      <c r="CDL36" s="1022"/>
      <c r="CDM36" s="1022"/>
      <c r="CDN36" s="1022"/>
      <c r="CDO36" s="1022"/>
      <c r="CDP36" s="1022"/>
      <c r="CDQ36" s="1022"/>
      <c r="CDR36" s="1022"/>
      <c r="CDS36" s="1022"/>
      <c r="CDT36" s="1022"/>
      <c r="CDU36" s="1022"/>
      <c r="CDV36" s="1022"/>
      <c r="CDW36" s="1022"/>
      <c r="CDX36" s="1022"/>
      <c r="CDY36" s="1022"/>
      <c r="CDZ36" s="1022"/>
      <c r="CEA36" s="1022"/>
      <c r="CEB36" s="1022"/>
      <c r="CEC36" s="1022"/>
      <c r="CED36" s="1022"/>
      <c r="CEE36" s="1022"/>
      <c r="CEF36" s="1022"/>
      <c r="CEG36" s="1022"/>
      <c r="CEH36" s="1022"/>
      <c r="CEI36" s="1022"/>
      <c r="CEJ36" s="1022"/>
      <c r="CEK36" s="1022"/>
      <c r="CEL36" s="1022"/>
      <c r="CEM36" s="1022"/>
      <c r="CEN36" s="1022"/>
      <c r="CEO36" s="1022"/>
      <c r="CEP36" s="1022"/>
      <c r="CEQ36" s="1022"/>
      <c r="CER36" s="1022"/>
      <c r="CES36" s="1022"/>
      <c r="CET36" s="1022"/>
      <c r="CEU36" s="1022"/>
      <c r="CEV36" s="1022"/>
      <c r="CEW36" s="1022"/>
      <c r="CEX36" s="1022"/>
      <c r="CEY36" s="1022"/>
      <c r="CEZ36" s="1022"/>
      <c r="CFA36" s="1022"/>
      <c r="CFB36" s="1022"/>
      <c r="CFC36" s="1022"/>
      <c r="CFD36" s="1022"/>
      <c r="CFE36" s="1022"/>
      <c r="CFF36" s="1022"/>
      <c r="CFG36" s="1022"/>
      <c r="CFH36" s="1022"/>
      <c r="CFI36" s="1022"/>
      <c r="CFJ36" s="1022"/>
      <c r="CFK36" s="1022"/>
      <c r="CFL36" s="1022"/>
      <c r="CFM36" s="1022"/>
      <c r="CFN36" s="1022"/>
      <c r="CFO36" s="1022"/>
      <c r="CFP36" s="1022"/>
      <c r="CFQ36" s="1022"/>
      <c r="CFR36" s="1022"/>
      <c r="CFS36" s="1022"/>
      <c r="CFT36" s="1022"/>
      <c r="CFU36" s="1022"/>
      <c r="CFV36" s="1022"/>
      <c r="CFW36" s="1022"/>
      <c r="CFX36" s="1022"/>
      <c r="CFY36" s="1022"/>
      <c r="CFZ36" s="1022"/>
      <c r="CGA36" s="1022"/>
      <c r="CGB36" s="1022"/>
      <c r="CGC36" s="1022"/>
      <c r="CGD36" s="1022"/>
      <c r="CGE36" s="1022"/>
      <c r="CGF36" s="1022"/>
      <c r="CGG36" s="1022"/>
      <c r="CGH36" s="1022"/>
      <c r="CGI36" s="1022"/>
      <c r="CGJ36" s="1022"/>
      <c r="CGK36" s="1022"/>
      <c r="CGL36" s="1022"/>
      <c r="CGM36" s="1022"/>
      <c r="CGN36" s="1022"/>
      <c r="CGO36" s="1022"/>
      <c r="CGP36" s="1022"/>
      <c r="CGQ36" s="1022"/>
      <c r="CGR36" s="1022"/>
      <c r="CGS36" s="1022"/>
      <c r="CGT36" s="1022"/>
      <c r="CGU36" s="1022"/>
      <c r="CGV36" s="1022"/>
      <c r="CGW36" s="1022"/>
      <c r="CGX36" s="1022"/>
      <c r="CGY36" s="1022"/>
      <c r="CGZ36" s="1022"/>
      <c r="CHA36" s="1022"/>
      <c r="CHB36" s="1022"/>
      <c r="CHC36" s="1022"/>
      <c r="CHD36" s="1022"/>
      <c r="CHE36" s="1022"/>
      <c r="CHF36" s="1022"/>
      <c r="CHG36" s="1022"/>
      <c r="CHH36" s="1022"/>
      <c r="CHI36" s="1022"/>
      <c r="CHJ36" s="1022"/>
      <c r="CHK36" s="1022"/>
      <c r="CHL36" s="1022"/>
      <c r="CHM36" s="1022"/>
      <c r="CHN36" s="1022"/>
      <c r="CHO36" s="1022"/>
      <c r="CHP36" s="1022"/>
      <c r="CHQ36" s="1022"/>
      <c r="CHR36" s="1022"/>
      <c r="CHS36" s="1022"/>
      <c r="CHT36" s="1022"/>
      <c r="CHU36" s="1022"/>
      <c r="CHV36" s="1022"/>
      <c r="CHW36" s="1022"/>
      <c r="CHX36" s="1022"/>
      <c r="CHY36" s="1022"/>
      <c r="CHZ36" s="1022"/>
      <c r="CIA36" s="1022"/>
      <c r="CIB36" s="1022"/>
      <c r="CIC36" s="1022"/>
      <c r="CID36" s="1022"/>
      <c r="CIE36" s="1022"/>
      <c r="CIF36" s="1022"/>
      <c r="CIG36" s="1022"/>
      <c r="CIH36" s="1022"/>
      <c r="CII36" s="1022"/>
      <c r="CIJ36" s="1022"/>
      <c r="CIK36" s="1022"/>
      <c r="CIL36" s="1022"/>
      <c r="CIM36" s="1022"/>
      <c r="CIN36" s="1022"/>
      <c r="CIO36" s="1022"/>
      <c r="CIP36" s="1022"/>
      <c r="CIQ36" s="1022"/>
      <c r="CIR36" s="1022"/>
      <c r="CIS36" s="1022"/>
      <c r="CIT36" s="1022"/>
      <c r="CIU36" s="1022"/>
      <c r="CIV36" s="1022"/>
      <c r="CIW36" s="1022"/>
      <c r="CIX36" s="1022"/>
      <c r="CIY36" s="1022"/>
      <c r="CIZ36" s="1022"/>
      <c r="CJA36" s="1022"/>
      <c r="CJB36" s="1022"/>
      <c r="CJC36" s="1022"/>
      <c r="CJD36" s="1022"/>
      <c r="CJE36" s="1022"/>
      <c r="CJF36" s="1022"/>
      <c r="CJG36" s="1022"/>
      <c r="CJH36" s="1022"/>
      <c r="CJI36" s="1022"/>
      <c r="CJJ36" s="1022"/>
      <c r="CJK36" s="1022"/>
      <c r="CJL36" s="1022"/>
      <c r="CJM36" s="1022"/>
      <c r="CJN36" s="1022"/>
      <c r="CJO36" s="1022"/>
      <c r="CJP36" s="1022"/>
      <c r="CJQ36" s="1022"/>
      <c r="CJR36" s="1022"/>
      <c r="CJS36" s="1022"/>
      <c r="CJT36" s="1022"/>
      <c r="CJU36" s="1022"/>
      <c r="CJV36" s="1022"/>
      <c r="CJW36" s="1022"/>
      <c r="CJX36" s="1022"/>
      <c r="CJY36" s="1022"/>
      <c r="CJZ36" s="1022"/>
      <c r="CKA36" s="1022"/>
      <c r="CKB36" s="1022"/>
      <c r="CKC36" s="1022"/>
      <c r="CKD36" s="1022"/>
      <c r="CKE36" s="1022"/>
      <c r="CKF36" s="1022"/>
      <c r="CKG36" s="1022"/>
      <c r="CKH36" s="1022"/>
      <c r="CKI36" s="1022"/>
      <c r="CKJ36" s="1022"/>
      <c r="CKK36" s="1022"/>
      <c r="CKL36" s="1022"/>
      <c r="CKM36" s="1022"/>
      <c r="CKN36" s="1022"/>
      <c r="CKO36" s="1022"/>
      <c r="CKP36" s="1022"/>
      <c r="CKQ36" s="1022"/>
      <c r="CKR36" s="1022"/>
      <c r="CKS36" s="1022"/>
      <c r="CKT36" s="1022"/>
      <c r="CKU36" s="1022"/>
      <c r="CKV36" s="1022"/>
      <c r="CKW36" s="1022"/>
      <c r="CKX36" s="1022"/>
      <c r="CKY36" s="1022"/>
      <c r="CKZ36" s="1022"/>
      <c r="CLA36" s="1022"/>
      <c r="CLB36" s="1022"/>
      <c r="CLC36" s="1022"/>
      <c r="CLD36" s="1022"/>
      <c r="CLE36" s="1022"/>
      <c r="CLF36" s="1022"/>
      <c r="CLG36" s="1022"/>
      <c r="CLH36" s="1022"/>
      <c r="CLI36" s="1022"/>
      <c r="CLJ36" s="1022"/>
      <c r="CLK36" s="1022"/>
      <c r="CLL36" s="1022"/>
      <c r="CLM36" s="1022"/>
      <c r="CLN36" s="1022"/>
      <c r="CLO36" s="1022"/>
      <c r="CLP36" s="1022"/>
      <c r="CLQ36" s="1022"/>
      <c r="CLR36" s="1022"/>
      <c r="CLS36" s="1022"/>
      <c r="CLT36" s="1022"/>
      <c r="CLU36" s="1022"/>
      <c r="CLV36" s="1022"/>
      <c r="CLW36" s="1022"/>
      <c r="CLX36" s="1022"/>
      <c r="CLY36" s="1022"/>
      <c r="CLZ36" s="1022"/>
      <c r="CMA36" s="1022"/>
      <c r="CMB36" s="1022"/>
      <c r="CMC36" s="1022"/>
      <c r="CMD36" s="1022"/>
      <c r="CME36" s="1022"/>
      <c r="CMF36" s="1022"/>
      <c r="CMG36" s="1022"/>
      <c r="CMH36" s="1022"/>
      <c r="CMI36" s="1022"/>
      <c r="CMJ36" s="1022"/>
      <c r="CMK36" s="1022"/>
      <c r="CML36" s="1022"/>
      <c r="CMM36" s="1022"/>
      <c r="CMN36" s="1022"/>
      <c r="CMO36" s="1022"/>
      <c r="CMP36" s="1022"/>
      <c r="CMQ36" s="1022"/>
      <c r="CMR36" s="1022"/>
      <c r="CMS36" s="1022"/>
      <c r="CMT36" s="1022"/>
      <c r="CMU36" s="1022"/>
      <c r="CMV36" s="1022"/>
      <c r="CMW36" s="1022"/>
      <c r="CMX36" s="1022"/>
      <c r="CMY36" s="1022"/>
      <c r="CMZ36" s="1022"/>
      <c r="CNA36" s="1022"/>
      <c r="CNB36" s="1022"/>
      <c r="CNC36" s="1022"/>
      <c r="CND36" s="1022"/>
      <c r="CNE36" s="1022"/>
      <c r="CNF36" s="1022"/>
      <c r="CNG36" s="1022"/>
      <c r="CNH36" s="1022"/>
      <c r="CNI36" s="1022"/>
      <c r="CNJ36" s="1022"/>
      <c r="CNK36" s="1022"/>
      <c r="CNL36" s="1022"/>
      <c r="CNM36" s="1022"/>
      <c r="CNN36" s="1022"/>
      <c r="CNO36" s="1022"/>
      <c r="CNP36" s="1022"/>
      <c r="CNQ36" s="1022"/>
      <c r="CNR36" s="1022"/>
      <c r="CNS36" s="1022"/>
      <c r="CNT36" s="1022"/>
      <c r="CNU36" s="1022"/>
      <c r="CNV36" s="1022"/>
      <c r="CNW36" s="1022"/>
      <c r="CNX36" s="1022"/>
      <c r="CNY36" s="1022"/>
      <c r="CNZ36" s="1022"/>
      <c r="COA36" s="1022"/>
      <c r="COB36" s="1022"/>
      <c r="COC36" s="1022"/>
      <c r="COD36" s="1022"/>
      <c r="COE36" s="1022"/>
      <c r="COF36" s="1022"/>
      <c r="COG36" s="1022"/>
      <c r="COH36" s="1022"/>
      <c r="COI36" s="1022"/>
      <c r="COJ36" s="1022"/>
      <c r="COK36" s="1022"/>
      <c r="COL36" s="1022"/>
      <c r="COM36" s="1022"/>
      <c r="CON36" s="1022"/>
      <c r="COO36" s="1022"/>
      <c r="COP36" s="1022"/>
      <c r="COQ36" s="1022"/>
      <c r="COR36" s="1022"/>
      <c r="COS36" s="1022"/>
      <c r="COT36" s="1022"/>
      <c r="COU36" s="1022"/>
      <c r="COV36" s="1022"/>
      <c r="COW36" s="1022"/>
      <c r="COX36" s="1022"/>
      <c r="COY36" s="1022"/>
      <c r="COZ36" s="1022"/>
      <c r="CPA36" s="1022"/>
      <c r="CPB36" s="1022"/>
      <c r="CPC36" s="1022"/>
      <c r="CPD36" s="1022"/>
      <c r="CPE36" s="1022"/>
      <c r="CPF36" s="1022"/>
      <c r="CPG36" s="1022"/>
      <c r="CPH36" s="1022"/>
      <c r="CPI36" s="1022"/>
      <c r="CPJ36" s="1022"/>
      <c r="CPK36" s="1022"/>
      <c r="CPL36" s="1022"/>
      <c r="CPM36" s="1022"/>
      <c r="CPN36" s="1022"/>
      <c r="CPO36" s="1022"/>
      <c r="CPP36" s="1022"/>
      <c r="CPQ36" s="1022"/>
      <c r="CPR36" s="1022"/>
      <c r="CPS36" s="1022"/>
      <c r="CPT36" s="1022"/>
      <c r="CPU36" s="1022"/>
      <c r="CPV36" s="1022"/>
      <c r="CPW36" s="1022"/>
      <c r="CPX36" s="1022"/>
      <c r="CPY36" s="1022"/>
      <c r="CPZ36" s="1022"/>
      <c r="CQA36" s="1022"/>
      <c r="CQB36" s="1022"/>
      <c r="CQC36" s="1022"/>
      <c r="CQD36" s="1022"/>
      <c r="CQE36" s="1022"/>
      <c r="CQF36" s="1022"/>
      <c r="CQG36" s="1022"/>
      <c r="CQH36" s="1022"/>
      <c r="CQI36" s="1022"/>
      <c r="CQJ36" s="1022"/>
      <c r="CQK36" s="1022"/>
      <c r="CQL36" s="1022"/>
      <c r="CQM36" s="1022"/>
      <c r="CQN36" s="1022"/>
      <c r="CQO36" s="1022"/>
      <c r="CQP36" s="1022"/>
      <c r="CQQ36" s="1022"/>
      <c r="CQR36" s="1022"/>
      <c r="CQS36" s="1022"/>
      <c r="CQT36" s="1022"/>
      <c r="CQU36" s="1022"/>
      <c r="CQV36" s="1022"/>
      <c r="CQW36" s="1022"/>
      <c r="CQX36" s="1022"/>
      <c r="CQY36" s="1022"/>
      <c r="CQZ36" s="1022"/>
      <c r="CRA36" s="1022"/>
      <c r="CRB36" s="1022"/>
      <c r="CRC36" s="1022"/>
      <c r="CRD36" s="1022"/>
      <c r="CRE36" s="1022"/>
      <c r="CRF36" s="1022"/>
      <c r="CRG36" s="1022"/>
      <c r="CRH36" s="1022"/>
      <c r="CRI36" s="1022"/>
      <c r="CRJ36" s="1022"/>
      <c r="CRK36" s="1022"/>
      <c r="CRL36" s="1022"/>
      <c r="CRM36" s="1022"/>
      <c r="CRN36" s="1022"/>
      <c r="CRO36" s="1022"/>
      <c r="CRP36" s="1022"/>
      <c r="CRQ36" s="1022"/>
      <c r="CRR36" s="1022"/>
      <c r="CRS36" s="1022"/>
      <c r="CRT36" s="1022"/>
      <c r="CRU36" s="1022"/>
      <c r="CRV36" s="1022"/>
      <c r="CRW36" s="1022"/>
      <c r="CRX36" s="1022"/>
      <c r="CRY36" s="1022"/>
      <c r="CRZ36" s="1022"/>
      <c r="CSA36" s="1022"/>
      <c r="CSB36" s="1022"/>
      <c r="CSC36" s="1022"/>
      <c r="CSD36" s="1022"/>
      <c r="CSE36" s="1022"/>
      <c r="CSF36" s="1022"/>
      <c r="CSG36" s="1022"/>
      <c r="CSH36" s="1022"/>
      <c r="CSI36" s="1022"/>
      <c r="CSJ36" s="1022"/>
      <c r="CSK36" s="1022"/>
      <c r="CSL36" s="1022"/>
      <c r="CSM36" s="1022"/>
      <c r="CSN36" s="1022"/>
      <c r="CSO36" s="1022"/>
      <c r="CSP36" s="1022"/>
      <c r="CSQ36" s="1022"/>
      <c r="CSR36" s="1022"/>
      <c r="CSS36" s="1022"/>
      <c r="CST36" s="1022"/>
      <c r="CSU36" s="1022"/>
      <c r="CSV36" s="1022"/>
      <c r="CSW36" s="1022"/>
      <c r="CSX36" s="1022"/>
      <c r="CSY36" s="1022"/>
      <c r="CSZ36" s="1022"/>
      <c r="CTA36" s="1022"/>
      <c r="CTB36" s="1022"/>
      <c r="CTC36" s="1022"/>
      <c r="CTD36" s="1022"/>
      <c r="CTE36" s="1022"/>
      <c r="CTF36" s="1022"/>
      <c r="CTG36" s="1022"/>
      <c r="CTH36" s="1022"/>
      <c r="CTI36" s="1022"/>
      <c r="CTJ36" s="1022"/>
      <c r="CTK36" s="1022"/>
      <c r="CTL36" s="1022"/>
      <c r="CTM36" s="1022"/>
      <c r="CTN36" s="1022"/>
      <c r="CTO36" s="1022"/>
      <c r="CTP36" s="1022"/>
      <c r="CTQ36" s="1022"/>
      <c r="CTR36" s="1022"/>
      <c r="CTS36" s="1022"/>
      <c r="CTT36" s="1022"/>
      <c r="CTU36" s="1022"/>
      <c r="CTV36" s="1022"/>
      <c r="CTW36" s="1022"/>
      <c r="CTX36" s="1022"/>
      <c r="CTY36" s="1022"/>
      <c r="CTZ36" s="1022"/>
      <c r="CUA36" s="1022"/>
      <c r="CUB36" s="1022"/>
      <c r="CUC36" s="1022"/>
      <c r="CUD36" s="1022"/>
      <c r="CUE36" s="1022"/>
      <c r="CUF36" s="1022"/>
      <c r="CUG36" s="1022"/>
      <c r="CUH36" s="1022"/>
      <c r="CUI36" s="1022"/>
      <c r="CUJ36" s="1022"/>
      <c r="CUK36" s="1022"/>
      <c r="CUL36" s="1022"/>
      <c r="CUM36" s="1022"/>
      <c r="CUN36" s="1022"/>
      <c r="CUO36" s="1022"/>
      <c r="CUP36" s="1022"/>
      <c r="CUQ36" s="1022"/>
      <c r="CUR36" s="1022"/>
      <c r="CUS36" s="1022"/>
      <c r="CUT36" s="1022"/>
      <c r="CUU36" s="1022"/>
      <c r="CUV36" s="1022"/>
      <c r="CUW36" s="1022"/>
      <c r="CUX36" s="1022"/>
      <c r="CUY36" s="1022"/>
      <c r="CUZ36" s="1022"/>
      <c r="CVA36" s="1022"/>
      <c r="CVB36" s="1022"/>
      <c r="CVC36" s="1022"/>
      <c r="CVD36" s="1022"/>
      <c r="CVE36" s="1022"/>
      <c r="CVF36" s="1022"/>
      <c r="CVG36" s="1022"/>
      <c r="CVH36" s="1022"/>
      <c r="CVI36" s="1022"/>
      <c r="CVJ36" s="1022"/>
      <c r="CVK36" s="1022"/>
      <c r="CVL36" s="1022"/>
      <c r="CVM36" s="1022"/>
      <c r="CVN36" s="1022"/>
      <c r="CVO36" s="1022"/>
      <c r="CVP36" s="1022"/>
      <c r="CVQ36" s="1022"/>
      <c r="CVR36" s="1022"/>
      <c r="CVS36" s="1022"/>
      <c r="CVT36" s="1022"/>
      <c r="CVU36" s="1022"/>
      <c r="CVV36" s="1022"/>
      <c r="CVW36" s="1022"/>
      <c r="CVX36" s="1022"/>
      <c r="CVY36" s="1022"/>
      <c r="CVZ36" s="1022"/>
      <c r="CWA36" s="1022"/>
      <c r="CWB36" s="1022"/>
      <c r="CWC36" s="1022"/>
      <c r="CWD36" s="1022"/>
      <c r="CWE36" s="1022"/>
      <c r="CWF36" s="1022"/>
      <c r="CWG36" s="1022"/>
      <c r="CWH36" s="1022"/>
      <c r="CWI36" s="1022"/>
      <c r="CWJ36" s="1022"/>
      <c r="CWK36" s="1022"/>
      <c r="CWL36" s="1022"/>
      <c r="CWM36" s="1022"/>
      <c r="CWN36" s="1022"/>
      <c r="CWO36" s="1022"/>
      <c r="CWP36" s="1022"/>
      <c r="CWQ36" s="1022"/>
      <c r="CWR36" s="1022"/>
      <c r="CWS36" s="1022"/>
      <c r="CWT36" s="1022"/>
      <c r="CWU36" s="1022"/>
      <c r="CWV36" s="1022"/>
      <c r="CWW36" s="1022"/>
      <c r="CWX36" s="1022"/>
      <c r="CWY36" s="1022"/>
      <c r="CWZ36" s="1022"/>
      <c r="CXA36" s="1022"/>
      <c r="CXB36" s="1022"/>
      <c r="CXC36" s="1022"/>
      <c r="CXD36" s="1022"/>
      <c r="CXE36" s="1022"/>
      <c r="CXF36" s="1022"/>
      <c r="CXG36" s="1022"/>
      <c r="CXH36" s="1022"/>
      <c r="CXI36" s="1022"/>
      <c r="CXJ36" s="1022"/>
      <c r="CXK36" s="1022"/>
      <c r="CXL36" s="1022"/>
      <c r="CXM36" s="1022"/>
      <c r="CXN36" s="1022"/>
      <c r="CXO36" s="1022"/>
      <c r="CXP36" s="1022"/>
      <c r="CXQ36" s="1022"/>
      <c r="CXR36" s="1022"/>
      <c r="CXS36" s="1022"/>
      <c r="CXT36" s="1022"/>
      <c r="CXU36" s="1022"/>
      <c r="CXV36" s="1022"/>
      <c r="CXW36" s="1022"/>
      <c r="CXX36" s="1022"/>
      <c r="CXY36" s="1022"/>
      <c r="CXZ36" s="1022"/>
      <c r="CYA36" s="1022"/>
      <c r="CYB36" s="1022"/>
      <c r="CYC36" s="1022"/>
      <c r="CYD36" s="1022"/>
      <c r="CYE36" s="1022"/>
      <c r="CYF36" s="1022"/>
      <c r="CYG36" s="1022"/>
      <c r="CYH36" s="1022"/>
      <c r="CYI36" s="1022"/>
      <c r="CYJ36" s="1022"/>
      <c r="CYK36" s="1022"/>
      <c r="CYL36" s="1022"/>
      <c r="CYM36" s="1022"/>
      <c r="CYN36" s="1022"/>
      <c r="CYO36" s="1022"/>
      <c r="CYP36" s="1022"/>
      <c r="CYQ36" s="1022"/>
      <c r="CYR36" s="1022"/>
      <c r="CYS36" s="1022"/>
      <c r="CYT36" s="1022"/>
      <c r="CYU36" s="1022"/>
      <c r="CYV36" s="1022"/>
      <c r="CYW36" s="1022"/>
      <c r="CYX36" s="1022"/>
      <c r="CYY36" s="1022"/>
      <c r="CYZ36" s="1022"/>
      <c r="CZA36" s="1022"/>
      <c r="CZB36" s="1022"/>
      <c r="CZC36" s="1022"/>
      <c r="CZD36" s="1022"/>
      <c r="CZE36" s="1022"/>
      <c r="CZF36" s="1022"/>
      <c r="CZG36" s="1022"/>
      <c r="CZH36" s="1022"/>
      <c r="CZI36" s="1022"/>
      <c r="CZJ36" s="1022"/>
      <c r="CZK36" s="1022"/>
      <c r="CZL36" s="1022"/>
      <c r="CZM36" s="1022"/>
      <c r="CZN36" s="1022"/>
      <c r="CZO36" s="1022"/>
      <c r="CZP36" s="1022"/>
      <c r="CZQ36" s="1022"/>
      <c r="CZR36" s="1022"/>
      <c r="CZS36" s="1022"/>
      <c r="CZT36" s="1022"/>
      <c r="CZU36" s="1022"/>
      <c r="CZV36" s="1022"/>
      <c r="CZW36" s="1022"/>
      <c r="CZX36" s="1022"/>
      <c r="CZY36" s="1022"/>
      <c r="CZZ36" s="1022"/>
      <c r="DAA36" s="1022"/>
      <c r="DAB36" s="1022"/>
      <c r="DAC36" s="1022"/>
      <c r="DAD36" s="1022"/>
      <c r="DAE36" s="1022"/>
      <c r="DAF36" s="1022"/>
      <c r="DAG36" s="1022"/>
      <c r="DAH36" s="1022"/>
      <c r="DAI36" s="1022"/>
      <c r="DAJ36" s="1022"/>
      <c r="DAK36" s="1022"/>
      <c r="DAL36" s="1022"/>
      <c r="DAM36" s="1022"/>
      <c r="DAN36" s="1022"/>
      <c r="DAO36" s="1022"/>
      <c r="DAP36" s="1022"/>
      <c r="DAQ36" s="1022"/>
      <c r="DAR36" s="1022"/>
      <c r="DAS36" s="1022"/>
      <c r="DAT36" s="1022"/>
      <c r="DAU36" s="1022"/>
      <c r="DAV36" s="1022"/>
      <c r="DAW36" s="1022"/>
      <c r="DAX36" s="1022"/>
      <c r="DAY36" s="1022"/>
      <c r="DAZ36" s="1022"/>
      <c r="DBA36" s="1022"/>
      <c r="DBB36" s="1022"/>
      <c r="DBC36" s="1022"/>
      <c r="DBD36" s="1022"/>
      <c r="DBE36" s="1022"/>
      <c r="DBF36" s="1022"/>
      <c r="DBG36" s="1022"/>
      <c r="DBH36" s="1022"/>
      <c r="DBI36" s="1022"/>
      <c r="DBJ36" s="1022"/>
      <c r="DBK36" s="1022"/>
      <c r="DBL36" s="1022"/>
      <c r="DBM36" s="1022"/>
      <c r="DBN36" s="1022"/>
      <c r="DBO36" s="1022"/>
      <c r="DBP36" s="1022"/>
      <c r="DBQ36" s="1022"/>
      <c r="DBR36" s="1022"/>
      <c r="DBS36" s="1022"/>
      <c r="DBT36" s="1022"/>
      <c r="DBU36" s="1022"/>
      <c r="DBV36" s="1022"/>
      <c r="DBW36" s="1022"/>
      <c r="DBX36" s="1022"/>
      <c r="DBY36" s="1022"/>
      <c r="DBZ36" s="1022"/>
      <c r="DCA36" s="1022"/>
      <c r="DCB36" s="1022"/>
      <c r="DCC36" s="1022"/>
      <c r="DCD36" s="1022"/>
      <c r="DCE36" s="1022"/>
      <c r="DCF36" s="1022"/>
      <c r="DCG36" s="1022"/>
      <c r="DCH36" s="1022"/>
      <c r="DCI36" s="1022"/>
      <c r="DCJ36" s="1022"/>
      <c r="DCK36" s="1022"/>
      <c r="DCL36" s="1022"/>
      <c r="DCM36" s="1022"/>
      <c r="DCN36" s="1022"/>
      <c r="DCO36" s="1022"/>
      <c r="DCP36" s="1022"/>
      <c r="DCQ36" s="1022"/>
      <c r="DCR36" s="1022"/>
      <c r="DCS36" s="1022"/>
      <c r="DCT36" s="1022"/>
      <c r="DCU36" s="1022"/>
      <c r="DCV36" s="1022"/>
      <c r="DCW36" s="1022"/>
      <c r="DCX36" s="1022"/>
      <c r="DCY36" s="1022"/>
      <c r="DCZ36" s="1022"/>
      <c r="DDA36" s="1022"/>
      <c r="DDB36" s="1022"/>
      <c r="DDC36" s="1022"/>
      <c r="DDD36" s="1022"/>
      <c r="DDE36" s="1022"/>
      <c r="DDF36" s="1022"/>
      <c r="DDG36" s="1022"/>
      <c r="DDH36" s="1022"/>
      <c r="DDI36" s="1022"/>
      <c r="DDJ36" s="1022"/>
      <c r="DDK36" s="1022"/>
      <c r="DDL36" s="1022"/>
      <c r="DDM36" s="1022"/>
      <c r="DDN36" s="1022"/>
      <c r="DDO36" s="1022"/>
      <c r="DDP36" s="1022"/>
      <c r="DDQ36" s="1022"/>
      <c r="DDR36" s="1022"/>
      <c r="DDS36" s="1022"/>
      <c r="DDT36" s="1022"/>
      <c r="DDU36" s="1022"/>
      <c r="DDV36" s="1022"/>
      <c r="DDW36" s="1022"/>
      <c r="DDX36" s="1022"/>
      <c r="DDY36" s="1022"/>
      <c r="DDZ36" s="1022"/>
      <c r="DEA36" s="1022"/>
      <c r="DEB36" s="1022"/>
      <c r="DEC36" s="1022"/>
      <c r="DED36" s="1022"/>
      <c r="DEE36" s="1022"/>
      <c r="DEF36" s="1022"/>
      <c r="DEG36" s="1022"/>
      <c r="DEH36" s="1022"/>
      <c r="DEI36" s="1022"/>
      <c r="DEJ36" s="1022"/>
      <c r="DEK36" s="1022"/>
      <c r="DEL36" s="1022"/>
      <c r="DEM36" s="1022"/>
      <c r="DEN36" s="1022"/>
      <c r="DEO36" s="1022"/>
      <c r="DEP36" s="1022"/>
      <c r="DEQ36" s="1022"/>
      <c r="DER36" s="1022"/>
      <c r="DES36" s="1022"/>
      <c r="DET36" s="1022"/>
      <c r="DEU36" s="1022"/>
      <c r="DEV36" s="1022"/>
      <c r="DEW36" s="1022"/>
      <c r="DEX36" s="1022"/>
      <c r="DEY36" s="1022"/>
      <c r="DEZ36" s="1022"/>
      <c r="DFA36" s="1022"/>
      <c r="DFB36" s="1022"/>
      <c r="DFC36" s="1022"/>
      <c r="DFD36" s="1022"/>
      <c r="DFE36" s="1022"/>
      <c r="DFF36" s="1022"/>
      <c r="DFG36" s="1022"/>
      <c r="DFH36" s="1022"/>
      <c r="DFI36" s="1022"/>
      <c r="DFJ36" s="1022"/>
      <c r="DFK36" s="1022"/>
      <c r="DFL36" s="1022"/>
      <c r="DFM36" s="1022"/>
      <c r="DFN36" s="1022"/>
      <c r="DFO36" s="1022"/>
      <c r="DFP36" s="1022"/>
      <c r="DFQ36" s="1022"/>
      <c r="DFR36" s="1022"/>
      <c r="DFS36" s="1022"/>
      <c r="DFT36" s="1022"/>
      <c r="DFU36" s="1022"/>
      <c r="DFV36" s="1022"/>
      <c r="DFW36" s="1022"/>
      <c r="DFX36" s="1022"/>
      <c r="DFY36" s="1022"/>
      <c r="DFZ36" s="1022"/>
      <c r="DGA36" s="1022"/>
      <c r="DGB36" s="1022"/>
      <c r="DGC36" s="1022"/>
      <c r="DGD36" s="1022"/>
      <c r="DGE36" s="1022"/>
      <c r="DGF36" s="1022"/>
      <c r="DGG36" s="1022"/>
      <c r="DGH36" s="1022"/>
      <c r="DGI36" s="1022"/>
      <c r="DGJ36" s="1022"/>
      <c r="DGK36" s="1022"/>
      <c r="DGL36" s="1022"/>
      <c r="DGM36" s="1022"/>
      <c r="DGN36" s="1022"/>
      <c r="DGO36" s="1022"/>
      <c r="DGP36" s="1022"/>
      <c r="DGQ36" s="1022"/>
      <c r="DGR36" s="1022"/>
      <c r="DGS36" s="1022"/>
      <c r="DGT36" s="1022"/>
      <c r="DGU36" s="1022"/>
      <c r="DGV36" s="1022"/>
      <c r="DGW36" s="1022"/>
      <c r="DGX36" s="1022"/>
      <c r="DGY36" s="1022"/>
      <c r="DGZ36" s="1022"/>
      <c r="DHA36" s="1022"/>
      <c r="DHB36" s="1022"/>
      <c r="DHC36" s="1022"/>
      <c r="DHD36" s="1022"/>
      <c r="DHE36" s="1022"/>
      <c r="DHF36" s="1022"/>
      <c r="DHG36" s="1022"/>
      <c r="DHH36" s="1022"/>
      <c r="DHI36" s="1022"/>
      <c r="DHJ36" s="1022"/>
      <c r="DHK36" s="1022"/>
      <c r="DHL36" s="1022"/>
      <c r="DHM36" s="1022"/>
      <c r="DHN36" s="1022"/>
      <c r="DHO36" s="1022"/>
      <c r="DHP36" s="1022"/>
      <c r="DHQ36" s="1022"/>
      <c r="DHR36" s="1022"/>
      <c r="DHS36" s="1022"/>
      <c r="DHT36" s="1022"/>
      <c r="DHU36" s="1022"/>
      <c r="DHV36" s="1022"/>
      <c r="DHW36" s="1022"/>
      <c r="DHX36" s="1022"/>
      <c r="DHY36" s="1022"/>
      <c r="DHZ36" s="1022"/>
      <c r="DIA36" s="1022"/>
      <c r="DIB36" s="1022"/>
      <c r="DIC36" s="1022"/>
      <c r="DID36" s="1022"/>
      <c r="DIE36" s="1022"/>
      <c r="DIF36" s="1022"/>
      <c r="DIG36" s="1022"/>
      <c r="DIH36" s="1022"/>
      <c r="DII36" s="1022"/>
      <c r="DIJ36" s="1022"/>
      <c r="DIK36" s="1022"/>
      <c r="DIL36" s="1022"/>
      <c r="DIM36" s="1022"/>
      <c r="DIN36" s="1022"/>
      <c r="DIO36" s="1022"/>
      <c r="DIP36" s="1022"/>
      <c r="DIQ36" s="1022"/>
      <c r="DIR36" s="1022"/>
      <c r="DIS36" s="1022"/>
      <c r="DIT36" s="1022"/>
      <c r="DIU36" s="1022"/>
      <c r="DIV36" s="1022"/>
      <c r="DIW36" s="1022"/>
      <c r="DIX36" s="1022"/>
      <c r="DIY36" s="1022"/>
      <c r="DIZ36" s="1022"/>
      <c r="DJA36" s="1022"/>
      <c r="DJB36" s="1022"/>
      <c r="DJC36" s="1022"/>
      <c r="DJD36" s="1022"/>
      <c r="DJE36" s="1022"/>
      <c r="DJF36" s="1022"/>
      <c r="DJG36" s="1022"/>
      <c r="DJH36" s="1022"/>
      <c r="DJI36" s="1022"/>
      <c r="DJJ36" s="1022"/>
      <c r="DJK36" s="1022"/>
      <c r="DJL36" s="1022"/>
      <c r="DJM36" s="1022"/>
      <c r="DJN36" s="1022"/>
      <c r="DJO36" s="1022"/>
      <c r="DJP36" s="1022"/>
      <c r="DJQ36" s="1022"/>
      <c r="DJR36" s="1022"/>
      <c r="DJS36" s="1022"/>
      <c r="DJT36" s="1022"/>
      <c r="DJU36" s="1022"/>
      <c r="DJV36" s="1022"/>
      <c r="DJW36" s="1022"/>
      <c r="DJX36" s="1022"/>
      <c r="DJY36" s="1022"/>
      <c r="DJZ36" s="1022"/>
      <c r="DKA36" s="1022"/>
      <c r="DKB36" s="1022"/>
      <c r="DKC36" s="1022"/>
      <c r="DKD36" s="1022"/>
      <c r="DKE36" s="1022"/>
      <c r="DKF36" s="1022"/>
      <c r="DKG36" s="1022"/>
      <c r="DKH36" s="1022"/>
      <c r="DKI36" s="1022"/>
      <c r="DKJ36" s="1022"/>
      <c r="DKK36" s="1022"/>
      <c r="DKL36" s="1022"/>
      <c r="DKM36" s="1022"/>
      <c r="DKN36" s="1022"/>
      <c r="DKO36" s="1022"/>
      <c r="DKP36" s="1022"/>
      <c r="DKQ36" s="1022"/>
      <c r="DKR36" s="1022"/>
      <c r="DKS36" s="1022"/>
      <c r="DKT36" s="1022"/>
      <c r="DKU36" s="1022"/>
      <c r="DKV36" s="1022"/>
      <c r="DKW36" s="1022"/>
      <c r="DKX36" s="1022"/>
      <c r="DKY36" s="1022"/>
      <c r="DKZ36" s="1022"/>
      <c r="DLA36" s="1022"/>
      <c r="DLB36" s="1022"/>
      <c r="DLC36" s="1022"/>
      <c r="DLD36" s="1022"/>
      <c r="DLE36" s="1022"/>
      <c r="DLF36" s="1022"/>
      <c r="DLG36" s="1022"/>
      <c r="DLH36" s="1022"/>
      <c r="DLI36" s="1022"/>
      <c r="DLJ36" s="1022"/>
      <c r="DLK36" s="1022"/>
      <c r="DLL36" s="1022"/>
      <c r="DLM36" s="1022"/>
      <c r="DLN36" s="1022"/>
      <c r="DLO36" s="1022"/>
      <c r="DLP36" s="1022"/>
      <c r="DLQ36" s="1022"/>
      <c r="DLR36" s="1022"/>
      <c r="DLS36" s="1022"/>
      <c r="DLT36" s="1022"/>
      <c r="DLU36" s="1022"/>
      <c r="DLV36" s="1022"/>
      <c r="DLW36" s="1022"/>
      <c r="DLX36" s="1022"/>
      <c r="DLY36" s="1022"/>
      <c r="DLZ36" s="1022"/>
      <c r="DMA36" s="1022"/>
      <c r="DMB36" s="1022"/>
      <c r="DMC36" s="1022"/>
      <c r="DMD36" s="1022"/>
      <c r="DME36" s="1022"/>
      <c r="DMF36" s="1022"/>
      <c r="DMG36" s="1022"/>
      <c r="DMH36" s="1022"/>
      <c r="DMI36" s="1022"/>
      <c r="DMJ36" s="1022"/>
      <c r="DMK36" s="1022"/>
      <c r="DML36" s="1022"/>
      <c r="DMM36" s="1022"/>
      <c r="DMN36" s="1022"/>
      <c r="DMO36" s="1022"/>
      <c r="DMP36" s="1022"/>
      <c r="DMQ36" s="1022"/>
      <c r="DMR36" s="1022"/>
      <c r="DMS36" s="1022"/>
      <c r="DMT36" s="1022"/>
      <c r="DMU36" s="1022"/>
      <c r="DMV36" s="1022"/>
      <c r="DMW36" s="1022"/>
      <c r="DMX36" s="1022"/>
      <c r="DMY36" s="1022"/>
      <c r="DMZ36" s="1022"/>
      <c r="DNA36" s="1022"/>
      <c r="DNB36" s="1022"/>
      <c r="DNC36" s="1022"/>
      <c r="DND36" s="1022"/>
      <c r="DNE36" s="1022"/>
      <c r="DNF36" s="1022"/>
      <c r="DNG36" s="1022"/>
      <c r="DNH36" s="1022"/>
      <c r="DNI36" s="1022"/>
      <c r="DNJ36" s="1022"/>
      <c r="DNK36" s="1022"/>
      <c r="DNL36" s="1022"/>
      <c r="DNM36" s="1022"/>
      <c r="DNN36" s="1022"/>
      <c r="DNO36" s="1022"/>
      <c r="DNP36" s="1022"/>
      <c r="DNQ36" s="1022"/>
      <c r="DNR36" s="1022"/>
      <c r="DNS36" s="1022"/>
      <c r="DNT36" s="1022"/>
      <c r="DNU36" s="1022"/>
      <c r="DNV36" s="1022"/>
      <c r="DNW36" s="1022"/>
      <c r="DNX36" s="1022"/>
      <c r="DNY36" s="1022"/>
      <c r="DNZ36" s="1022"/>
      <c r="DOA36" s="1022"/>
      <c r="DOB36" s="1022"/>
      <c r="DOC36" s="1022"/>
      <c r="DOD36" s="1022"/>
      <c r="DOE36" s="1022"/>
      <c r="DOF36" s="1022"/>
      <c r="DOG36" s="1022"/>
      <c r="DOH36" s="1022"/>
      <c r="DOI36" s="1022"/>
      <c r="DOJ36" s="1022"/>
      <c r="DOK36" s="1022"/>
      <c r="DOL36" s="1022"/>
      <c r="DOM36" s="1022"/>
      <c r="DON36" s="1022"/>
      <c r="DOO36" s="1022"/>
      <c r="DOP36" s="1022"/>
      <c r="DOQ36" s="1022"/>
      <c r="DOR36" s="1022"/>
      <c r="DOS36" s="1022"/>
      <c r="DOT36" s="1022"/>
      <c r="DOU36" s="1022"/>
      <c r="DOV36" s="1022"/>
      <c r="DOW36" s="1022"/>
      <c r="DOX36" s="1022"/>
      <c r="DOY36" s="1022"/>
      <c r="DOZ36" s="1022"/>
      <c r="DPA36" s="1022"/>
      <c r="DPB36" s="1022"/>
      <c r="DPC36" s="1022"/>
      <c r="DPD36" s="1022"/>
      <c r="DPE36" s="1022"/>
      <c r="DPF36" s="1022"/>
      <c r="DPG36" s="1022"/>
      <c r="DPH36" s="1022"/>
      <c r="DPI36" s="1022"/>
      <c r="DPJ36" s="1022"/>
      <c r="DPK36" s="1022"/>
      <c r="DPL36" s="1022"/>
      <c r="DPM36" s="1022"/>
      <c r="DPN36" s="1022"/>
      <c r="DPO36" s="1022"/>
      <c r="DPP36" s="1022"/>
      <c r="DPQ36" s="1022"/>
      <c r="DPR36" s="1022"/>
      <c r="DPS36" s="1022"/>
      <c r="DPT36" s="1022"/>
      <c r="DPU36" s="1022"/>
      <c r="DPV36" s="1022"/>
      <c r="DPW36" s="1022"/>
      <c r="DPX36" s="1022"/>
      <c r="DPY36" s="1022"/>
      <c r="DPZ36" s="1022"/>
      <c r="DQA36" s="1022"/>
      <c r="DQB36" s="1022"/>
      <c r="DQC36" s="1022"/>
      <c r="DQD36" s="1022"/>
      <c r="DQE36" s="1022"/>
      <c r="DQF36" s="1022"/>
      <c r="DQG36" s="1022"/>
      <c r="DQH36" s="1022"/>
      <c r="DQI36" s="1022"/>
      <c r="DQJ36" s="1022"/>
      <c r="DQK36" s="1022"/>
      <c r="DQL36" s="1022"/>
      <c r="DQM36" s="1022"/>
      <c r="DQN36" s="1022"/>
      <c r="DQO36" s="1022"/>
      <c r="DQP36" s="1022"/>
      <c r="DQQ36" s="1022"/>
      <c r="DQR36" s="1022"/>
      <c r="DQS36" s="1022"/>
      <c r="DQT36" s="1022"/>
      <c r="DQU36" s="1022"/>
      <c r="DQV36" s="1022"/>
      <c r="DQW36" s="1022"/>
      <c r="DQX36" s="1022"/>
      <c r="DQY36" s="1022"/>
      <c r="DQZ36" s="1022"/>
      <c r="DRA36" s="1022"/>
      <c r="DRB36" s="1022"/>
      <c r="DRC36" s="1022"/>
      <c r="DRD36" s="1022"/>
      <c r="DRE36" s="1022"/>
      <c r="DRF36" s="1022"/>
      <c r="DRG36" s="1022"/>
      <c r="DRH36" s="1022"/>
      <c r="DRI36" s="1022"/>
      <c r="DRJ36" s="1022"/>
      <c r="DRK36" s="1022"/>
      <c r="DRL36" s="1022"/>
      <c r="DRM36" s="1022"/>
      <c r="DRN36" s="1022"/>
      <c r="DRO36" s="1022"/>
      <c r="DRP36" s="1022"/>
      <c r="DRQ36" s="1022"/>
      <c r="DRR36" s="1022"/>
      <c r="DRS36" s="1022"/>
      <c r="DRT36" s="1022"/>
      <c r="DRU36" s="1022"/>
      <c r="DRV36" s="1022"/>
      <c r="DRW36" s="1022"/>
      <c r="DRX36" s="1022"/>
      <c r="DRY36" s="1022"/>
      <c r="DRZ36" s="1022"/>
      <c r="DSA36" s="1022"/>
      <c r="DSB36" s="1022"/>
      <c r="DSC36" s="1022"/>
      <c r="DSD36" s="1022"/>
      <c r="DSE36" s="1022"/>
      <c r="DSF36" s="1022"/>
      <c r="DSG36" s="1022"/>
      <c r="DSH36" s="1022"/>
      <c r="DSI36" s="1022"/>
      <c r="DSJ36" s="1022"/>
      <c r="DSK36" s="1022"/>
      <c r="DSL36" s="1022"/>
      <c r="DSM36" s="1022"/>
      <c r="DSN36" s="1022"/>
      <c r="DSO36" s="1022"/>
      <c r="DSP36" s="1022"/>
      <c r="DSQ36" s="1022"/>
      <c r="DSR36" s="1022"/>
      <c r="DSS36" s="1022"/>
      <c r="DST36" s="1022"/>
      <c r="DSU36" s="1022"/>
      <c r="DSV36" s="1022"/>
      <c r="DSW36" s="1022"/>
      <c r="DSX36" s="1022"/>
      <c r="DSY36" s="1022"/>
      <c r="DSZ36" s="1022"/>
      <c r="DTA36" s="1022"/>
      <c r="DTB36" s="1022"/>
      <c r="DTC36" s="1022"/>
      <c r="DTD36" s="1022"/>
      <c r="DTE36" s="1022"/>
      <c r="DTF36" s="1022"/>
      <c r="DTG36" s="1022"/>
      <c r="DTH36" s="1022"/>
      <c r="DTI36" s="1022"/>
      <c r="DTJ36" s="1022"/>
      <c r="DTK36" s="1022"/>
      <c r="DTL36" s="1022"/>
      <c r="DTM36" s="1022"/>
      <c r="DTN36" s="1022"/>
      <c r="DTO36" s="1022"/>
      <c r="DTP36" s="1022"/>
      <c r="DTQ36" s="1022"/>
      <c r="DTR36" s="1022"/>
      <c r="DTS36" s="1022"/>
      <c r="DTT36" s="1022"/>
      <c r="DTU36" s="1022"/>
      <c r="DTV36" s="1022"/>
      <c r="DTW36" s="1022"/>
      <c r="DTX36" s="1022"/>
      <c r="DTY36" s="1022"/>
      <c r="DTZ36" s="1022"/>
      <c r="DUA36" s="1022"/>
      <c r="DUB36" s="1022"/>
      <c r="DUC36" s="1022"/>
      <c r="DUD36" s="1022"/>
      <c r="DUE36" s="1022"/>
      <c r="DUF36" s="1022"/>
      <c r="DUG36" s="1022"/>
      <c r="DUH36" s="1022"/>
      <c r="DUI36" s="1022"/>
      <c r="DUJ36" s="1022"/>
      <c r="DUK36" s="1022"/>
      <c r="DUL36" s="1022"/>
      <c r="DUM36" s="1022"/>
      <c r="DUN36" s="1022"/>
      <c r="DUO36" s="1022"/>
      <c r="DUP36" s="1022"/>
      <c r="DUQ36" s="1022"/>
      <c r="DUR36" s="1022"/>
      <c r="DUS36" s="1022"/>
      <c r="DUT36" s="1022"/>
      <c r="DUU36" s="1022"/>
      <c r="DUV36" s="1022"/>
      <c r="DUW36" s="1022"/>
      <c r="DUX36" s="1022"/>
      <c r="DUY36" s="1022"/>
      <c r="DUZ36" s="1022"/>
      <c r="DVA36" s="1022"/>
      <c r="DVB36" s="1022"/>
      <c r="DVC36" s="1022"/>
      <c r="DVD36" s="1022"/>
      <c r="DVE36" s="1022"/>
      <c r="DVF36" s="1022"/>
      <c r="DVG36" s="1022"/>
      <c r="DVH36" s="1022"/>
      <c r="DVI36" s="1022"/>
      <c r="DVJ36" s="1022"/>
      <c r="DVK36" s="1022"/>
      <c r="DVL36" s="1022"/>
      <c r="DVM36" s="1022"/>
      <c r="DVN36" s="1022"/>
      <c r="DVO36" s="1022"/>
      <c r="DVP36" s="1022"/>
      <c r="DVQ36" s="1022"/>
      <c r="DVR36" s="1022"/>
      <c r="DVS36" s="1022"/>
      <c r="DVT36" s="1022"/>
      <c r="DVU36" s="1022"/>
      <c r="DVV36" s="1022"/>
      <c r="DVW36" s="1022"/>
      <c r="DVX36" s="1022"/>
      <c r="DVY36" s="1022"/>
      <c r="DVZ36" s="1022"/>
      <c r="DWA36" s="1022"/>
      <c r="DWB36" s="1022"/>
      <c r="DWC36" s="1022"/>
      <c r="DWD36" s="1022"/>
      <c r="DWE36" s="1022"/>
      <c r="DWF36" s="1022"/>
      <c r="DWG36" s="1022"/>
      <c r="DWH36" s="1022"/>
      <c r="DWI36" s="1022"/>
      <c r="DWJ36" s="1022"/>
      <c r="DWK36" s="1022"/>
      <c r="DWL36" s="1022"/>
      <c r="DWM36" s="1022"/>
      <c r="DWN36" s="1022"/>
      <c r="DWO36" s="1022"/>
      <c r="DWP36" s="1022"/>
      <c r="DWQ36" s="1022"/>
      <c r="DWR36" s="1022"/>
      <c r="DWS36" s="1022"/>
      <c r="DWT36" s="1022"/>
      <c r="DWU36" s="1022"/>
      <c r="DWV36" s="1022"/>
      <c r="DWW36" s="1022"/>
      <c r="DWX36" s="1022"/>
      <c r="DWY36" s="1022"/>
      <c r="DWZ36" s="1022"/>
      <c r="DXA36" s="1022"/>
      <c r="DXB36" s="1022"/>
      <c r="DXC36" s="1022"/>
      <c r="DXD36" s="1022"/>
      <c r="DXE36" s="1022"/>
      <c r="DXF36" s="1022"/>
      <c r="DXG36" s="1022"/>
      <c r="DXH36" s="1022"/>
      <c r="DXI36" s="1022"/>
      <c r="DXJ36" s="1022"/>
      <c r="DXK36" s="1022"/>
      <c r="DXL36" s="1022"/>
      <c r="DXM36" s="1022"/>
      <c r="DXN36" s="1022"/>
      <c r="DXO36" s="1022"/>
      <c r="DXP36" s="1022"/>
      <c r="DXQ36" s="1022"/>
      <c r="DXR36" s="1022"/>
      <c r="DXS36" s="1022"/>
      <c r="DXT36" s="1022"/>
      <c r="DXU36" s="1022"/>
      <c r="DXV36" s="1022"/>
      <c r="DXW36" s="1022"/>
      <c r="DXX36" s="1022"/>
      <c r="DXY36" s="1022"/>
      <c r="DXZ36" s="1022"/>
      <c r="DYA36" s="1022"/>
      <c r="DYB36" s="1022"/>
      <c r="DYC36" s="1022"/>
      <c r="DYD36" s="1022"/>
      <c r="DYE36" s="1022"/>
      <c r="DYF36" s="1022"/>
      <c r="DYG36" s="1022"/>
      <c r="DYH36" s="1022"/>
      <c r="DYI36" s="1022"/>
      <c r="DYJ36" s="1022"/>
      <c r="DYK36" s="1022"/>
      <c r="DYL36" s="1022"/>
      <c r="DYM36" s="1022"/>
      <c r="DYN36" s="1022"/>
      <c r="DYO36" s="1022"/>
      <c r="DYP36" s="1022"/>
      <c r="DYQ36" s="1022"/>
      <c r="DYR36" s="1022"/>
      <c r="DYS36" s="1022"/>
      <c r="DYT36" s="1022"/>
      <c r="DYU36" s="1022"/>
      <c r="DYV36" s="1022"/>
      <c r="DYW36" s="1022"/>
      <c r="DYX36" s="1022"/>
      <c r="DYY36" s="1022"/>
      <c r="DYZ36" s="1022"/>
      <c r="DZA36" s="1022"/>
      <c r="DZB36" s="1022"/>
      <c r="DZC36" s="1022"/>
      <c r="DZD36" s="1022"/>
      <c r="DZE36" s="1022"/>
      <c r="DZF36" s="1022"/>
      <c r="DZG36" s="1022"/>
      <c r="DZH36" s="1022"/>
      <c r="DZI36" s="1022"/>
      <c r="DZJ36" s="1022"/>
      <c r="DZK36" s="1022"/>
      <c r="DZL36" s="1022"/>
      <c r="DZM36" s="1022"/>
      <c r="DZN36" s="1022"/>
      <c r="DZO36" s="1022"/>
      <c r="DZP36" s="1022"/>
      <c r="DZQ36" s="1022"/>
      <c r="DZR36" s="1022"/>
      <c r="DZS36" s="1022"/>
      <c r="DZT36" s="1022"/>
      <c r="DZU36" s="1022"/>
      <c r="DZV36" s="1022"/>
      <c r="DZW36" s="1022"/>
      <c r="DZX36" s="1022"/>
      <c r="DZY36" s="1022"/>
      <c r="DZZ36" s="1022"/>
      <c r="EAA36" s="1022"/>
      <c r="EAB36" s="1022"/>
      <c r="EAC36" s="1022"/>
      <c r="EAD36" s="1022"/>
      <c r="EAE36" s="1022"/>
      <c r="EAF36" s="1022"/>
      <c r="EAG36" s="1022"/>
      <c r="EAH36" s="1022"/>
      <c r="EAI36" s="1022"/>
      <c r="EAJ36" s="1022"/>
      <c r="EAK36" s="1022"/>
      <c r="EAL36" s="1022"/>
      <c r="EAM36" s="1022"/>
      <c r="EAN36" s="1022"/>
      <c r="EAO36" s="1022"/>
      <c r="EAP36" s="1022"/>
      <c r="EAQ36" s="1022"/>
      <c r="EAR36" s="1022"/>
      <c r="EAS36" s="1022"/>
      <c r="EAT36" s="1022"/>
      <c r="EAU36" s="1022"/>
      <c r="EAV36" s="1022"/>
      <c r="EAW36" s="1022"/>
      <c r="EAX36" s="1022"/>
      <c r="EAY36" s="1022"/>
      <c r="EAZ36" s="1022"/>
      <c r="EBA36" s="1022"/>
      <c r="EBB36" s="1022"/>
      <c r="EBC36" s="1022"/>
      <c r="EBD36" s="1022"/>
      <c r="EBE36" s="1022"/>
      <c r="EBF36" s="1022"/>
      <c r="EBG36" s="1022"/>
      <c r="EBH36" s="1022"/>
      <c r="EBI36" s="1022"/>
      <c r="EBJ36" s="1022"/>
      <c r="EBK36" s="1022"/>
      <c r="EBL36" s="1022"/>
      <c r="EBM36" s="1022"/>
      <c r="EBN36" s="1022"/>
      <c r="EBO36" s="1022"/>
      <c r="EBP36" s="1022"/>
      <c r="EBQ36" s="1022"/>
      <c r="EBR36" s="1022"/>
      <c r="EBS36" s="1022"/>
      <c r="EBT36" s="1022"/>
      <c r="EBU36" s="1022"/>
      <c r="EBV36" s="1022"/>
      <c r="EBW36" s="1022"/>
      <c r="EBX36" s="1022"/>
      <c r="EBY36" s="1022"/>
      <c r="EBZ36" s="1022"/>
      <c r="ECA36" s="1022"/>
      <c r="ECB36" s="1022"/>
      <c r="ECC36" s="1022"/>
      <c r="ECD36" s="1022"/>
      <c r="ECE36" s="1022"/>
      <c r="ECF36" s="1022"/>
      <c r="ECG36" s="1022"/>
      <c r="ECH36" s="1022"/>
      <c r="ECI36" s="1022"/>
      <c r="ECJ36" s="1022"/>
      <c r="ECK36" s="1022"/>
      <c r="ECL36" s="1022"/>
      <c r="ECM36" s="1022"/>
      <c r="ECN36" s="1022"/>
      <c r="ECO36" s="1022"/>
      <c r="ECP36" s="1022"/>
      <c r="ECQ36" s="1022"/>
      <c r="ECR36" s="1022"/>
      <c r="ECS36" s="1022"/>
      <c r="ECT36" s="1022"/>
      <c r="ECU36" s="1022"/>
      <c r="ECV36" s="1022"/>
      <c r="ECW36" s="1022"/>
      <c r="ECX36" s="1022"/>
      <c r="ECY36" s="1022"/>
      <c r="ECZ36" s="1022"/>
      <c r="EDA36" s="1022"/>
      <c r="EDB36" s="1022"/>
      <c r="EDC36" s="1022"/>
      <c r="EDD36" s="1022"/>
      <c r="EDE36" s="1022"/>
      <c r="EDF36" s="1022"/>
      <c r="EDG36" s="1022"/>
      <c r="EDH36" s="1022"/>
      <c r="EDI36" s="1022"/>
      <c r="EDJ36" s="1022"/>
      <c r="EDK36" s="1022"/>
      <c r="EDL36" s="1022"/>
      <c r="EDM36" s="1022"/>
      <c r="EDN36" s="1022"/>
      <c r="EDO36" s="1022"/>
      <c r="EDP36" s="1022"/>
      <c r="EDQ36" s="1022"/>
      <c r="EDR36" s="1022"/>
      <c r="EDS36" s="1022"/>
      <c r="EDT36" s="1022"/>
      <c r="EDU36" s="1022"/>
      <c r="EDV36" s="1022"/>
      <c r="EDW36" s="1022"/>
      <c r="EDX36" s="1022"/>
      <c r="EDY36" s="1022"/>
      <c r="EDZ36" s="1022"/>
      <c r="EEA36" s="1022"/>
      <c r="EEB36" s="1022"/>
      <c r="EEC36" s="1022"/>
      <c r="EED36" s="1022"/>
      <c r="EEE36" s="1022"/>
      <c r="EEF36" s="1022"/>
      <c r="EEG36" s="1022"/>
      <c r="EEH36" s="1022"/>
      <c r="EEI36" s="1022"/>
      <c r="EEJ36" s="1022"/>
      <c r="EEK36" s="1022"/>
      <c r="EEL36" s="1022"/>
      <c r="EEM36" s="1022"/>
      <c r="EEN36" s="1022"/>
      <c r="EEO36" s="1022"/>
      <c r="EEP36" s="1022"/>
      <c r="EEQ36" s="1022"/>
      <c r="EER36" s="1022"/>
      <c r="EES36" s="1022"/>
      <c r="EET36" s="1022"/>
      <c r="EEU36" s="1022"/>
      <c r="EEV36" s="1022"/>
      <c r="EEW36" s="1022"/>
      <c r="EEX36" s="1022"/>
      <c r="EEY36" s="1022"/>
      <c r="EEZ36" s="1022"/>
      <c r="EFA36" s="1022"/>
      <c r="EFB36" s="1022"/>
      <c r="EFC36" s="1022"/>
      <c r="EFD36" s="1022"/>
      <c r="EFE36" s="1022"/>
      <c r="EFF36" s="1022"/>
      <c r="EFG36" s="1022"/>
      <c r="EFH36" s="1022"/>
      <c r="EFI36" s="1022"/>
      <c r="EFJ36" s="1022"/>
      <c r="EFK36" s="1022"/>
      <c r="EFL36" s="1022"/>
      <c r="EFM36" s="1022"/>
      <c r="EFN36" s="1022"/>
      <c r="EFO36" s="1022"/>
      <c r="EFP36" s="1022"/>
      <c r="EFQ36" s="1022"/>
      <c r="EFR36" s="1022"/>
      <c r="EFS36" s="1022"/>
      <c r="EFT36" s="1022"/>
      <c r="EFU36" s="1022"/>
      <c r="EFV36" s="1022"/>
      <c r="EFW36" s="1022"/>
      <c r="EFX36" s="1022"/>
      <c r="EFY36" s="1022"/>
      <c r="EFZ36" s="1022"/>
      <c r="EGA36" s="1022"/>
      <c r="EGB36" s="1022"/>
      <c r="EGC36" s="1022"/>
      <c r="EGD36" s="1022"/>
      <c r="EGE36" s="1022"/>
      <c r="EGF36" s="1022"/>
      <c r="EGG36" s="1022"/>
      <c r="EGH36" s="1022"/>
      <c r="EGI36" s="1022"/>
      <c r="EGJ36" s="1022"/>
      <c r="EGK36" s="1022"/>
      <c r="EGL36" s="1022"/>
      <c r="EGM36" s="1022"/>
      <c r="EGN36" s="1022"/>
      <c r="EGO36" s="1022"/>
      <c r="EGP36" s="1022"/>
      <c r="EGQ36" s="1022"/>
      <c r="EGR36" s="1022"/>
      <c r="EGS36" s="1022"/>
      <c r="EGT36" s="1022"/>
      <c r="EGU36" s="1022"/>
      <c r="EGV36" s="1022"/>
      <c r="EGW36" s="1022"/>
      <c r="EGX36" s="1022"/>
      <c r="EGY36" s="1022"/>
      <c r="EGZ36" s="1022"/>
      <c r="EHA36" s="1022"/>
      <c r="EHB36" s="1022"/>
      <c r="EHC36" s="1022"/>
      <c r="EHD36" s="1022"/>
      <c r="EHE36" s="1022"/>
      <c r="EHF36" s="1022"/>
      <c r="EHG36" s="1022"/>
      <c r="EHH36" s="1022"/>
      <c r="EHI36" s="1022"/>
      <c r="EHJ36" s="1022"/>
      <c r="EHK36" s="1022"/>
      <c r="EHL36" s="1022"/>
      <c r="EHM36" s="1022"/>
      <c r="EHN36" s="1022"/>
      <c r="EHO36" s="1022"/>
      <c r="EHP36" s="1022"/>
      <c r="EHQ36" s="1022"/>
      <c r="EHR36" s="1022"/>
      <c r="EHS36" s="1022"/>
      <c r="EHT36" s="1022"/>
      <c r="EHU36" s="1022"/>
      <c r="EHV36" s="1022"/>
      <c r="EHW36" s="1022"/>
      <c r="EHX36" s="1022"/>
      <c r="EHY36" s="1022"/>
      <c r="EHZ36" s="1022"/>
      <c r="EIA36" s="1022"/>
      <c r="EIB36" s="1022"/>
      <c r="EIC36" s="1022"/>
      <c r="EID36" s="1022"/>
      <c r="EIE36" s="1022"/>
      <c r="EIF36" s="1022"/>
      <c r="EIG36" s="1022"/>
      <c r="EIH36" s="1022"/>
      <c r="EII36" s="1022"/>
      <c r="EIJ36" s="1022"/>
      <c r="EIK36" s="1022"/>
      <c r="EIL36" s="1022"/>
      <c r="EIM36" s="1022"/>
      <c r="EIN36" s="1022"/>
      <c r="EIO36" s="1022"/>
      <c r="EIP36" s="1022"/>
      <c r="EIQ36" s="1022"/>
      <c r="EIR36" s="1022"/>
      <c r="EIS36" s="1022"/>
      <c r="EIT36" s="1022"/>
      <c r="EIU36" s="1022"/>
      <c r="EIV36" s="1022"/>
      <c r="EIW36" s="1022"/>
      <c r="EIX36" s="1022"/>
      <c r="EIY36" s="1022"/>
      <c r="EIZ36" s="1022"/>
      <c r="EJA36" s="1022"/>
      <c r="EJB36" s="1022"/>
      <c r="EJC36" s="1022"/>
      <c r="EJD36" s="1022"/>
      <c r="EJE36" s="1022"/>
      <c r="EJF36" s="1022"/>
      <c r="EJG36" s="1022"/>
      <c r="EJH36" s="1022"/>
      <c r="EJI36" s="1022"/>
      <c r="EJJ36" s="1022"/>
      <c r="EJK36" s="1022"/>
      <c r="EJL36" s="1022"/>
      <c r="EJM36" s="1022"/>
      <c r="EJN36" s="1022"/>
      <c r="EJO36" s="1022"/>
      <c r="EJP36" s="1022"/>
      <c r="EJQ36" s="1022"/>
      <c r="EJR36" s="1022"/>
      <c r="EJS36" s="1022"/>
      <c r="EJT36" s="1022"/>
      <c r="EJU36" s="1022"/>
      <c r="EJV36" s="1022"/>
      <c r="EJW36" s="1022"/>
      <c r="EJX36" s="1022"/>
      <c r="EJY36" s="1022"/>
      <c r="EJZ36" s="1022"/>
      <c r="EKA36" s="1022"/>
      <c r="EKB36" s="1022"/>
      <c r="EKC36" s="1022"/>
      <c r="EKD36" s="1022"/>
      <c r="EKE36" s="1022"/>
      <c r="EKF36" s="1022"/>
      <c r="EKG36" s="1022"/>
      <c r="EKH36" s="1022"/>
      <c r="EKI36" s="1022"/>
      <c r="EKJ36" s="1022"/>
      <c r="EKK36" s="1022"/>
      <c r="EKL36" s="1022"/>
      <c r="EKM36" s="1022"/>
      <c r="EKN36" s="1022"/>
      <c r="EKO36" s="1022"/>
      <c r="EKP36" s="1022"/>
      <c r="EKQ36" s="1022"/>
      <c r="EKR36" s="1022"/>
      <c r="EKS36" s="1022"/>
      <c r="EKT36" s="1022"/>
      <c r="EKU36" s="1022"/>
      <c r="EKV36" s="1022"/>
      <c r="EKW36" s="1022"/>
      <c r="EKX36" s="1022"/>
      <c r="EKY36" s="1022"/>
      <c r="EKZ36" s="1022"/>
      <c r="ELA36" s="1022"/>
      <c r="ELB36" s="1022"/>
      <c r="ELC36" s="1022"/>
      <c r="ELD36" s="1022"/>
      <c r="ELE36" s="1022"/>
      <c r="ELF36" s="1022"/>
      <c r="ELG36" s="1022"/>
      <c r="ELH36" s="1022"/>
      <c r="ELI36" s="1022"/>
      <c r="ELJ36" s="1022"/>
      <c r="ELK36" s="1022"/>
      <c r="ELL36" s="1022"/>
      <c r="ELM36" s="1022"/>
      <c r="ELN36" s="1022"/>
      <c r="ELO36" s="1022"/>
      <c r="ELP36" s="1022"/>
      <c r="ELQ36" s="1022"/>
      <c r="ELR36" s="1022"/>
      <c r="ELS36" s="1022"/>
      <c r="ELT36" s="1022"/>
      <c r="ELU36" s="1022"/>
      <c r="ELV36" s="1022"/>
      <c r="ELW36" s="1022"/>
      <c r="ELX36" s="1022"/>
      <c r="ELY36" s="1022"/>
      <c r="ELZ36" s="1022"/>
      <c r="EMA36" s="1022"/>
      <c r="EMB36" s="1022"/>
      <c r="EMC36" s="1022"/>
      <c r="EMD36" s="1022"/>
      <c r="EME36" s="1022"/>
      <c r="EMF36" s="1022"/>
      <c r="EMG36" s="1022"/>
      <c r="EMH36" s="1022"/>
      <c r="EMI36" s="1022"/>
      <c r="EMJ36" s="1022"/>
      <c r="EMK36" s="1022"/>
      <c r="EML36" s="1022"/>
      <c r="EMM36" s="1022"/>
      <c r="EMN36" s="1022"/>
      <c r="EMO36" s="1022"/>
      <c r="EMP36" s="1022"/>
      <c r="EMQ36" s="1022"/>
      <c r="EMR36" s="1022"/>
      <c r="EMS36" s="1022"/>
      <c r="EMT36" s="1022"/>
      <c r="EMU36" s="1022"/>
      <c r="EMV36" s="1022"/>
      <c r="EMW36" s="1022"/>
      <c r="EMX36" s="1022"/>
      <c r="EMY36" s="1022"/>
      <c r="EMZ36" s="1022"/>
      <c r="ENA36" s="1022"/>
      <c r="ENB36" s="1022"/>
      <c r="ENC36" s="1022"/>
      <c r="END36" s="1022"/>
      <c r="ENE36" s="1022"/>
      <c r="ENF36" s="1022"/>
      <c r="ENG36" s="1022"/>
      <c r="ENH36" s="1022"/>
      <c r="ENI36" s="1022"/>
      <c r="ENJ36" s="1022"/>
      <c r="ENK36" s="1022"/>
      <c r="ENL36" s="1022"/>
      <c r="ENM36" s="1022"/>
      <c r="ENN36" s="1022"/>
      <c r="ENO36" s="1022"/>
      <c r="ENP36" s="1022"/>
      <c r="ENQ36" s="1022"/>
      <c r="ENR36" s="1022"/>
      <c r="ENS36" s="1022"/>
      <c r="ENT36" s="1022"/>
      <c r="ENU36" s="1022"/>
      <c r="ENV36" s="1022"/>
      <c r="ENW36" s="1022"/>
      <c r="ENX36" s="1022"/>
      <c r="ENY36" s="1022"/>
      <c r="ENZ36" s="1022"/>
      <c r="EOA36" s="1022"/>
      <c r="EOB36" s="1022"/>
      <c r="EOC36" s="1022"/>
      <c r="EOD36" s="1022"/>
      <c r="EOE36" s="1022"/>
      <c r="EOF36" s="1022"/>
      <c r="EOG36" s="1022"/>
      <c r="EOH36" s="1022"/>
      <c r="EOI36" s="1022"/>
      <c r="EOJ36" s="1022"/>
      <c r="EOK36" s="1022"/>
      <c r="EOL36" s="1022"/>
      <c r="EOM36" s="1022"/>
      <c r="EON36" s="1022"/>
      <c r="EOO36" s="1022"/>
      <c r="EOP36" s="1022"/>
      <c r="EOQ36" s="1022"/>
      <c r="EOR36" s="1022"/>
      <c r="EOS36" s="1022"/>
      <c r="EOT36" s="1022"/>
      <c r="EOU36" s="1022"/>
      <c r="EOV36" s="1022"/>
      <c r="EOW36" s="1022"/>
      <c r="EOX36" s="1022"/>
      <c r="EOY36" s="1022"/>
      <c r="EOZ36" s="1022"/>
      <c r="EPA36" s="1022"/>
      <c r="EPB36" s="1022"/>
      <c r="EPC36" s="1022"/>
      <c r="EPD36" s="1022"/>
      <c r="EPE36" s="1022"/>
      <c r="EPF36" s="1022"/>
      <c r="EPG36" s="1022"/>
      <c r="EPH36" s="1022"/>
      <c r="EPI36" s="1022"/>
      <c r="EPJ36" s="1022"/>
      <c r="EPK36" s="1022"/>
      <c r="EPL36" s="1022"/>
      <c r="EPM36" s="1022"/>
      <c r="EPN36" s="1022"/>
      <c r="EPO36" s="1022"/>
      <c r="EPP36" s="1022"/>
      <c r="EPQ36" s="1022"/>
      <c r="EPR36" s="1022"/>
      <c r="EPS36" s="1022"/>
      <c r="EPT36" s="1022"/>
      <c r="EPU36" s="1022"/>
      <c r="EPV36" s="1022"/>
      <c r="EPW36" s="1022"/>
      <c r="EPX36" s="1022"/>
      <c r="EPY36" s="1022"/>
      <c r="EPZ36" s="1022"/>
      <c r="EQA36" s="1022"/>
      <c r="EQB36" s="1022"/>
      <c r="EQC36" s="1022"/>
      <c r="EQD36" s="1022"/>
      <c r="EQE36" s="1022"/>
      <c r="EQF36" s="1022"/>
      <c r="EQG36" s="1022"/>
      <c r="EQH36" s="1022"/>
      <c r="EQI36" s="1022"/>
      <c r="EQJ36" s="1022"/>
      <c r="EQK36" s="1022"/>
      <c r="EQL36" s="1022"/>
      <c r="EQM36" s="1022"/>
      <c r="EQN36" s="1022"/>
      <c r="EQO36" s="1022"/>
      <c r="EQP36" s="1022"/>
      <c r="EQQ36" s="1022"/>
      <c r="EQR36" s="1022"/>
      <c r="EQS36" s="1022"/>
      <c r="EQT36" s="1022"/>
      <c r="EQU36" s="1022"/>
      <c r="EQV36" s="1022"/>
      <c r="EQW36" s="1022"/>
      <c r="EQX36" s="1022"/>
      <c r="EQY36" s="1022"/>
      <c r="EQZ36" s="1022"/>
      <c r="ERA36" s="1022"/>
      <c r="ERB36" s="1022"/>
      <c r="ERC36" s="1022"/>
      <c r="ERD36" s="1022"/>
      <c r="ERE36" s="1022"/>
      <c r="ERF36" s="1022"/>
      <c r="ERG36" s="1022"/>
      <c r="ERH36" s="1022"/>
      <c r="ERI36" s="1022"/>
      <c r="ERJ36" s="1022"/>
      <c r="ERK36" s="1022"/>
      <c r="ERL36" s="1022"/>
      <c r="ERM36" s="1022"/>
      <c r="ERN36" s="1022"/>
      <c r="ERO36" s="1022"/>
      <c r="ERP36" s="1022"/>
      <c r="ERQ36" s="1022"/>
      <c r="ERR36" s="1022"/>
      <c r="ERS36" s="1022"/>
      <c r="ERT36" s="1022"/>
      <c r="ERU36" s="1022"/>
      <c r="ERV36" s="1022"/>
      <c r="ERW36" s="1022"/>
      <c r="ERX36" s="1022"/>
      <c r="ERY36" s="1022"/>
      <c r="ERZ36" s="1022"/>
      <c r="ESA36" s="1022"/>
      <c r="ESB36" s="1022"/>
      <c r="ESC36" s="1022"/>
      <c r="ESD36" s="1022"/>
      <c r="ESE36" s="1022"/>
      <c r="ESF36" s="1022"/>
      <c r="ESG36" s="1022"/>
      <c r="ESH36" s="1022"/>
      <c r="ESI36" s="1022"/>
      <c r="ESJ36" s="1022"/>
      <c r="ESK36" s="1022"/>
      <c r="ESL36" s="1022"/>
      <c r="ESM36" s="1022"/>
      <c r="ESN36" s="1022"/>
      <c r="ESO36" s="1022"/>
      <c r="ESP36" s="1022"/>
      <c r="ESQ36" s="1022"/>
      <c r="ESR36" s="1022"/>
      <c r="ESS36" s="1022"/>
      <c r="EST36" s="1022"/>
      <c r="ESU36" s="1022"/>
      <c r="ESV36" s="1022"/>
      <c r="ESW36" s="1022"/>
      <c r="ESX36" s="1022"/>
      <c r="ESY36" s="1022"/>
      <c r="ESZ36" s="1022"/>
      <c r="ETA36" s="1022"/>
      <c r="ETB36" s="1022"/>
      <c r="ETC36" s="1022"/>
      <c r="ETD36" s="1022"/>
      <c r="ETE36" s="1022"/>
      <c r="ETF36" s="1022"/>
      <c r="ETG36" s="1022"/>
      <c r="ETH36" s="1022"/>
      <c r="ETI36" s="1022"/>
      <c r="ETJ36" s="1022"/>
      <c r="ETK36" s="1022"/>
      <c r="ETL36" s="1022"/>
      <c r="ETM36" s="1022"/>
      <c r="ETN36" s="1022"/>
      <c r="ETO36" s="1022"/>
      <c r="ETP36" s="1022"/>
      <c r="ETQ36" s="1022"/>
      <c r="ETR36" s="1022"/>
      <c r="ETS36" s="1022"/>
      <c r="ETT36" s="1022"/>
      <c r="ETU36" s="1022"/>
      <c r="ETV36" s="1022"/>
      <c r="ETW36" s="1022"/>
      <c r="ETX36" s="1022"/>
      <c r="ETY36" s="1022"/>
      <c r="ETZ36" s="1022"/>
      <c r="EUA36" s="1022"/>
      <c r="EUB36" s="1022"/>
      <c r="EUC36" s="1022"/>
      <c r="EUD36" s="1022"/>
      <c r="EUE36" s="1022"/>
      <c r="EUF36" s="1022"/>
      <c r="EUG36" s="1022"/>
      <c r="EUH36" s="1022"/>
      <c r="EUI36" s="1022"/>
      <c r="EUJ36" s="1022"/>
      <c r="EUK36" s="1022"/>
      <c r="EUL36" s="1022"/>
      <c r="EUM36" s="1022"/>
      <c r="EUN36" s="1022"/>
      <c r="EUO36" s="1022"/>
      <c r="EUP36" s="1022"/>
      <c r="EUQ36" s="1022"/>
      <c r="EUR36" s="1022"/>
      <c r="EUS36" s="1022"/>
      <c r="EUT36" s="1022"/>
      <c r="EUU36" s="1022"/>
      <c r="EUV36" s="1022"/>
      <c r="EUW36" s="1022"/>
      <c r="EUX36" s="1022"/>
      <c r="EUY36" s="1022"/>
      <c r="EUZ36" s="1022"/>
      <c r="EVA36" s="1022"/>
      <c r="EVB36" s="1022"/>
      <c r="EVC36" s="1022"/>
      <c r="EVD36" s="1022"/>
      <c r="EVE36" s="1022"/>
      <c r="EVF36" s="1022"/>
      <c r="EVG36" s="1022"/>
      <c r="EVH36" s="1022"/>
      <c r="EVI36" s="1022"/>
      <c r="EVJ36" s="1022"/>
      <c r="EVK36" s="1022"/>
      <c r="EVL36" s="1022"/>
      <c r="EVM36" s="1022"/>
      <c r="EVN36" s="1022"/>
      <c r="EVO36" s="1022"/>
      <c r="EVP36" s="1022"/>
      <c r="EVQ36" s="1022"/>
      <c r="EVR36" s="1022"/>
      <c r="EVS36" s="1022"/>
      <c r="EVT36" s="1022"/>
      <c r="EVU36" s="1022"/>
      <c r="EVV36" s="1022"/>
      <c r="EVW36" s="1022"/>
      <c r="EVX36" s="1022"/>
      <c r="EVY36" s="1022"/>
      <c r="EVZ36" s="1022"/>
      <c r="EWA36" s="1022"/>
      <c r="EWB36" s="1022"/>
      <c r="EWC36" s="1022"/>
      <c r="EWD36" s="1022"/>
      <c r="EWE36" s="1022"/>
      <c r="EWF36" s="1022"/>
      <c r="EWG36" s="1022"/>
      <c r="EWH36" s="1022"/>
      <c r="EWI36" s="1022"/>
      <c r="EWJ36" s="1022"/>
      <c r="EWK36" s="1022"/>
      <c r="EWL36" s="1022"/>
      <c r="EWM36" s="1022"/>
      <c r="EWN36" s="1022"/>
      <c r="EWO36" s="1022"/>
      <c r="EWP36" s="1022"/>
      <c r="EWQ36" s="1022"/>
      <c r="EWR36" s="1022"/>
      <c r="EWS36" s="1022"/>
      <c r="EWT36" s="1022"/>
      <c r="EWU36" s="1022"/>
      <c r="EWV36" s="1022"/>
      <c r="EWW36" s="1022"/>
      <c r="EWX36" s="1022"/>
      <c r="EWY36" s="1022"/>
      <c r="EWZ36" s="1022"/>
      <c r="EXA36" s="1022"/>
      <c r="EXB36" s="1022"/>
      <c r="EXC36" s="1022"/>
      <c r="EXD36" s="1022"/>
      <c r="EXE36" s="1022"/>
      <c r="EXF36" s="1022"/>
      <c r="EXG36" s="1022"/>
      <c r="EXH36" s="1022"/>
      <c r="EXI36" s="1022"/>
      <c r="EXJ36" s="1022"/>
      <c r="EXK36" s="1022"/>
      <c r="EXL36" s="1022"/>
      <c r="EXM36" s="1022"/>
      <c r="EXN36" s="1022"/>
      <c r="EXO36" s="1022"/>
      <c r="EXP36" s="1022"/>
      <c r="EXQ36" s="1022"/>
      <c r="EXR36" s="1022"/>
      <c r="EXS36" s="1022"/>
      <c r="EXT36" s="1022"/>
      <c r="EXU36" s="1022"/>
      <c r="EXV36" s="1022"/>
      <c r="EXW36" s="1022"/>
      <c r="EXX36" s="1022"/>
      <c r="EXY36" s="1022"/>
      <c r="EXZ36" s="1022"/>
      <c r="EYA36" s="1022"/>
      <c r="EYB36" s="1022"/>
      <c r="EYC36" s="1022"/>
      <c r="EYD36" s="1022"/>
      <c r="EYE36" s="1022"/>
      <c r="EYF36" s="1022"/>
      <c r="EYG36" s="1022"/>
      <c r="EYH36" s="1022"/>
      <c r="EYI36" s="1022"/>
      <c r="EYJ36" s="1022"/>
      <c r="EYK36" s="1022"/>
      <c r="EYL36" s="1022"/>
      <c r="EYM36" s="1022"/>
      <c r="EYN36" s="1022"/>
      <c r="EYO36" s="1022"/>
      <c r="EYP36" s="1022"/>
      <c r="EYQ36" s="1022"/>
      <c r="EYR36" s="1022"/>
      <c r="EYS36" s="1022"/>
      <c r="EYT36" s="1022"/>
      <c r="EYU36" s="1022"/>
      <c r="EYV36" s="1022"/>
      <c r="EYW36" s="1022"/>
      <c r="EYX36" s="1022"/>
      <c r="EYY36" s="1022"/>
      <c r="EYZ36" s="1022"/>
      <c r="EZA36" s="1022"/>
      <c r="EZB36" s="1022"/>
      <c r="EZC36" s="1022"/>
      <c r="EZD36" s="1022"/>
      <c r="EZE36" s="1022"/>
      <c r="EZF36" s="1022"/>
      <c r="EZG36" s="1022"/>
      <c r="EZH36" s="1022"/>
      <c r="EZI36" s="1022"/>
      <c r="EZJ36" s="1022"/>
      <c r="EZK36" s="1022"/>
      <c r="EZL36" s="1022"/>
      <c r="EZM36" s="1022"/>
      <c r="EZN36" s="1022"/>
      <c r="EZO36" s="1022"/>
      <c r="EZP36" s="1022"/>
      <c r="EZQ36" s="1022"/>
      <c r="EZR36" s="1022"/>
      <c r="EZS36" s="1022"/>
      <c r="EZT36" s="1022"/>
      <c r="EZU36" s="1022"/>
      <c r="EZV36" s="1022"/>
      <c r="EZW36" s="1022"/>
      <c r="EZX36" s="1022"/>
      <c r="EZY36" s="1022"/>
      <c r="EZZ36" s="1022"/>
      <c r="FAA36" s="1022"/>
      <c r="FAB36" s="1022"/>
      <c r="FAC36" s="1022"/>
      <c r="FAD36" s="1022"/>
      <c r="FAE36" s="1022"/>
      <c r="FAF36" s="1022"/>
      <c r="FAG36" s="1022"/>
      <c r="FAH36" s="1022"/>
      <c r="FAI36" s="1022"/>
      <c r="FAJ36" s="1022"/>
      <c r="FAK36" s="1022"/>
      <c r="FAL36" s="1022"/>
      <c r="FAM36" s="1022"/>
      <c r="FAN36" s="1022"/>
      <c r="FAO36" s="1022"/>
      <c r="FAP36" s="1022"/>
      <c r="FAQ36" s="1022"/>
      <c r="FAR36" s="1022"/>
      <c r="FAS36" s="1022"/>
      <c r="FAT36" s="1022"/>
      <c r="FAU36" s="1022"/>
      <c r="FAV36" s="1022"/>
      <c r="FAW36" s="1022"/>
      <c r="FAX36" s="1022"/>
      <c r="FAY36" s="1022"/>
      <c r="FAZ36" s="1022"/>
      <c r="FBA36" s="1022"/>
      <c r="FBB36" s="1022"/>
      <c r="FBC36" s="1022"/>
      <c r="FBD36" s="1022"/>
      <c r="FBE36" s="1022"/>
      <c r="FBF36" s="1022"/>
      <c r="FBG36" s="1022"/>
      <c r="FBH36" s="1022"/>
      <c r="FBI36" s="1022"/>
      <c r="FBJ36" s="1022"/>
      <c r="FBK36" s="1022"/>
      <c r="FBL36" s="1022"/>
      <c r="FBM36" s="1022"/>
      <c r="FBN36" s="1022"/>
      <c r="FBO36" s="1022"/>
      <c r="FBP36" s="1022"/>
      <c r="FBQ36" s="1022"/>
      <c r="FBR36" s="1022"/>
      <c r="FBS36" s="1022"/>
      <c r="FBT36" s="1022"/>
      <c r="FBU36" s="1022"/>
      <c r="FBV36" s="1022"/>
      <c r="FBW36" s="1022"/>
      <c r="FBX36" s="1022"/>
      <c r="FBY36" s="1022"/>
      <c r="FBZ36" s="1022"/>
      <c r="FCA36" s="1022"/>
      <c r="FCB36" s="1022"/>
      <c r="FCC36" s="1022"/>
      <c r="FCD36" s="1022"/>
      <c r="FCE36" s="1022"/>
      <c r="FCF36" s="1022"/>
      <c r="FCG36" s="1022"/>
      <c r="FCH36" s="1022"/>
      <c r="FCI36" s="1022"/>
      <c r="FCJ36" s="1022"/>
      <c r="FCK36" s="1022"/>
      <c r="FCL36" s="1022"/>
      <c r="FCM36" s="1022"/>
      <c r="FCN36" s="1022"/>
      <c r="FCO36" s="1022"/>
      <c r="FCP36" s="1022"/>
      <c r="FCQ36" s="1022"/>
      <c r="FCR36" s="1022"/>
      <c r="FCS36" s="1022"/>
      <c r="FCT36" s="1022"/>
      <c r="FCU36" s="1022"/>
      <c r="FCV36" s="1022"/>
      <c r="FCW36" s="1022"/>
      <c r="FCX36" s="1022"/>
      <c r="FCY36" s="1022"/>
      <c r="FCZ36" s="1022"/>
      <c r="FDA36" s="1022"/>
      <c r="FDB36" s="1022"/>
      <c r="FDC36" s="1022"/>
      <c r="FDD36" s="1022"/>
      <c r="FDE36" s="1022"/>
      <c r="FDF36" s="1022"/>
      <c r="FDG36" s="1022"/>
      <c r="FDH36" s="1022"/>
      <c r="FDI36" s="1022"/>
      <c r="FDJ36" s="1022"/>
      <c r="FDK36" s="1022"/>
      <c r="FDL36" s="1022"/>
      <c r="FDM36" s="1022"/>
      <c r="FDN36" s="1022"/>
      <c r="FDO36" s="1022"/>
      <c r="FDP36" s="1022"/>
      <c r="FDQ36" s="1022"/>
      <c r="FDR36" s="1022"/>
      <c r="FDS36" s="1022"/>
      <c r="FDT36" s="1022"/>
      <c r="FDU36" s="1022"/>
      <c r="FDV36" s="1022"/>
      <c r="FDW36" s="1022"/>
      <c r="FDX36" s="1022"/>
      <c r="FDY36" s="1022"/>
      <c r="FDZ36" s="1022"/>
      <c r="FEA36" s="1022"/>
      <c r="FEB36" s="1022"/>
      <c r="FEC36" s="1022"/>
      <c r="FED36" s="1022"/>
      <c r="FEE36" s="1022"/>
      <c r="FEF36" s="1022"/>
      <c r="FEG36" s="1022"/>
      <c r="FEH36" s="1022"/>
      <c r="FEI36" s="1022"/>
      <c r="FEJ36" s="1022"/>
      <c r="FEK36" s="1022"/>
      <c r="FEL36" s="1022"/>
      <c r="FEM36" s="1022"/>
      <c r="FEN36" s="1022"/>
      <c r="FEO36" s="1022"/>
      <c r="FEP36" s="1022"/>
      <c r="FEQ36" s="1022"/>
      <c r="FER36" s="1022"/>
      <c r="FES36" s="1022"/>
      <c r="FET36" s="1022"/>
      <c r="FEU36" s="1022"/>
      <c r="FEV36" s="1022"/>
      <c r="FEW36" s="1022"/>
      <c r="FEX36" s="1022"/>
      <c r="FEY36" s="1022"/>
      <c r="FEZ36" s="1022"/>
      <c r="FFA36" s="1022"/>
      <c r="FFB36" s="1022"/>
      <c r="FFC36" s="1022"/>
      <c r="FFD36" s="1022"/>
      <c r="FFE36" s="1022"/>
      <c r="FFF36" s="1022"/>
      <c r="FFG36" s="1022"/>
      <c r="FFH36" s="1022"/>
      <c r="FFI36" s="1022"/>
      <c r="FFJ36" s="1022"/>
      <c r="FFK36" s="1022"/>
      <c r="FFL36" s="1022"/>
      <c r="FFM36" s="1022"/>
      <c r="FFN36" s="1022"/>
      <c r="FFO36" s="1022"/>
      <c r="FFP36" s="1022"/>
      <c r="FFQ36" s="1022"/>
      <c r="FFR36" s="1022"/>
      <c r="FFS36" s="1022"/>
      <c r="FFT36" s="1022"/>
      <c r="FFU36" s="1022"/>
      <c r="FFV36" s="1022"/>
      <c r="FFW36" s="1022"/>
      <c r="FFX36" s="1022"/>
      <c r="FFY36" s="1022"/>
      <c r="FFZ36" s="1022"/>
      <c r="FGA36" s="1022"/>
      <c r="FGB36" s="1022"/>
      <c r="FGC36" s="1022"/>
      <c r="FGD36" s="1022"/>
      <c r="FGE36" s="1022"/>
      <c r="FGF36" s="1022"/>
      <c r="FGG36" s="1022"/>
      <c r="FGH36" s="1022"/>
      <c r="FGI36" s="1022"/>
      <c r="FGJ36" s="1022"/>
      <c r="FGK36" s="1022"/>
      <c r="FGL36" s="1022"/>
      <c r="FGM36" s="1022"/>
      <c r="FGN36" s="1022"/>
      <c r="FGO36" s="1022"/>
      <c r="FGP36" s="1022"/>
      <c r="FGQ36" s="1022"/>
      <c r="FGR36" s="1022"/>
      <c r="FGS36" s="1022"/>
      <c r="FGT36" s="1022"/>
      <c r="FGU36" s="1022"/>
      <c r="FGV36" s="1022"/>
      <c r="FGW36" s="1022"/>
      <c r="FGX36" s="1022"/>
      <c r="FGY36" s="1022"/>
      <c r="FGZ36" s="1022"/>
      <c r="FHA36" s="1022"/>
      <c r="FHB36" s="1022"/>
      <c r="FHC36" s="1022"/>
      <c r="FHD36" s="1022"/>
      <c r="FHE36" s="1022"/>
      <c r="FHF36" s="1022"/>
      <c r="FHG36" s="1022"/>
      <c r="FHH36" s="1022"/>
      <c r="FHI36" s="1022"/>
      <c r="FHJ36" s="1022"/>
      <c r="FHK36" s="1022"/>
      <c r="FHL36" s="1022"/>
      <c r="FHM36" s="1022"/>
      <c r="FHN36" s="1022"/>
      <c r="FHO36" s="1022"/>
      <c r="FHP36" s="1022"/>
      <c r="FHQ36" s="1022"/>
      <c r="FHR36" s="1022"/>
      <c r="FHS36" s="1022"/>
      <c r="FHT36" s="1022"/>
      <c r="FHU36" s="1022"/>
      <c r="FHV36" s="1022"/>
      <c r="FHW36" s="1022"/>
      <c r="FHX36" s="1022"/>
      <c r="FHY36" s="1022"/>
      <c r="FHZ36" s="1022"/>
      <c r="FIA36" s="1022"/>
      <c r="FIB36" s="1022"/>
      <c r="FIC36" s="1022"/>
      <c r="FID36" s="1022"/>
      <c r="FIE36" s="1022"/>
      <c r="FIF36" s="1022"/>
      <c r="FIG36" s="1022"/>
      <c r="FIH36" s="1022"/>
      <c r="FII36" s="1022"/>
      <c r="FIJ36" s="1022"/>
      <c r="FIK36" s="1022"/>
      <c r="FIL36" s="1022"/>
      <c r="FIM36" s="1022"/>
      <c r="FIN36" s="1022"/>
      <c r="FIO36" s="1022"/>
      <c r="FIP36" s="1022"/>
      <c r="FIQ36" s="1022"/>
      <c r="FIR36" s="1022"/>
      <c r="FIS36" s="1022"/>
      <c r="FIT36" s="1022"/>
      <c r="FIU36" s="1022"/>
      <c r="FIV36" s="1022"/>
      <c r="FIW36" s="1022"/>
      <c r="FIX36" s="1022"/>
      <c r="FIY36" s="1022"/>
      <c r="FIZ36" s="1022"/>
      <c r="FJA36" s="1022"/>
      <c r="FJB36" s="1022"/>
      <c r="FJC36" s="1022"/>
      <c r="FJD36" s="1022"/>
      <c r="FJE36" s="1022"/>
      <c r="FJF36" s="1022"/>
      <c r="FJG36" s="1022"/>
      <c r="FJH36" s="1022"/>
      <c r="FJI36" s="1022"/>
      <c r="FJJ36" s="1022"/>
      <c r="FJK36" s="1022"/>
      <c r="FJL36" s="1022"/>
      <c r="FJM36" s="1022"/>
      <c r="FJN36" s="1022"/>
      <c r="FJO36" s="1022"/>
      <c r="FJP36" s="1022"/>
      <c r="FJQ36" s="1022"/>
      <c r="FJR36" s="1022"/>
      <c r="FJS36" s="1022"/>
      <c r="FJT36" s="1022"/>
      <c r="FJU36" s="1022"/>
      <c r="FJV36" s="1022"/>
      <c r="FJW36" s="1022"/>
      <c r="FJX36" s="1022"/>
      <c r="FJY36" s="1022"/>
      <c r="FJZ36" s="1022"/>
      <c r="FKA36" s="1022"/>
      <c r="FKB36" s="1022"/>
      <c r="FKC36" s="1022"/>
      <c r="FKD36" s="1022"/>
      <c r="FKE36" s="1022"/>
      <c r="FKF36" s="1022"/>
      <c r="FKG36" s="1022"/>
      <c r="FKH36" s="1022"/>
      <c r="FKI36" s="1022"/>
      <c r="FKJ36" s="1022"/>
      <c r="FKK36" s="1022"/>
      <c r="FKL36" s="1022"/>
      <c r="FKM36" s="1022"/>
      <c r="FKN36" s="1022"/>
      <c r="FKO36" s="1022"/>
      <c r="FKP36" s="1022"/>
      <c r="FKQ36" s="1022"/>
      <c r="FKR36" s="1022"/>
      <c r="FKS36" s="1022"/>
      <c r="FKT36" s="1022"/>
      <c r="FKU36" s="1022"/>
      <c r="FKV36" s="1022"/>
      <c r="FKW36" s="1022"/>
      <c r="FKX36" s="1022"/>
      <c r="FKY36" s="1022"/>
      <c r="FKZ36" s="1022"/>
      <c r="FLA36" s="1022"/>
      <c r="FLB36" s="1022"/>
      <c r="FLC36" s="1022"/>
      <c r="FLD36" s="1022"/>
      <c r="FLE36" s="1022"/>
      <c r="FLF36" s="1022"/>
      <c r="FLG36" s="1022"/>
      <c r="FLH36" s="1022"/>
      <c r="FLI36" s="1022"/>
      <c r="FLJ36" s="1022"/>
      <c r="FLK36" s="1022"/>
      <c r="FLL36" s="1022"/>
      <c r="FLM36" s="1022"/>
      <c r="FLN36" s="1022"/>
      <c r="FLO36" s="1022"/>
      <c r="FLP36" s="1022"/>
      <c r="FLQ36" s="1022"/>
      <c r="FLR36" s="1022"/>
      <c r="FLS36" s="1022"/>
      <c r="FLT36" s="1022"/>
      <c r="FLU36" s="1022"/>
      <c r="FLV36" s="1022"/>
      <c r="FLW36" s="1022"/>
      <c r="FLX36" s="1022"/>
      <c r="FLY36" s="1022"/>
      <c r="FLZ36" s="1022"/>
      <c r="FMA36" s="1022"/>
      <c r="FMB36" s="1022"/>
      <c r="FMC36" s="1022"/>
      <c r="FMD36" s="1022"/>
      <c r="FME36" s="1022"/>
      <c r="FMF36" s="1022"/>
      <c r="FMG36" s="1022"/>
      <c r="FMH36" s="1022"/>
      <c r="FMI36" s="1022"/>
      <c r="FMJ36" s="1022"/>
      <c r="FMK36" s="1022"/>
      <c r="FML36" s="1022"/>
      <c r="FMM36" s="1022"/>
      <c r="FMN36" s="1022"/>
      <c r="FMO36" s="1022"/>
      <c r="FMP36" s="1022"/>
      <c r="FMQ36" s="1022"/>
      <c r="FMR36" s="1022"/>
      <c r="FMS36" s="1022"/>
      <c r="FMT36" s="1022"/>
      <c r="FMU36" s="1022"/>
      <c r="FMV36" s="1022"/>
      <c r="FMW36" s="1022"/>
      <c r="FMX36" s="1022"/>
      <c r="FMY36" s="1022"/>
      <c r="FMZ36" s="1022"/>
      <c r="FNA36" s="1022"/>
      <c r="FNB36" s="1022"/>
      <c r="FNC36" s="1022"/>
      <c r="FND36" s="1022"/>
      <c r="FNE36" s="1022"/>
      <c r="FNF36" s="1022"/>
      <c r="FNG36" s="1022"/>
      <c r="FNH36" s="1022"/>
      <c r="FNI36" s="1022"/>
      <c r="FNJ36" s="1022"/>
      <c r="FNK36" s="1022"/>
      <c r="FNL36" s="1022"/>
      <c r="FNM36" s="1022"/>
      <c r="FNN36" s="1022"/>
      <c r="FNO36" s="1022"/>
      <c r="FNP36" s="1022"/>
      <c r="FNQ36" s="1022"/>
      <c r="FNR36" s="1022"/>
      <c r="FNS36" s="1022"/>
      <c r="FNT36" s="1022"/>
      <c r="FNU36" s="1022"/>
      <c r="FNV36" s="1022"/>
      <c r="FNW36" s="1022"/>
      <c r="FNX36" s="1022"/>
      <c r="FNY36" s="1022"/>
      <c r="FNZ36" s="1022"/>
      <c r="FOA36" s="1022"/>
      <c r="FOB36" s="1022"/>
      <c r="FOC36" s="1022"/>
      <c r="FOD36" s="1022"/>
      <c r="FOE36" s="1022"/>
      <c r="FOF36" s="1022"/>
      <c r="FOG36" s="1022"/>
      <c r="FOH36" s="1022"/>
      <c r="FOI36" s="1022"/>
      <c r="FOJ36" s="1022"/>
      <c r="FOK36" s="1022"/>
      <c r="FOL36" s="1022"/>
      <c r="FOM36" s="1022"/>
      <c r="FON36" s="1022"/>
      <c r="FOO36" s="1022"/>
      <c r="FOP36" s="1022"/>
      <c r="FOQ36" s="1022"/>
      <c r="FOR36" s="1022"/>
      <c r="FOS36" s="1022"/>
      <c r="FOT36" s="1022"/>
      <c r="FOU36" s="1022"/>
      <c r="FOV36" s="1022"/>
      <c r="FOW36" s="1022"/>
      <c r="FOX36" s="1022"/>
      <c r="FOY36" s="1022"/>
      <c r="FOZ36" s="1022"/>
      <c r="FPA36" s="1022"/>
      <c r="FPB36" s="1022"/>
      <c r="FPC36" s="1022"/>
      <c r="FPD36" s="1022"/>
      <c r="FPE36" s="1022"/>
      <c r="FPF36" s="1022"/>
      <c r="FPG36" s="1022"/>
      <c r="FPH36" s="1022"/>
      <c r="FPI36" s="1022"/>
      <c r="FPJ36" s="1022"/>
      <c r="FPK36" s="1022"/>
      <c r="FPL36" s="1022"/>
      <c r="FPM36" s="1022"/>
      <c r="FPN36" s="1022"/>
      <c r="FPO36" s="1022"/>
      <c r="FPP36" s="1022"/>
      <c r="FPQ36" s="1022"/>
      <c r="FPR36" s="1022"/>
      <c r="FPS36" s="1022"/>
      <c r="FPT36" s="1022"/>
      <c r="FPU36" s="1022"/>
      <c r="FPV36" s="1022"/>
      <c r="FPW36" s="1022"/>
      <c r="FPX36" s="1022"/>
      <c r="FPY36" s="1022"/>
      <c r="FPZ36" s="1022"/>
      <c r="FQA36" s="1022"/>
      <c r="FQB36" s="1022"/>
      <c r="FQC36" s="1022"/>
      <c r="FQD36" s="1022"/>
      <c r="FQE36" s="1022"/>
      <c r="FQF36" s="1022"/>
      <c r="FQG36" s="1022"/>
      <c r="FQH36" s="1022"/>
      <c r="FQI36" s="1022"/>
      <c r="FQJ36" s="1022"/>
      <c r="FQK36" s="1022"/>
      <c r="FQL36" s="1022"/>
      <c r="FQM36" s="1022"/>
      <c r="FQN36" s="1022"/>
      <c r="FQO36" s="1022"/>
      <c r="FQP36" s="1022"/>
      <c r="FQQ36" s="1022"/>
      <c r="FQR36" s="1022"/>
      <c r="FQS36" s="1022"/>
      <c r="FQT36" s="1022"/>
      <c r="FQU36" s="1022"/>
      <c r="FQV36" s="1022"/>
      <c r="FQW36" s="1022"/>
      <c r="FQX36" s="1022"/>
      <c r="FQY36" s="1022"/>
      <c r="FQZ36" s="1022"/>
      <c r="FRA36" s="1022"/>
      <c r="FRB36" s="1022"/>
      <c r="FRC36" s="1022"/>
      <c r="FRD36" s="1022"/>
      <c r="FRE36" s="1022"/>
      <c r="FRF36" s="1022"/>
      <c r="FRG36" s="1022"/>
      <c r="FRH36" s="1022"/>
      <c r="FRI36" s="1022"/>
      <c r="FRJ36" s="1022"/>
      <c r="FRK36" s="1022"/>
      <c r="FRL36" s="1022"/>
      <c r="FRM36" s="1022"/>
      <c r="FRN36" s="1022"/>
      <c r="FRO36" s="1022"/>
      <c r="FRP36" s="1022"/>
      <c r="FRQ36" s="1022"/>
      <c r="FRR36" s="1022"/>
      <c r="FRS36" s="1022"/>
      <c r="FRT36" s="1022"/>
      <c r="FRU36" s="1022"/>
      <c r="FRV36" s="1022"/>
      <c r="FRW36" s="1022"/>
      <c r="FRX36" s="1022"/>
      <c r="FRY36" s="1022"/>
      <c r="FRZ36" s="1022"/>
      <c r="FSA36" s="1022"/>
      <c r="FSB36" s="1022"/>
      <c r="FSC36" s="1022"/>
      <c r="FSD36" s="1022"/>
      <c r="FSE36" s="1022"/>
      <c r="FSF36" s="1022"/>
      <c r="FSG36" s="1022"/>
      <c r="FSH36" s="1022"/>
      <c r="FSI36" s="1022"/>
      <c r="FSJ36" s="1022"/>
      <c r="FSK36" s="1022"/>
      <c r="FSL36" s="1022"/>
      <c r="FSM36" s="1022"/>
      <c r="FSN36" s="1022"/>
      <c r="FSO36" s="1022"/>
      <c r="FSP36" s="1022"/>
      <c r="FSQ36" s="1022"/>
      <c r="FSR36" s="1022"/>
      <c r="FSS36" s="1022"/>
      <c r="FST36" s="1022"/>
      <c r="FSU36" s="1022"/>
      <c r="FSV36" s="1022"/>
      <c r="FSW36" s="1022"/>
      <c r="FSX36" s="1022"/>
      <c r="FSY36" s="1022"/>
      <c r="FSZ36" s="1022"/>
      <c r="FTA36" s="1022"/>
      <c r="FTB36" s="1022"/>
      <c r="FTC36" s="1022"/>
      <c r="FTD36" s="1022"/>
      <c r="FTE36" s="1022"/>
      <c r="FTF36" s="1022"/>
      <c r="FTG36" s="1022"/>
      <c r="FTH36" s="1022"/>
      <c r="FTI36" s="1022"/>
      <c r="FTJ36" s="1022"/>
      <c r="FTK36" s="1022"/>
      <c r="FTL36" s="1022"/>
      <c r="FTM36" s="1022"/>
      <c r="FTN36" s="1022"/>
      <c r="FTO36" s="1022"/>
      <c r="FTP36" s="1022"/>
      <c r="FTQ36" s="1022"/>
      <c r="FTR36" s="1022"/>
      <c r="FTS36" s="1022"/>
      <c r="FTT36" s="1022"/>
      <c r="FTU36" s="1022"/>
      <c r="FTV36" s="1022"/>
      <c r="FTW36" s="1022"/>
      <c r="FTX36" s="1022"/>
      <c r="FTY36" s="1022"/>
      <c r="FTZ36" s="1022"/>
      <c r="FUA36" s="1022"/>
      <c r="FUB36" s="1022"/>
      <c r="FUC36" s="1022"/>
      <c r="FUD36" s="1022"/>
      <c r="FUE36" s="1022"/>
      <c r="FUF36" s="1022"/>
      <c r="FUG36" s="1022"/>
      <c r="FUH36" s="1022"/>
      <c r="FUI36" s="1022"/>
      <c r="FUJ36" s="1022"/>
      <c r="FUK36" s="1022"/>
      <c r="FUL36" s="1022"/>
      <c r="FUM36" s="1022"/>
      <c r="FUN36" s="1022"/>
      <c r="FUO36" s="1022"/>
      <c r="FUP36" s="1022"/>
      <c r="FUQ36" s="1022"/>
      <c r="FUR36" s="1022"/>
      <c r="FUS36" s="1022"/>
      <c r="FUT36" s="1022"/>
      <c r="FUU36" s="1022"/>
      <c r="FUV36" s="1022"/>
      <c r="FUW36" s="1022"/>
      <c r="FUX36" s="1022"/>
      <c r="FUY36" s="1022"/>
      <c r="FUZ36" s="1022"/>
      <c r="FVA36" s="1022"/>
      <c r="FVB36" s="1022"/>
      <c r="FVC36" s="1022"/>
      <c r="FVD36" s="1022"/>
      <c r="FVE36" s="1022"/>
      <c r="FVF36" s="1022"/>
      <c r="FVG36" s="1022"/>
      <c r="FVH36" s="1022"/>
      <c r="FVI36" s="1022"/>
      <c r="FVJ36" s="1022"/>
      <c r="FVK36" s="1022"/>
      <c r="FVL36" s="1022"/>
      <c r="FVM36" s="1022"/>
      <c r="FVN36" s="1022"/>
      <c r="FVO36" s="1022"/>
      <c r="FVP36" s="1022"/>
      <c r="FVQ36" s="1022"/>
      <c r="FVR36" s="1022"/>
      <c r="FVS36" s="1022"/>
      <c r="FVT36" s="1022"/>
      <c r="FVU36" s="1022"/>
      <c r="FVV36" s="1022"/>
      <c r="FVW36" s="1022"/>
      <c r="FVX36" s="1022"/>
      <c r="FVY36" s="1022"/>
      <c r="FVZ36" s="1022"/>
      <c r="FWA36" s="1022"/>
      <c r="FWB36" s="1022"/>
      <c r="FWC36" s="1022"/>
      <c r="FWD36" s="1022"/>
      <c r="FWE36" s="1022"/>
      <c r="FWF36" s="1022"/>
      <c r="FWG36" s="1022"/>
      <c r="FWH36" s="1022"/>
      <c r="FWI36" s="1022"/>
      <c r="FWJ36" s="1022"/>
      <c r="FWK36" s="1022"/>
      <c r="FWL36" s="1022"/>
      <c r="FWM36" s="1022"/>
      <c r="FWN36" s="1022"/>
      <c r="FWO36" s="1022"/>
      <c r="FWP36" s="1022"/>
      <c r="FWQ36" s="1022"/>
      <c r="FWR36" s="1022"/>
      <c r="FWS36" s="1022"/>
      <c r="FWT36" s="1022"/>
      <c r="FWU36" s="1022"/>
      <c r="FWV36" s="1022"/>
      <c r="FWW36" s="1022"/>
      <c r="FWX36" s="1022"/>
      <c r="FWY36" s="1022"/>
      <c r="FWZ36" s="1022"/>
      <c r="FXA36" s="1022"/>
      <c r="FXB36" s="1022"/>
      <c r="FXC36" s="1022"/>
      <c r="FXD36" s="1022"/>
      <c r="FXE36" s="1022"/>
      <c r="FXF36" s="1022"/>
      <c r="FXG36" s="1022"/>
      <c r="FXH36" s="1022"/>
      <c r="FXI36" s="1022"/>
      <c r="FXJ36" s="1022"/>
      <c r="FXK36" s="1022"/>
      <c r="FXL36" s="1022"/>
      <c r="FXM36" s="1022"/>
      <c r="FXN36" s="1022"/>
      <c r="FXO36" s="1022"/>
      <c r="FXP36" s="1022"/>
      <c r="FXQ36" s="1022"/>
      <c r="FXR36" s="1022"/>
      <c r="FXS36" s="1022"/>
      <c r="FXT36" s="1022"/>
      <c r="FXU36" s="1022"/>
      <c r="FXV36" s="1022"/>
      <c r="FXW36" s="1022"/>
      <c r="FXX36" s="1022"/>
      <c r="FXY36" s="1022"/>
      <c r="FXZ36" s="1022"/>
      <c r="FYA36" s="1022"/>
      <c r="FYB36" s="1022"/>
      <c r="FYC36" s="1022"/>
      <c r="FYD36" s="1022"/>
      <c r="FYE36" s="1022"/>
      <c r="FYF36" s="1022"/>
      <c r="FYG36" s="1022"/>
      <c r="FYH36" s="1022"/>
      <c r="FYI36" s="1022"/>
      <c r="FYJ36" s="1022"/>
      <c r="FYK36" s="1022"/>
      <c r="FYL36" s="1022"/>
      <c r="FYM36" s="1022"/>
      <c r="FYN36" s="1022"/>
      <c r="FYO36" s="1022"/>
      <c r="FYP36" s="1022"/>
      <c r="FYQ36" s="1022"/>
      <c r="FYR36" s="1022"/>
      <c r="FYS36" s="1022"/>
      <c r="FYT36" s="1022"/>
      <c r="FYU36" s="1022"/>
      <c r="FYV36" s="1022"/>
      <c r="FYW36" s="1022"/>
      <c r="FYX36" s="1022"/>
      <c r="FYY36" s="1022"/>
      <c r="FYZ36" s="1022"/>
      <c r="FZA36" s="1022"/>
      <c r="FZB36" s="1022"/>
      <c r="FZC36" s="1022"/>
      <c r="FZD36" s="1022"/>
      <c r="FZE36" s="1022"/>
      <c r="FZF36" s="1022"/>
      <c r="FZG36" s="1022"/>
      <c r="FZH36" s="1022"/>
      <c r="FZI36" s="1022"/>
      <c r="FZJ36" s="1022"/>
      <c r="FZK36" s="1022"/>
      <c r="FZL36" s="1022"/>
      <c r="FZM36" s="1022"/>
      <c r="FZN36" s="1022"/>
      <c r="FZO36" s="1022"/>
      <c r="FZP36" s="1022"/>
      <c r="FZQ36" s="1022"/>
      <c r="FZR36" s="1022"/>
      <c r="FZS36" s="1022"/>
      <c r="FZT36" s="1022"/>
      <c r="FZU36" s="1022"/>
      <c r="FZV36" s="1022"/>
      <c r="FZW36" s="1022"/>
      <c r="FZX36" s="1022"/>
      <c r="FZY36" s="1022"/>
      <c r="FZZ36" s="1022"/>
      <c r="GAA36" s="1022"/>
      <c r="GAB36" s="1022"/>
      <c r="GAC36" s="1022"/>
      <c r="GAD36" s="1022"/>
      <c r="GAE36" s="1022"/>
      <c r="GAF36" s="1022"/>
      <c r="GAG36" s="1022"/>
      <c r="GAH36" s="1022"/>
      <c r="GAI36" s="1022"/>
      <c r="GAJ36" s="1022"/>
      <c r="GAK36" s="1022"/>
      <c r="GAL36" s="1022"/>
      <c r="GAM36" s="1022"/>
      <c r="GAN36" s="1022"/>
      <c r="GAO36" s="1022"/>
      <c r="GAP36" s="1022"/>
      <c r="GAQ36" s="1022"/>
      <c r="GAR36" s="1022"/>
      <c r="GAS36" s="1022"/>
      <c r="GAT36" s="1022"/>
      <c r="GAU36" s="1022"/>
      <c r="GAV36" s="1022"/>
      <c r="GAW36" s="1022"/>
      <c r="GAX36" s="1022"/>
      <c r="GAY36" s="1022"/>
      <c r="GAZ36" s="1022"/>
      <c r="GBA36" s="1022"/>
      <c r="GBB36" s="1022"/>
      <c r="GBC36" s="1022"/>
      <c r="GBD36" s="1022"/>
      <c r="GBE36" s="1022"/>
      <c r="GBF36" s="1022"/>
      <c r="GBG36" s="1022"/>
      <c r="GBH36" s="1022"/>
      <c r="GBI36" s="1022"/>
      <c r="GBJ36" s="1022"/>
      <c r="GBK36" s="1022"/>
      <c r="GBL36" s="1022"/>
      <c r="GBM36" s="1022"/>
      <c r="GBN36" s="1022"/>
      <c r="GBO36" s="1022"/>
      <c r="GBP36" s="1022"/>
      <c r="GBQ36" s="1022"/>
      <c r="GBR36" s="1022"/>
      <c r="GBS36" s="1022"/>
      <c r="GBT36" s="1022"/>
      <c r="GBU36" s="1022"/>
      <c r="GBV36" s="1022"/>
      <c r="GBW36" s="1022"/>
      <c r="GBX36" s="1022"/>
      <c r="GBY36" s="1022"/>
      <c r="GBZ36" s="1022"/>
      <c r="GCA36" s="1022"/>
      <c r="GCB36" s="1022"/>
      <c r="GCC36" s="1022"/>
      <c r="GCD36" s="1022"/>
      <c r="GCE36" s="1022"/>
      <c r="GCF36" s="1022"/>
      <c r="GCG36" s="1022"/>
      <c r="GCH36" s="1022"/>
      <c r="GCI36" s="1022"/>
      <c r="GCJ36" s="1022"/>
      <c r="GCK36" s="1022"/>
      <c r="GCL36" s="1022"/>
      <c r="GCM36" s="1022"/>
      <c r="GCN36" s="1022"/>
      <c r="GCO36" s="1022"/>
      <c r="GCP36" s="1022"/>
      <c r="GCQ36" s="1022"/>
      <c r="GCR36" s="1022"/>
      <c r="GCS36" s="1022"/>
      <c r="GCT36" s="1022"/>
      <c r="GCU36" s="1022"/>
      <c r="GCV36" s="1022"/>
      <c r="GCW36" s="1022"/>
      <c r="GCX36" s="1022"/>
      <c r="GCY36" s="1022"/>
      <c r="GCZ36" s="1022"/>
      <c r="GDA36" s="1022"/>
      <c r="GDB36" s="1022"/>
      <c r="GDC36" s="1022"/>
      <c r="GDD36" s="1022"/>
      <c r="GDE36" s="1022"/>
      <c r="GDF36" s="1022"/>
      <c r="GDG36" s="1022"/>
      <c r="GDH36" s="1022"/>
      <c r="GDI36" s="1022"/>
      <c r="GDJ36" s="1022"/>
      <c r="GDK36" s="1022"/>
      <c r="GDL36" s="1022"/>
      <c r="GDM36" s="1022"/>
      <c r="GDN36" s="1022"/>
      <c r="GDO36" s="1022"/>
      <c r="GDP36" s="1022"/>
      <c r="GDQ36" s="1022"/>
      <c r="GDR36" s="1022"/>
      <c r="GDS36" s="1022"/>
      <c r="GDT36" s="1022"/>
      <c r="GDU36" s="1022"/>
      <c r="GDV36" s="1022"/>
      <c r="GDW36" s="1022"/>
      <c r="GDX36" s="1022"/>
      <c r="GDY36" s="1022"/>
      <c r="GDZ36" s="1022"/>
      <c r="GEA36" s="1022"/>
      <c r="GEB36" s="1022"/>
      <c r="GEC36" s="1022"/>
      <c r="GED36" s="1022"/>
      <c r="GEE36" s="1022"/>
      <c r="GEF36" s="1022"/>
      <c r="GEG36" s="1022"/>
      <c r="GEH36" s="1022"/>
      <c r="GEI36" s="1022"/>
      <c r="GEJ36" s="1022"/>
      <c r="GEK36" s="1022"/>
      <c r="GEL36" s="1022"/>
      <c r="GEM36" s="1022"/>
      <c r="GEN36" s="1022"/>
      <c r="GEO36" s="1022"/>
      <c r="GEP36" s="1022"/>
      <c r="GEQ36" s="1022"/>
      <c r="GER36" s="1022"/>
      <c r="GES36" s="1022"/>
      <c r="GET36" s="1022"/>
      <c r="GEU36" s="1022"/>
      <c r="GEV36" s="1022"/>
      <c r="GEW36" s="1022"/>
      <c r="GEX36" s="1022"/>
      <c r="GEY36" s="1022"/>
      <c r="GEZ36" s="1022"/>
      <c r="GFA36" s="1022"/>
      <c r="GFB36" s="1022"/>
      <c r="GFC36" s="1022"/>
      <c r="GFD36" s="1022"/>
      <c r="GFE36" s="1022"/>
      <c r="GFF36" s="1022"/>
      <c r="GFG36" s="1022"/>
      <c r="GFH36" s="1022"/>
      <c r="GFI36" s="1022"/>
      <c r="GFJ36" s="1022"/>
      <c r="GFK36" s="1022"/>
      <c r="GFL36" s="1022"/>
      <c r="GFM36" s="1022"/>
      <c r="GFN36" s="1022"/>
      <c r="GFO36" s="1022"/>
      <c r="GFP36" s="1022"/>
      <c r="GFQ36" s="1022"/>
      <c r="GFR36" s="1022"/>
      <c r="GFS36" s="1022"/>
      <c r="GFT36" s="1022"/>
      <c r="GFU36" s="1022"/>
      <c r="GFV36" s="1022"/>
      <c r="GFW36" s="1022"/>
      <c r="GFX36" s="1022"/>
      <c r="GFY36" s="1022"/>
      <c r="GFZ36" s="1022"/>
      <c r="GGA36" s="1022"/>
      <c r="GGB36" s="1022"/>
      <c r="GGC36" s="1022"/>
      <c r="GGD36" s="1022"/>
      <c r="GGE36" s="1022"/>
      <c r="GGF36" s="1022"/>
      <c r="GGG36" s="1022"/>
      <c r="GGH36" s="1022"/>
      <c r="GGI36" s="1022"/>
      <c r="GGJ36" s="1022"/>
      <c r="GGK36" s="1022"/>
      <c r="GGL36" s="1022"/>
      <c r="GGM36" s="1022"/>
      <c r="GGN36" s="1022"/>
      <c r="GGO36" s="1022"/>
      <c r="GGP36" s="1022"/>
      <c r="GGQ36" s="1022"/>
      <c r="GGR36" s="1022"/>
      <c r="GGS36" s="1022"/>
      <c r="GGT36" s="1022"/>
      <c r="GGU36" s="1022"/>
      <c r="GGV36" s="1022"/>
      <c r="GGW36" s="1022"/>
      <c r="GGX36" s="1022"/>
      <c r="GGY36" s="1022"/>
      <c r="GGZ36" s="1022"/>
      <c r="GHA36" s="1022"/>
      <c r="GHB36" s="1022"/>
      <c r="GHC36" s="1022"/>
      <c r="GHD36" s="1022"/>
      <c r="GHE36" s="1022"/>
      <c r="GHF36" s="1022"/>
      <c r="GHG36" s="1022"/>
      <c r="GHH36" s="1022"/>
      <c r="GHI36" s="1022"/>
      <c r="GHJ36" s="1022"/>
      <c r="GHK36" s="1022"/>
      <c r="GHL36" s="1022"/>
      <c r="GHM36" s="1022"/>
      <c r="GHN36" s="1022"/>
      <c r="GHO36" s="1022"/>
      <c r="GHP36" s="1022"/>
      <c r="GHQ36" s="1022"/>
      <c r="GHR36" s="1022"/>
      <c r="GHS36" s="1022"/>
      <c r="GHT36" s="1022"/>
      <c r="GHU36" s="1022"/>
      <c r="GHV36" s="1022"/>
      <c r="GHW36" s="1022"/>
      <c r="GHX36" s="1022"/>
      <c r="GHY36" s="1022"/>
      <c r="GHZ36" s="1022"/>
      <c r="GIA36" s="1022"/>
      <c r="GIB36" s="1022"/>
      <c r="GIC36" s="1022"/>
      <c r="GID36" s="1022"/>
      <c r="GIE36" s="1022"/>
      <c r="GIF36" s="1022"/>
      <c r="GIG36" s="1022"/>
      <c r="GIH36" s="1022"/>
      <c r="GII36" s="1022"/>
      <c r="GIJ36" s="1022"/>
      <c r="GIK36" s="1022"/>
      <c r="GIL36" s="1022"/>
      <c r="GIM36" s="1022"/>
      <c r="GIN36" s="1022"/>
      <c r="GIO36" s="1022"/>
      <c r="GIP36" s="1022"/>
      <c r="GIQ36" s="1022"/>
      <c r="GIR36" s="1022"/>
      <c r="GIS36" s="1022"/>
      <c r="GIT36" s="1022"/>
      <c r="GIU36" s="1022"/>
      <c r="GIV36" s="1022"/>
      <c r="GIW36" s="1022"/>
      <c r="GIX36" s="1022"/>
      <c r="GIY36" s="1022"/>
      <c r="GIZ36" s="1022"/>
      <c r="GJA36" s="1022"/>
      <c r="GJB36" s="1022"/>
      <c r="GJC36" s="1022"/>
      <c r="GJD36" s="1022"/>
      <c r="GJE36" s="1022"/>
      <c r="GJF36" s="1022"/>
      <c r="GJG36" s="1022"/>
      <c r="GJH36" s="1022"/>
      <c r="GJI36" s="1022"/>
      <c r="GJJ36" s="1022"/>
      <c r="GJK36" s="1022"/>
      <c r="GJL36" s="1022"/>
      <c r="GJM36" s="1022"/>
      <c r="GJN36" s="1022"/>
      <c r="GJO36" s="1022"/>
      <c r="GJP36" s="1022"/>
      <c r="GJQ36" s="1022"/>
      <c r="GJR36" s="1022"/>
      <c r="GJS36" s="1022"/>
      <c r="GJT36" s="1022"/>
      <c r="GJU36" s="1022"/>
      <c r="GJV36" s="1022"/>
      <c r="GJW36" s="1022"/>
      <c r="GJX36" s="1022"/>
      <c r="GJY36" s="1022"/>
      <c r="GJZ36" s="1022"/>
      <c r="GKA36" s="1022"/>
      <c r="GKB36" s="1022"/>
      <c r="GKC36" s="1022"/>
      <c r="GKD36" s="1022"/>
      <c r="GKE36" s="1022"/>
      <c r="GKF36" s="1022"/>
      <c r="GKG36" s="1022"/>
      <c r="GKH36" s="1022"/>
      <c r="GKI36" s="1022"/>
      <c r="GKJ36" s="1022"/>
      <c r="GKK36" s="1022"/>
      <c r="GKL36" s="1022"/>
      <c r="GKM36" s="1022"/>
      <c r="GKN36" s="1022"/>
      <c r="GKO36" s="1022"/>
      <c r="GKP36" s="1022"/>
      <c r="GKQ36" s="1022"/>
      <c r="GKR36" s="1022"/>
      <c r="GKS36" s="1022"/>
      <c r="GKT36" s="1022"/>
      <c r="GKU36" s="1022"/>
      <c r="GKV36" s="1022"/>
      <c r="GKW36" s="1022"/>
      <c r="GKX36" s="1022"/>
      <c r="GKY36" s="1022"/>
      <c r="GKZ36" s="1022"/>
      <c r="GLA36" s="1022"/>
      <c r="GLB36" s="1022"/>
      <c r="GLC36" s="1022"/>
      <c r="GLD36" s="1022"/>
      <c r="GLE36" s="1022"/>
      <c r="GLF36" s="1022"/>
      <c r="GLG36" s="1022"/>
      <c r="GLH36" s="1022"/>
      <c r="GLI36" s="1022"/>
      <c r="GLJ36" s="1022"/>
      <c r="GLK36" s="1022"/>
      <c r="GLL36" s="1022"/>
      <c r="GLM36" s="1022"/>
      <c r="GLN36" s="1022"/>
      <c r="GLO36" s="1022"/>
      <c r="GLP36" s="1022"/>
      <c r="GLQ36" s="1022"/>
      <c r="GLR36" s="1022"/>
      <c r="GLS36" s="1022"/>
      <c r="GLT36" s="1022"/>
      <c r="GLU36" s="1022"/>
      <c r="GLV36" s="1022"/>
      <c r="GLW36" s="1022"/>
      <c r="GLX36" s="1022"/>
      <c r="GLY36" s="1022"/>
      <c r="GLZ36" s="1022"/>
      <c r="GMA36" s="1022"/>
      <c r="GMB36" s="1022"/>
      <c r="GMC36" s="1022"/>
      <c r="GMD36" s="1022"/>
      <c r="GME36" s="1022"/>
      <c r="GMF36" s="1022"/>
      <c r="GMG36" s="1022"/>
      <c r="GMH36" s="1022"/>
      <c r="GMI36" s="1022"/>
      <c r="GMJ36" s="1022"/>
      <c r="GMK36" s="1022"/>
      <c r="GML36" s="1022"/>
      <c r="GMM36" s="1022"/>
      <c r="GMN36" s="1022"/>
      <c r="GMO36" s="1022"/>
      <c r="GMP36" s="1022"/>
      <c r="GMQ36" s="1022"/>
      <c r="GMR36" s="1022"/>
      <c r="GMS36" s="1022"/>
      <c r="GMT36" s="1022"/>
      <c r="GMU36" s="1022"/>
      <c r="GMV36" s="1022"/>
      <c r="GMW36" s="1022"/>
      <c r="GMX36" s="1022"/>
      <c r="GMY36" s="1022"/>
      <c r="GMZ36" s="1022"/>
      <c r="GNA36" s="1022"/>
      <c r="GNB36" s="1022"/>
      <c r="GNC36" s="1022"/>
      <c r="GND36" s="1022"/>
      <c r="GNE36" s="1022"/>
      <c r="GNF36" s="1022"/>
      <c r="GNG36" s="1022"/>
      <c r="GNH36" s="1022"/>
      <c r="GNI36" s="1022"/>
      <c r="GNJ36" s="1022"/>
      <c r="GNK36" s="1022"/>
      <c r="GNL36" s="1022"/>
      <c r="GNM36" s="1022"/>
      <c r="GNN36" s="1022"/>
      <c r="GNO36" s="1022"/>
      <c r="GNP36" s="1022"/>
      <c r="GNQ36" s="1022"/>
      <c r="GNR36" s="1022"/>
      <c r="GNS36" s="1022"/>
      <c r="GNT36" s="1022"/>
      <c r="GNU36" s="1022"/>
      <c r="GNV36" s="1022"/>
      <c r="GNW36" s="1022"/>
      <c r="GNX36" s="1022"/>
      <c r="GNY36" s="1022"/>
      <c r="GNZ36" s="1022"/>
      <c r="GOA36" s="1022"/>
      <c r="GOB36" s="1022"/>
      <c r="GOC36" s="1022"/>
      <c r="GOD36" s="1022"/>
      <c r="GOE36" s="1022"/>
      <c r="GOF36" s="1022"/>
      <c r="GOG36" s="1022"/>
      <c r="GOH36" s="1022"/>
      <c r="GOI36" s="1022"/>
      <c r="GOJ36" s="1022"/>
      <c r="GOK36" s="1022"/>
      <c r="GOL36" s="1022"/>
      <c r="GOM36" s="1022"/>
      <c r="GON36" s="1022"/>
      <c r="GOO36" s="1022"/>
      <c r="GOP36" s="1022"/>
      <c r="GOQ36" s="1022"/>
      <c r="GOR36" s="1022"/>
      <c r="GOS36" s="1022"/>
      <c r="GOT36" s="1022"/>
      <c r="GOU36" s="1022"/>
      <c r="GOV36" s="1022"/>
      <c r="GOW36" s="1022"/>
      <c r="GOX36" s="1022"/>
      <c r="GOY36" s="1022"/>
      <c r="GOZ36" s="1022"/>
      <c r="GPA36" s="1022"/>
      <c r="GPB36" s="1022"/>
      <c r="GPC36" s="1022"/>
      <c r="GPD36" s="1022"/>
      <c r="GPE36" s="1022"/>
      <c r="GPF36" s="1022"/>
      <c r="GPG36" s="1022"/>
      <c r="GPH36" s="1022"/>
      <c r="GPI36" s="1022"/>
      <c r="GPJ36" s="1022"/>
      <c r="GPK36" s="1022"/>
      <c r="GPL36" s="1022"/>
      <c r="GPM36" s="1022"/>
      <c r="GPN36" s="1022"/>
      <c r="GPO36" s="1022"/>
      <c r="GPP36" s="1022"/>
      <c r="GPQ36" s="1022"/>
      <c r="GPR36" s="1022"/>
      <c r="GPS36" s="1022"/>
      <c r="GPT36" s="1022"/>
      <c r="GPU36" s="1022"/>
      <c r="GPV36" s="1022"/>
      <c r="GPW36" s="1022"/>
      <c r="GPX36" s="1022"/>
      <c r="GPY36" s="1022"/>
      <c r="GPZ36" s="1022"/>
      <c r="GQA36" s="1022"/>
      <c r="GQB36" s="1022"/>
      <c r="GQC36" s="1022"/>
      <c r="GQD36" s="1022"/>
      <c r="GQE36" s="1022"/>
      <c r="GQF36" s="1022"/>
      <c r="GQG36" s="1022"/>
      <c r="GQH36" s="1022"/>
      <c r="GQI36" s="1022"/>
      <c r="GQJ36" s="1022"/>
      <c r="GQK36" s="1022"/>
      <c r="GQL36" s="1022"/>
      <c r="GQM36" s="1022"/>
      <c r="GQN36" s="1022"/>
      <c r="GQO36" s="1022"/>
      <c r="GQP36" s="1022"/>
      <c r="GQQ36" s="1022"/>
      <c r="GQR36" s="1022"/>
      <c r="GQS36" s="1022"/>
      <c r="GQT36" s="1022"/>
      <c r="GQU36" s="1022"/>
      <c r="GQV36" s="1022"/>
      <c r="GQW36" s="1022"/>
      <c r="GQX36" s="1022"/>
      <c r="GQY36" s="1022"/>
      <c r="GQZ36" s="1022"/>
      <c r="GRA36" s="1022"/>
      <c r="GRB36" s="1022"/>
      <c r="GRC36" s="1022"/>
      <c r="GRD36" s="1022"/>
      <c r="GRE36" s="1022"/>
      <c r="GRF36" s="1022"/>
      <c r="GRG36" s="1022"/>
      <c r="GRH36" s="1022"/>
      <c r="GRI36" s="1022"/>
      <c r="GRJ36" s="1022"/>
      <c r="GRK36" s="1022"/>
      <c r="GRL36" s="1022"/>
      <c r="GRM36" s="1022"/>
      <c r="GRN36" s="1022"/>
      <c r="GRO36" s="1022"/>
      <c r="GRP36" s="1022"/>
      <c r="GRQ36" s="1022"/>
      <c r="GRR36" s="1022"/>
      <c r="GRS36" s="1022"/>
      <c r="GRT36" s="1022"/>
      <c r="GRU36" s="1022"/>
      <c r="GRV36" s="1022"/>
      <c r="GRW36" s="1022"/>
      <c r="GRX36" s="1022"/>
      <c r="GRY36" s="1022"/>
      <c r="GRZ36" s="1022"/>
      <c r="GSA36" s="1022"/>
      <c r="GSB36" s="1022"/>
      <c r="GSC36" s="1022"/>
      <c r="GSD36" s="1022"/>
      <c r="GSE36" s="1022"/>
      <c r="GSF36" s="1022"/>
      <c r="GSG36" s="1022"/>
      <c r="GSH36" s="1022"/>
      <c r="GSI36" s="1022"/>
      <c r="GSJ36" s="1022"/>
      <c r="GSK36" s="1022"/>
      <c r="GSL36" s="1022"/>
      <c r="GSM36" s="1022"/>
      <c r="GSN36" s="1022"/>
      <c r="GSO36" s="1022"/>
      <c r="GSP36" s="1022"/>
      <c r="GSQ36" s="1022"/>
      <c r="GSR36" s="1022"/>
      <c r="GSS36" s="1022"/>
      <c r="GST36" s="1022"/>
      <c r="GSU36" s="1022"/>
      <c r="GSV36" s="1022"/>
      <c r="GSW36" s="1022"/>
      <c r="GSX36" s="1022"/>
      <c r="GSY36" s="1022"/>
      <c r="GSZ36" s="1022"/>
      <c r="GTA36" s="1022"/>
      <c r="GTB36" s="1022"/>
      <c r="GTC36" s="1022"/>
      <c r="GTD36" s="1022"/>
      <c r="GTE36" s="1022"/>
      <c r="GTF36" s="1022"/>
      <c r="GTG36" s="1022"/>
      <c r="GTH36" s="1022"/>
      <c r="GTI36" s="1022"/>
      <c r="GTJ36" s="1022"/>
      <c r="GTK36" s="1022"/>
      <c r="GTL36" s="1022"/>
      <c r="GTM36" s="1022"/>
      <c r="GTN36" s="1022"/>
      <c r="GTO36" s="1022"/>
      <c r="GTP36" s="1022"/>
      <c r="GTQ36" s="1022"/>
      <c r="GTR36" s="1022"/>
      <c r="GTS36" s="1022"/>
      <c r="GTT36" s="1022"/>
      <c r="GTU36" s="1022"/>
      <c r="GTV36" s="1022"/>
      <c r="GTW36" s="1022"/>
      <c r="GTX36" s="1022"/>
      <c r="GTY36" s="1022"/>
      <c r="GTZ36" s="1022"/>
      <c r="GUA36" s="1022"/>
      <c r="GUB36" s="1022"/>
      <c r="GUC36" s="1022"/>
      <c r="GUD36" s="1022"/>
      <c r="GUE36" s="1022"/>
      <c r="GUF36" s="1022"/>
      <c r="GUG36" s="1022"/>
      <c r="GUH36" s="1022"/>
      <c r="GUI36" s="1022"/>
      <c r="GUJ36" s="1022"/>
      <c r="GUK36" s="1022"/>
      <c r="GUL36" s="1022"/>
      <c r="GUM36" s="1022"/>
      <c r="GUN36" s="1022"/>
      <c r="GUO36" s="1022"/>
      <c r="GUP36" s="1022"/>
      <c r="GUQ36" s="1022"/>
      <c r="GUR36" s="1022"/>
      <c r="GUS36" s="1022"/>
      <c r="GUT36" s="1022"/>
      <c r="GUU36" s="1022"/>
      <c r="GUV36" s="1022"/>
      <c r="GUW36" s="1022"/>
      <c r="GUX36" s="1022"/>
      <c r="GUY36" s="1022"/>
      <c r="GUZ36" s="1022"/>
      <c r="GVA36" s="1022"/>
      <c r="GVB36" s="1022"/>
      <c r="GVC36" s="1022"/>
      <c r="GVD36" s="1022"/>
      <c r="GVE36" s="1022"/>
      <c r="GVF36" s="1022"/>
      <c r="GVG36" s="1022"/>
      <c r="GVH36" s="1022"/>
      <c r="GVI36" s="1022"/>
      <c r="GVJ36" s="1022"/>
      <c r="GVK36" s="1022"/>
      <c r="GVL36" s="1022"/>
      <c r="GVM36" s="1022"/>
      <c r="GVN36" s="1022"/>
      <c r="GVO36" s="1022"/>
      <c r="GVP36" s="1022"/>
      <c r="GVQ36" s="1022"/>
      <c r="GVR36" s="1022"/>
      <c r="GVS36" s="1022"/>
      <c r="GVT36" s="1022"/>
      <c r="GVU36" s="1022"/>
      <c r="GVV36" s="1022"/>
      <c r="GVW36" s="1022"/>
      <c r="GVX36" s="1022"/>
      <c r="GVY36" s="1022"/>
      <c r="GVZ36" s="1022"/>
      <c r="GWA36" s="1022"/>
      <c r="GWB36" s="1022"/>
      <c r="GWC36" s="1022"/>
      <c r="GWD36" s="1022"/>
      <c r="GWE36" s="1022"/>
      <c r="GWF36" s="1022"/>
      <c r="GWG36" s="1022"/>
      <c r="GWH36" s="1022"/>
      <c r="GWI36" s="1022"/>
      <c r="GWJ36" s="1022"/>
      <c r="GWK36" s="1022"/>
      <c r="GWL36" s="1022"/>
      <c r="GWM36" s="1022"/>
      <c r="GWN36" s="1022"/>
      <c r="GWO36" s="1022"/>
      <c r="GWP36" s="1022"/>
      <c r="GWQ36" s="1022"/>
      <c r="GWR36" s="1022"/>
      <c r="GWS36" s="1022"/>
      <c r="GWT36" s="1022"/>
      <c r="GWU36" s="1022"/>
      <c r="GWV36" s="1022"/>
      <c r="GWW36" s="1022"/>
      <c r="GWX36" s="1022"/>
      <c r="GWY36" s="1022"/>
      <c r="GWZ36" s="1022"/>
      <c r="GXA36" s="1022"/>
      <c r="GXB36" s="1022"/>
      <c r="GXC36" s="1022"/>
      <c r="GXD36" s="1022"/>
      <c r="GXE36" s="1022"/>
      <c r="GXF36" s="1022"/>
      <c r="GXG36" s="1022"/>
      <c r="GXH36" s="1022"/>
      <c r="GXI36" s="1022"/>
      <c r="GXJ36" s="1022"/>
      <c r="GXK36" s="1022"/>
      <c r="GXL36" s="1022"/>
      <c r="GXM36" s="1022"/>
      <c r="GXN36" s="1022"/>
      <c r="GXO36" s="1022"/>
      <c r="GXP36" s="1022"/>
      <c r="GXQ36" s="1022"/>
      <c r="GXR36" s="1022"/>
      <c r="GXS36" s="1022"/>
      <c r="GXT36" s="1022"/>
      <c r="GXU36" s="1022"/>
      <c r="GXV36" s="1022"/>
      <c r="GXW36" s="1022"/>
      <c r="GXX36" s="1022"/>
      <c r="GXY36" s="1022"/>
      <c r="GXZ36" s="1022"/>
      <c r="GYA36" s="1022"/>
      <c r="GYB36" s="1022"/>
      <c r="GYC36" s="1022"/>
      <c r="GYD36" s="1022"/>
      <c r="GYE36" s="1022"/>
      <c r="GYF36" s="1022"/>
      <c r="GYG36" s="1022"/>
      <c r="GYH36" s="1022"/>
      <c r="GYI36" s="1022"/>
      <c r="GYJ36" s="1022"/>
      <c r="GYK36" s="1022"/>
      <c r="GYL36" s="1022"/>
      <c r="GYM36" s="1022"/>
      <c r="GYN36" s="1022"/>
      <c r="GYO36" s="1022"/>
      <c r="GYP36" s="1022"/>
      <c r="GYQ36" s="1022"/>
      <c r="GYR36" s="1022"/>
      <c r="GYS36" s="1022"/>
      <c r="GYT36" s="1022"/>
      <c r="GYU36" s="1022"/>
      <c r="GYV36" s="1022"/>
      <c r="GYW36" s="1022"/>
      <c r="GYX36" s="1022"/>
      <c r="GYY36" s="1022"/>
      <c r="GYZ36" s="1022"/>
      <c r="GZA36" s="1022"/>
      <c r="GZB36" s="1022"/>
      <c r="GZC36" s="1022"/>
      <c r="GZD36" s="1022"/>
      <c r="GZE36" s="1022"/>
      <c r="GZF36" s="1022"/>
      <c r="GZG36" s="1022"/>
      <c r="GZH36" s="1022"/>
      <c r="GZI36" s="1022"/>
      <c r="GZJ36" s="1022"/>
      <c r="GZK36" s="1022"/>
      <c r="GZL36" s="1022"/>
      <c r="GZM36" s="1022"/>
      <c r="GZN36" s="1022"/>
      <c r="GZO36" s="1022"/>
      <c r="GZP36" s="1022"/>
      <c r="GZQ36" s="1022"/>
      <c r="GZR36" s="1022"/>
      <c r="GZS36" s="1022"/>
      <c r="GZT36" s="1022"/>
      <c r="GZU36" s="1022"/>
      <c r="GZV36" s="1022"/>
      <c r="GZW36" s="1022"/>
      <c r="GZX36" s="1022"/>
      <c r="GZY36" s="1022"/>
      <c r="GZZ36" s="1022"/>
      <c r="HAA36" s="1022"/>
      <c r="HAB36" s="1022"/>
      <c r="HAC36" s="1022"/>
      <c r="HAD36" s="1022"/>
      <c r="HAE36" s="1022"/>
      <c r="HAF36" s="1022"/>
      <c r="HAG36" s="1022"/>
      <c r="HAH36" s="1022"/>
      <c r="HAI36" s="1022"/>
      <c r="HAJ36" s="1022"/>
      <c r="HAK36" s="1022"/>
      <c r="HAL36" s="1022"/>
      <c r="HAM36" s="1022"/>
      <c r="HAN36" s="1022"/>
      <c r="HAO36" s="1022"/>
      <c r="HAP36" s="1022"/>
      <c r="HAQ36" s="1022"/>
      <c r="HAR36" s="1022"/>
      <c r="HAS36" s="1022"/>
      <c r="HAT36" s="1022"/>
      <c r="HAU36" s="1022"/>
      <c r="HAV36" s="1022"/>
      <c r="HAW36" s="1022"/>
      <c r="HAX36" s="1022"/>
      <c r="HAY36" s="1022"/>
      <c r="HAZ36" s="1022"/>
      <c r="HBA36" s="1022"/>
      <c r="HBB36" s="1022"/>
      <c r="HBC36" s="1022"/>
      <c r="HBD36" s="1022"/>
      <c r="HBE36" s="1022"/>
      <c r="HBF36" s="1022"/>
      <c r="HBG36" s="1022"/>
      <c r="HBH36" s="1022"/>
      <c r="HBI36" s="1022"/>
      <c r="HBJ36" s="1022"/>
      <c r="HBK36" s="1022"/>
      <c r="HBL36" s="1022"/>
      <c r="HBM36" s="1022"/>
      <c r="HBN36" s="1022"/>
      <c r="HBO36" s="1022"/>
      <c r="HBP36" s="1022"/>
      <c r="HBQ36" s="1022"/>
      <c r="HBR36" s="1022"/>
      <c r="HBS36" s="1022"/>
      <c r="HBT36" s="1022"/>
      <c r="HBU36" s="1022"/>
      <c r="HBV36" s="1022"/>
      <c r="HBW36" s="1022"/>
      <c r="HBX36" s="1022"/>
      <c r="HBY36" s="1022"/>
      <c r="HBZ36" s="1022"/>
      <c r="HCA36" s="1022"/>
      <c r="HCB36" s="1022"/>
      <c r="HCC36" s="1022"/>
      <c r="HCD36" s="1022"/>
      <c r="HCE36" s="1022"/>
      <c r="HCF36" s="1022"/>
      <c r="HCG36" s="1022"/>
      <c r="HCH36" s="1022"/>
      <c r="HCI36" s="1022"/>
      <c r="HCJ36" s="1022"/>
      <c r="HCK36" s="1022"/>
      <c r="HCL36" s="1022"/>
      <c r="HCM36" s="1022"/>
      <c r="HCN36" s="1022"/>
      <c r="HCO36" s="1022"/>
      <c r="HCP36" s="1022"/>
      <c r="HCQ36" s="1022"/>
      <c r="HCR36" s="1022"/>
      <c r="HCS36" s="1022"/>
      <c r="HCT36" s="1022"/>
      <c r="HCU36" s="1022"/>
      <c r="HCV36" s="1022"/>
      <c r="HCW36" s="1022"/>
      <c r="HCX36" s="1022"/>
      <c r="HCY36" s="1022"/>
      <c r="HCZ36" s="1022"/>
      <c r="HDA36" s="1022"/>
      <c r="HDB36" s="1022"/>
      <c r="HDC36" s="1022"/>
      <c r="HDD36" s="1022"/>
      <c r="HDE36" s="1022"/>
      <c r="HDF36" s="1022"/>
      <c r="HDG36" s="1022"/>
      <c r="HDH36" s="1022"/>
      <c r="HDI36" s="1022"/>
      <c r="HDJ36" s="1022"/>
      <c r="HDK36" s="1022"/>
      <c r="HDL36" s="1022"/>
      <c r="HDM36" s="1022"/>
      <c r="HDN36" s="1022"/>
      <c r="HDO36" s="1022"/>
      <c r="HDP36" s="1022"/>
      <c r="HDQ36" s="1022"/>
      <c r="HDR36" s="1022"/>
      <c r="HDS36" s="1022"/>
      <c r="HDT36" s="1022"/>
      <c r="HDU36" s="1022"/>
      <c r="HDV36" s="1022"/>
      <c r="HDW36" s="1022"/>
      <c r="HDX36" s="1022"/>
      <c r="HDY36" s="1022"/>
      <c r="HDZ36" s="1022"/>
      <c r="HEA36" s="1022"/>
      <c r="HEB36" s="1022"/>
      <c r="HEC36" s="1022"/>
      <c r="HED36" s="1022"/>
      <c r="HEE36" s="1022"/>
      <c r="HEF36" s="1022"/>
      <c r="HEG36" s="1022"/>
      <c r="HEH36" s="1022"/>
      <c r="HEI36" s="1022"/>
      <c r="HEJ36" s="1022"/>
      <c r="HEK36" s="1022"/>
      <c r="HEL36" s="1022"/>
      <c r="HEM36" s="1022"/>
      <c r="HEN36" s="1022"/>
      <c r="HEO36" s="1022"/>
      <c r="HEP36" s="1022"/>
      <c r="HEQ36" s="1022"/>
      <c r="HER36" s="1022"/>
      <c r="HES36" s="1022"/>
      <c r="HET36" s="1022"/>
      <c r="HEU36" s="1022"/>
      <c r="HEV36" s="1022"/>
      <c r="HEW36" s="1022"/>
      <c r="HEX36" s="1022"/>
      <c r="HEY36" s="1022"/>
      <c r="HEZ36" s="1022"/>
      <c r="HFA36" s="1022"/>
      <c r="HFB36" s="1022"/>
      <c r="HFC36" s="1022"/>
      <c r="HFD36" s="1022"/>
      <c r="HFE36" s="1022"/>
      <c r="HFF36" s="1022"/>
      <c r="HFG36" s="1022"/>
      <c r="HFH36" s="1022"/>
      <c r="HFI36" s="1022"/>
      <c r="HFJ36" s="1022"/>
      <c r="HFK36" s="1022"/>
      <c r="HFL36" s="1022"/>
      <c r="HFM36" s="1022"/>
      <c r="HFN36" s="1022"/>
      <c r="HFO36" s="1022"/>
      <c r="HFP36" s="1022"/>
      <c r="HFQ36" s="1022"/>
      <c r="HFR36" s="1022"/>
      <c r="HFS36" s="1022"/>
      <c r="HFT36" s="1022"/>
      <c r="HFU36" s="1022"/>
      <c r="HFV36" s="1022"/>
      <c r="HFW36" s="1022"/>
      <c r="HFX36" s="1022"/>
      <c r="HFY36" s="1022"/>
      <c r="HFZ36" s="1022"/>
      <c r="HGA36" s="1022"/>
      <c r="HGB36" s="1022"/>
      <c r="HGC36" s="1022"/>
      <c r="HGD36" s="1022"/>
      <c r="HGE36" s="1022"/>
      <c r="HGF36" s="1022"/>
      <c r="HGG36" s="1022"/>
      <c r="HGH36" s="1022"/>
      <c r="HGI36" s="1022"/>
      <c r="HGJ36" s="1022"/>
      <c r="HGK36" s="1022"/>
      <c r="HGL36" s="1022"/>
      <c r="HGM36" s="1022"/>
      <c r="HGN36" s="1022"/>
      <c r="HGO36" s="1022"/>
      <c r="HGP36" s="1022"/>
      <c r="HGQ36" s="1022"/>
      <c r="HGR36" s="1022"/>
      <c r="HGS36" s="1022"/>
      <c r="HGT36" s="1022"/>
      <c r="HGU36" s="1022"/>
      <c r="HGV36" s="1022"/>
      <c r="HGW36" s="1022"/>
      <c r="HGX36" s="1022"/>
      <c r="HGY36" s="1022"/>
      <c r="HGZ36" s="1022"/>
      <c r="HHA36" s="1022"/>
      <c r="HHB36" s="1022"/>
      <c r="HHC36" s="1022"/>
      <c r="HHD36" s="1022"/>
      <c r="HHE36" s="1022"/>
      <c r="HHF36" s="1022"/>
      <c r="HHG36" s="1022"/>
      <c r="HHH36" s="1022"/>
      <c r="HHI36" s="1022"/>
      <c r="HHJ36" s="1022"/>
      <c r="HHK36" s="1022"/>
      <c r="HHL36" s="1022"/>
      <c r="HHM36" s="1022"/>
      <c r="HHN36" s="1022"/>
      <c r="HHO36" s="1022"/>
      <c r="HHP36" s="1022"/>
      <c r="HHQ36" s="1022"/>
      <c r="HHR36" s="1022"/>
      <c r="HHS36" s="1022"/>
      <c r="HHT36" s="1022"/>
      <c r="HHU36" s="1022"/>
      <c r="HHV36" s="1022"/>
      <c r="HHW36" s="1022"/>
      <c r="HHX36" s="1022"/>
      <c r="HHY36" s="1022"/>
      <c r="HHZ36" s="1022"/>
      <c r="HIA36" s="1022"/>
      <c r="HIB36" s="1022"/>
      <c r="HIC36" s="1022"/>
      <c r="HID36" s="1022"/>
      <c r="HIE36" s="1022"/>
      <c r="HIF36" s="1022"/>
      <c r="HIG36" s="1022"/>
      <c r="HIH36" s="1022"/>
      <c r="HII36" s="1022"/>
      <c r="HIJ36" s="1022"/>
      <c r="HIK36" s="1022"/>
      <c r="HIL36" s="1022"/>
      <c r="HIM36" s="1022"/>
      <c r="HIN36" s="1022"/>
      <c r="HIO36" s="1022"/>
      <c r="HIP36" s="1022"/>
      <c r="HIQ36" s="1022"/>
      <c r="HIR36" s="1022"/>
      <c r="HIS36" s="1022"/>
      <c r="HIT36" s="1022"/>
      <c r="HIU36" s="1022"/>
      <c r="HIV36" s="1022"/>
      <c r="HIW36" s="1022"/>
      <c r="HIX36" s="1022"/>
      <c r="HIY36" s="1022"/>
      <c r="HIZ36" s="1022"/>
      <c r="HJA36" s="1022"/>
      <c r="HJB36" s="1022"/>
      <c r="HJC36" s="1022"/>
      <c r="HJD36" s="1022"/>
      <c r="HJE36" s="1022"/>
      <c r="HJF36" s="1022"/>
      <c r="HJG36" s="1022"/>
      <c r="HJH36" s="1022"/>
      <c r="HJI36" s="1022"/>
      <c r="HJJ36" s="1022"/>
      <c r="HJK36" s="1022"/>
      <c r="HJL36" s="1022"/>
      <c r="HJM36" s="1022"/>
      <c r="HJN36" s="1022"/>
      <c r="HJO36" s="1022"/>
      <c r="HJP36" s="1022"/>
      <c r="HJQ36" s="1022"/>
      <c r="HJR36" s="1022"/>
      <c r="HJS36" s="1022"/>
      <c r="HJT36" s="1022"/>
      <c r="HJU36" s="1022"/>
      <c r="HJV36" s="1022"/>
      <c r="HJW36" s="1022"/>
      <c r="HJX36" s="1022"/>
      <c r="HJY36" s="1022"/>
      <c r="HJZ36" s="1022"/>
      <c r="HKA36" s="1022"/>
      <c r="HKB36" s="1022"/>
      <c r="HKC36" s="1022"/>
      <c r="HKD36" s="1022"/>
      <c r="HKE36" s="1022"/>
      <c r="HKF36" s="1022"/>
      <c r="HKG36" s="1022"/>
      <c r="HKH36" s="1022"/>
      <c r="HKI36" s="1022"/>
      <c r="HKJ36" s="1022"/>
      <c r="HKK36" s="1022"/>
      <c r="HKL36" s="1022"/>
      <c r="HKM36" s="1022"/>
      <c r="HKN36" s="1022"/>
      <c r="HKO36" s="1022"/>
      <c r="HKP36" s="1022"/>
      <c r="HKQ36" s="1022"/>
      <c r="HKR36" s="1022"/>
      <c r="HKS36" s="1022"/>
      <c r="HKT36" s="1022"/>
      <c r="HKU36" s="1022"/>
      <c r="HKV36" s="1022"/>
      <c r="HKW36" s="1022"/>
      <c r="HKX36" s="1022"/>
      <c r="HKY36" s="1022"/>
      <c r="HKZ36" s="1022"/>
      <c r="HLA36" s="1022"/>
      <c r="HLB36" s="1022"/>
      <c r="HLC36" s="1022"/>
      <c r="HLD36" s="1022"/>
      <c r="HLE36" s="1022"/>
      <c r="HLF36" s="1022"/>
      <c r="HLG36" s="1022"/>
      <c r="HLH36" s="1022"/>
      <c r="HLI36" s="1022"/>
      <c r="HLJ36" s="1022"/>
      <c r="HLK36" s="1022"/>
      <c r="HLL36" s="1022"/>
      <c r="HLM36" s="1022"/>
      <c r="HLN36" s="1022"/>
      <c r="HLO36" s="1022"/>
      <c r="HLP36" s="1022"/>
      <c r="HLQ36" s="1022"/>
      <c r="HLR36" s="1022"/>
      <c r="HLS36" s="1022"/>
      <c r="HLT36" s="1022"/>
      <c r="HLU36" s="1022"/>
      <c r="HLV36" s="1022"/>
      <c r="HLW36" s="1022"/>
      <c r="HLX36" s="1022"/>
      <c r="HLY36" s="1022"/>
      <c r="HLZ36" s="1022"/>
      <c r="HMA36" s="1022"/>
      <c r="HMB36" s="1022"/>
      <c r="HMC36" s="1022"/>
      <c r="HMD36" s="1022"/>
      <c r="HME36" s="1022"/>
      <c r="HMF36" s="1022"/>
      <c r="HMG36" s="1022"/>
      <c r="HMH36" s="1022"/>
      <c r="HMI36" s="1022"/>
      <c r="HMJ36" s="1022"/>
      <c r="HMK36" s="1022"/>
      <c r="HML36" s="1022"/>
      <c r="HMM36" s="1022"/>
      <c r="HMN36" s="1022"/>
      <c r="HMO36" s="1022"/>
      <c r="HMP36" s="1022"/>
      <c r="HMQ36" s="1022"/>
      <c r="HMR36" s="1022"/>
      <c r="HMS36" s="1022"/>
      <c r="HMT36" s="1022"/>
      <c r="HMU36" s="1022"/>
      <c r="HMV36" s="1022"/>
      <c r="HMW36" s="1022"/>
      <c r="HMX36" s="1022"/>
      <c r="HMY36" s="1022"/>
      <c r="HMZ36" s="1022"/>
      <c r="HNA36" s="1022"/>
      <c r="HNB36" s="1022"/>
      <c r="HNC36" s="1022"/>
      <c r="HND36" s="1022"/>
      <c r="HNE36" s="1022"/>
      <c r="HNF36" s="1022"/>
      <c r="HNG36" s="1022"/>
      <c r="HNH36" s="1022"/>
      <c r="HNI36" s="1022"/>
      <c r="HNJ36" s="1022"/>
      <c r="HNK36" s="1022"/>
      <c r="HNL36" s="1022"/>
      <c r="HNM36" s="1022"/>
      <c r="HNN36" s="1022"/>
      <c r="HNO36" s="1022"/>
      <c r="HNP36" s="1022"/>
      <c r="HNQ36" s="1022"/>
      <c r="HNR36" s="1022"/>
      <c r="HNS36" s="1022"/>
      <c r="HNT36" s="1022"/>
      <c r="HNU36" s="1022"/>
      <c r="HNV36" s="1022"/>
      <c r="HNW36" s="1022"/>
      <c r="HNX36" s="1022"/>
      <c r="HNY36" s="1022"/>
      <c r="HNZ36" s="1022"/>
      <c r="HOA36" s="1022"/>
      <c r="HOB36" s="1022"/>
      <c r="HOC36" s="1022"/>
      <c r="HOD36" s="1022"/>
      <c r="HOE36" s="1022"/>
      <c r="HOF36" s="1022"/>
      <c r="HOG36" s="1022"/>
      <c r="HOH36" s="1022"/>
      <c r="HOI36" s="1022"/>
      <c r="HOJ36" s="1022"/>
      <c r="HOK36" s="1022"/>
      <c r="HOL36" s="1022"/>
      <c r="HOM36" s="1022"/>
      <c r="HON36" s="1022"/>
      <c r="HOO36" s="1022"/>
      <c r="HOP36" s="1022"/>
      <c r="HOQ36" s="1022"/>
      <c r="HOR36" s="1022"/>
      <c r="HOS36" s="1022"/>
      <c r="HOT36" s="1022"/>
      <c r="HOU36" s="1022"/>
      <c r="HOV36" s="1022"/>
      <c r="HOW36" s="1022"/>
      <c r="HOX36" s="1022"/>
      <c r="HOY36" s="1022"/>
      <c r="HOZ36" s="1022"/>
      <c r="HPA36" s="1022"/>
      <c r="HPB36" s="1022"/>
      <c r="HPC36" s="1022"/>
      <c r="HPD36" s="1022"/>
      <c r="HPE36" s="1022"/>
      <c r="HPF36" s="1022"/>
      <c r="HPG36" s="1022"/>
      <c r="HPH36" s="1022"/>
      <c r="HPI36" s="1022"/>
      <c r="HPJ36" s="1022"/>
      <c r="HPK36" s="1022"/>
      <c r="HPL36" s="1022"/>
      <c r="HPM36" s="1022"/>
      <c r="HPN36" s="1022"/>
      <c r="HPO36" s="1022"/>
      <c r="HPP36" s="1022"/>
      <c r="HPQ36" s="1022"/>
      <c r="HPR36" s="1022"/>
      <c r="HPS36" s="1022"/>
      <c r="HPT36" s="1022"/>
      <c r="HPU36" s="1022"/>
      <c r="HPV36" s="1022"/>
      <c r="HPW36" s="1022"/>
      <c r="HPX36" s="1022"/>
      <c r="HPY36" s="1022"/>
      <c r="HPZ36" s="1022"/>
      <c r="HQA36" s="1022"/>
      <c r="HQB36" s="1022"/>
      <c r="HQC36" s="1022"/>
      <c r="HQD36" s="1022"/>
      <c r="HQE36" s="1022"/>
      <c r="HQF36" s="1022"/>
      <c r="HQG36" s="1022"/>
      <c r="HQH36" s="1022"/>
      <c r="HQI36" s="1022"/>
      <c r="HQJ36" s="1022"/>
      <c r="HQK36" s="1022"/>
      <c r="HQL36" s="1022"/>
      <c r="HQM36" s="1022"/>
      <c r="HQN36" s="1022"/>
      <c r="HQO36" s="1022"/>
      <c r="HQP36" s="1022"/>
      <c r="HQQ36" s="1022"/>
      <c r="HQR36" s="1022"/>
      <c r="HQS36" s="1022"/>
      <c r="HQT36" s="1022"/>
      <c r="HQU36" s="1022"/>
      <c r="HQV36" s="1022"/>
      <c r="HQW36" s="1022"/>
      <c r="HQX36" s="1022"/>
      <c r="HQY36" s="1022"/>
      <c r="HQZ36" s="1022"/>
      <c r="HRA36" s="1022"/>
      <c r="HRB36" s="1022"/>
      <c r="HRC36" s="1022"/>
      <c r="HRD36" s="1022"/>
      <c r="HRE36" s="1022"/>
      <c r="HRF36" s="1022"/>
      <c r="HRG36" s="1022"/>
      <c r="HRH36" s="1022"/>
      <c r="HRI36" s="1022"/>
      <c r="HRJ36" s="1022"/>
      <c r="HRK36" s="1022"/>
      <c r="HRL36" s="1022"/>
      <c r="HRM36" s="1022"/>
      <c r="HRN36" s="1022"/>
      <c r="HRO36" s="1022"/>
      <c r="HRP36" s="1022"/>
      <c r="HRQ36" s="1022"/>
      <c r="HRR36" s="1022"/>
      <c r="HRS36" s="1022"/>
      <c r="HRT36" s="1022"/>
      <c r="HRU36" s="1022"/>
      <c r="HRV36" s="1022"/>
      <c r="HRW36" s="1022"/>
      <c r="HRX36" s="1022"/>
      <c r="HRY36" s="1022"/>
      <c r="HRZ36" s="1022"/>
      <c r="HSA36" s="1022"/>
      <c r="HSB36" s="1022"/>
      <c r="HSC36" s="1022"/>
      <c r="HSD36" s="1022"/>
      <c r="HSE36" s="1022"/>
      <c r="HSF36" s="1022"/>
      <c r="HSG36" s="1022"/>
      <c r="HSH36" s="1022"/>
      <c r="HSI36" s="1022"/>
      <c r="HSJ36" s="1022"/>
      <c r="HSK36" s="1022"/>
      <c r="HSL36" s="1022"/>
      <c r="HSM36" s="1022"/>
      <c r="HSN36" s="1022"/>
      <c r="HSO36" s="1022"/>
      <c r="HSP36" s="1022"/>
      <c r="HSQ36" s="1022"/>
      <c r="HSR36" s="1022"/>
      <c r="HSS36" s="1022"/>
      <c r="HST36" s="1022"/>
      <c r="HSU36" s="1022"/>
      <c r="HSV36" s="1022"/>
      <c r="HSW36" s="1022"/>
      <c r="HSX36" s="1022"/>
      <c r="HSY36" s="1022"/>
      <c r="HSZ36" s="1022"/>
      <c r="HTA36" s="1022"/>
      <c r="HTB36" s="1022"/>
      <c r="HTC36" s="1022"/>
      <c r="HTD36" s="1022"/>
      <c r="HTE36" s="1022"/>
      <c r="HTF36" s="1022"/>
      <c r="HTG36" s="1022"/>
      <c r="HTH36" s="1022"/>
      <c r="HTI36" s="1022"/>
      <c r="HTJ36" s="1022"/>
      <c r="HTK36" s="1022"/>
      <c r="HTL36" s="1022"/>
      <c r="HTM36" s="1022"/>
      <c r="HTN36" s="1022"/>
      <c r="HTO36" s="1022"/>
      <c r="HTP36" s="1022"/>
      <c r="HTQ36" s="1022"/>
      <c r="HTR36" s="1022"/>
      <c r="HTS36" s="1022"/>
      <c r="HTT36" s="1022"/>
      <c r="HTU36" s="1022"/>
      <c r="HTV36" s="1022"/>
      <c r="HTW36" s="1022"/>
      <c r="HTX36" s="1022"/>
      <c r="HTY36" s="1022"/>
      <c r="HTZ36" s="1022"/>
      <c r="HUA36" s="1022"/>
      <c r="HUB36" s="1022"/>
      <c r="HUC36" s="1022"/>
      <c r="HUD36" s="1022"/>
      <c r="HUE36" s="1022"/>
      <c r="HUF36" s="1022"/>
      <c r="HUG36" s="1022"/>
      <c r="HUH36" s="1022"/>
      <c r="HUI36" s="1022"/>
      <c r="HUJ36" s="1022"/>
      <c r="HUK36" s="1022"/>
      <c r="HUL36" s="1022"/>
      <c r="HUM36" s="1022"/>
      <c r="HUN36" s="1022"/>
      <c r="HUO36" s="1022"/>
      <c r="HUP36" s="1022"/>
      <c r="HUQ36" s="1022"/>
      <c r="HUR36" s="1022"/>
      <c r="HUS36" s="1022"/>
      <c r="HUT36" s="1022"/>
      <c r="HUU36" s="1022"/>
      <c r="HUV36" s="1022"/>
      <c r="HUW36" s="1022"/>
      <c r="HUX36" s="1022"/>
      <c r="HUY36" s="1022"/>
      <c r="HUZ36" s="1022"/>
      <c r="HVA36" s="1022"/>
      <c r="HVB36" s="1022"/>
      <c r="HVC36" s="1022"/>
      <c r="HVD36" s="1022"/>
      <c r="HVE36" s="1022"/>
      <c r="HVF36" s="1022"/>
      <c r="HVG36" s="1022"/>
      <c r="HVH36" s="1022"/>
      <c r="HVI36" s="1022"/>
      <c r="HVJ36" s="1022"/>
      <c r="HVK36" s="1022"/>
      <c r="HVL36" s="1022"/>
      <c r="HVM36" s="1022"/>
      <c r="HVN36" s="1022"/>
      <c r="HVO36" s="1022"/>
      <c r="HVP36" s="1022"/>
      <c r="HVQ36" s="1022"/>
      <c r="HVR36" s="1022"/>
      <c r="HVS36" s="1022"/>
      <c r="HVT36" s="1022"/>
      <c r="HVU36" s="1022"/>
      <c r="HVV36" s="1022"/>
      <c r="HVW36" s="1022"/>
      <c r="HVX36" s="1022"/>
      <c r="HVY36" s="1022"/>
      <c r="HVZ36" s="1022"/>
      <c r="HWA36" s="1022"/>
      <c r="HWB36" s="1022"/>
      <c r="HWC36" s="1022"/>
      <c r="HWD36" s="1022"/>
      <c r="HWE36" s="1022"/>
      <c r="HWF36" s="1022"/>
      <c r="HWG36" s="1022"/>
      <c r="HWH36" s="1022"/>
      <c r="HWI36" s="1022"/>
      <c r="HWJ36" s="1022"/>
      <c r="HWK36" s="1022"/>
      <c r="HWL36" s="1022"/>
      <c r="HWM36" s="1022"/>
      <c r="HWN36" s="1022"/>
      <c r="HWO36" s="1022"/>
      <c r="HWP36" s="1022"/>
      <c r="HWQ36" s="1022"/>
      <c r="HWR36" s="1022"/>
      <c r="HWS36" s="1022"/>
      <c r="HWT36" s="1022"/>
      <c r="HWU36" s="1022"/>
      <c r="HWV36" s="1022"/>
      <c r="HWW36" s="1022"/>
      <c r="HWX36" s="1022"/>
      <c r="HWY36" s="1022"/>
      <c r="HWZ36" s="1022"/>
      <c r="HXA36" s="1022"/>
      <c r="HXB36" s="1022"/>
      <c r="HXC36" s="1022"/>
      <c r="HXD36" s="1022"/>
      <c r="HXE36" s="1022"/>
      <c r="HXF36" s="1022"/>
      <c r="HXG36" s="1022"/>
      <c r="HXH36" s="1022"/>
      <c r="HXI36" s="1022"/>
      <c r="HXJ36" s="1022"/>
      <c r="HXK36" s="1022"/>
      <c r="HXL36" s="1022"/>
      <c r="HXM36" s="1022"/>
      <c r="HXN36" s="1022"/>
      <c r="HXO36" s="1022"/>
      <c r="HXP36" s="1022"/>
      <c r="HXQ36" s="1022"/>
      <c r="HXR36" s="1022"/>
      <c r="HXS36" s="1022"/>
      <c r="HXT36" s="1022"/>
      <c r="HXU36" s="1022"/>
      <c r="HXV36" s="1022"/>
      <c r="HXW36" s="1022"/>
      <c r="HXX36" s="1022"/>
      <c r="HXY36" s="1022"/>
      <c r="HXZ36" s="1022"/>
      <c r="HYA36" s="1022"/>
      <c r="HYB36" s="1022"/>
      <c r="HYC36" s="1022"/>
      <c r="HYD36" s="1022"/>
      <c r="HYE36" s="1022"/>
      <c r="HYF36" s="1022"/>
      <c r="HYG36" s="1022"/>
      <c r="HYH36" s="1022"/>
      <c r="HYI36" s="1022"/>
      <c r="HYJ36" s="1022"/>
      <c r="HYK36" s="1022"/>
      <c r="HYL36" s="1022"/>
      <c r="HYM36" s="1022"/>
      <c r="HYN36" s="1022"/>
      <c r="HYO36" s="1022"/>
      <c r="HYP36" s="1022"/>
      <c r="HYQ36" s="1022"/>
      <c r="HYR36" s="1022"/>
      <c r="HYS36" s="1022"/>
      <c r="HYT36" s="1022"/>
      <c r="HYU36" s="1022"/>
      <c r="HYV36" s="1022"/>
      <c r="HYW36" s="1022"/>
      <c r="HYX36" s="1022"/>
      <c r="HYY36" s="1022"/>
      <c r="HYZ36" s="1022"/>
      <c r="HZA36" s="1022"/>
      <c r="HZB36" s="1022"/>
      <c r="HZC36" s="1022"/>
      <c r="HZD36" s="1022"/>
      <c r="HZE36" s="1022"/>
      <c r="HZF36" s="1022"/>
      <c r="HZG36" s="1022"/>
      <c r="HZH36" s="1022"/>
      <c r="HZI36" s="1022"/>
      <c r="HZJ36" s="1022"/>
      <c r="HZK36" s="1022"/>
      <c r="HZL36" s="1022"/>
      <c r="HZM36" s="1022"/>
      <c r="HZN36" s="1022"/>
      <c r="HZO36" s="1022"/>
      <c r="HZP36" s="1022"/>
      <c r="HZQ36" s="1022"/>
      <c r="HZR36" s="1022"/>
      <c r="HZS36" s="1022"/>
      <c r="HZT36" s="1022"/>
      <c r="HZU36" s="1022"/>
      <c r="HZV36" s="1022"/>
      <c r="HZW36" s="1022"/>
      <c r="HZX36" s="1022"/>
      <c r="HZY36" s="1022"/>
      <c r="HZZ36" s="1022"/>
      <c r="IAA36" s="1022"/>
      <c r="IAB36" s="1022"/>
      <c r="IAC36" s="1022"/>
      <c r="IAD36" s="1022"/>
      <c r="IAE36" s="1022"/>
      <c r="IAF36" s="1022"/>
      <c r="IAG36" s="1022"/>
      <c r="IAH36" s="1022"/>
      <c r="IAI36" s="1022"/>
      <c r="IAJ36" s="1022"/>
      <c r="IAK36" s="1022"/>
      <c r="IAL36" s="1022"/>
      <c r="IAM36" s="1022"/>
      <c r="IAN36" s="1022"/>
      <c r="IAO36" s="1022"/>
      <c r="IAP36" s="1022"/>
      <c r="IAQ36" s="1022"/>
      <c r="IAR36" s="1022"/>
      <c r="IAS36" s="1022"/>
      <c r="IAT36" s="1022"/>
      <c r="IAU36" s="1022"/>
      <c r="IAV36" s="1022"/>
      <c r="IAW36" s="1022"/>
      <c r="IAX36" s="1022"/>
      <c r="IAY36" s="1022"/>
      <c r="IAZ36" s="1022"/>
      <c r="IBA36" s="1022"/>
      <c r="IBB36" s="1022"/>
      <c r="IBC36" s="1022"/>
      <c r="IBD36" s="1022"/>
      <c r="IBE36" s="1022"/>
      <c r="IBF36" s="1022"/>
      <c r="IBG36" s="1022"/>
      <c r="IBH36" s="1022"/>
      <c r="IBI36" s="1022"/>
      <c r="IBJ36" s="1022"/>
      <c r="IBK36" s="1022"/>
      <c r="IBL36" s="1022"/>
      <c r="IBM36" s="1022"/>
      <c r="IBN36" s="1022"/>
      <c r="IBO36" s="1022"/>
      <c r="IBP36" s="1022"/>
      <c r="IBQ36" s="1022"/>
      <c r="IBR36" s="1022"/>
      <c r="IBS36" s="1022"/>
      <c r="IBT36" s="1022"/>
      <c r="IBU36" s="1022"/>
      <c r="IBV36" s="1022"/>
      <c r="IBW36" s="1022"/>
      <c r="IBX36" s="1022"/>
      <c r="IBY36" s="1022"/>
      <c r="IBZ36" s="1022"/>
      <c r="ICA36" s="1022"/>
      <c r="ICB36" s="1022"/>
      <c r="ICC36" s="1022"/>
      <c r="ICD36" s="1022"/>
      <c r="ICE36" s="1022"/>
      <c r="ICF36" s="1022"/>
      <c r="ICG36" s="1022"/>
      <c r="ICH36" s="1022"/>
      <c r="ICI36" s="1022"/>
      <c r="ICJ36" s="1022"/>
      <c r="ICK36" s="1022"/>
      <c r="ICL36" s="1022"/>
      <c r="ICM36" s="1022"/>
      <c r="ICN36" s="1022"/>
      <c r="ICO36" s="1022"/>
      <c r="ICP36" s="1022"/>
      <c r="ICQ36" s="1022"/>
      <c r="ICR36" s="1022"/>
      <c r="ICS36" s="1022"/>
      <c r="ICT36" s="1022"/>
      <c r="ICU36" s="1022"/>
      <c r="ICV36" s="1022"/>
      <c r="ICW36" s="1022"/>
      <c r="ICX36" s="1022"/>
      <c r="ICY36" s="1022"/>
      <c r="ICZ36" s="1022"/>
      <c r="IDA36" s="1022"/>
      <c r="IDB36" s="1022"/>
      <c r="IDC36" s="1022"/>
      <c r="IDD36" s="1022"/>
      <c r="IDE36" s="1022"/>
      <c r="IDF36" s="1022"/>
      <c r="IDG36" s="1022"/>
      <c r="IDH36" s="1022"/>
      <c r="IDI36" s="1022"/>
      <c r="IDJ36" s="1022"/>
      <c r="IDK36" s="1022"/>
      <c r="IDL36" s="1022"/>
      <c r="IDM36" s="1022"/>
      <c r="IDN36" s="1022"/>
      <c r="IDO36" s="1022"/>
      <c r="IDP36" s="1022"/>
      <c r="IDQ36" s="1022"/>
      <c r="IDR36" s="1022"/>
      <c r="IDS36" s="1022"/>
      <c r="IDT36" s="1022"/>
      <c r="IDU36" s="1022"/>
      <c r="IDV36" s="1022"/>
      <c r="IDW36" s="1022"/>
      <c r="IDX36" s="1022"/>
      <c r="IDY36" s="1022"/>
      <c r="IDZ36" s="1022"/>
      <c r="IEA36" s="1022"/>
      <c r="IEB36" s="1022"/>
      <c r="IEC36" s="1022"/>
      <c r="IED36" s="1022"/>
      <c r="IEE36" s="1022"/>
      <c r="IEF36" s="1022"/>
      <c r="IEG36" s="1022"/>
      <c r="IEH36" s="1022"/>
      <c r="IEI36" s="1022"/>
      <c r="IEJ36" s="1022"/>
      <c r="IEK36" s="1022"/>
      <c r="IEL36" s="1022"/>
      <c r="IEM36" s="1022"/>
      <c r="IEN36" s="1022"/>
      <c r="IEO36" s="1022"/>
      <c r="IEP36" s="1022"/>
      <c r="IEQ36" s="1022"/>
      <c r="IER36" s="1022"/>
      <c r="IES36" s="1022"/>
      <c r="IET36" s="1022"/>
      <c r="IEU36" s="1022"/>
      <c r="IEV36" s="1022"/>
      <c r="IEW36" s="1022"/>
      <c r="IEX36" s="1022"/>
      <c r="IEY36" s="1022"/>
      <c r="IEZ36" s="1022"/>
      <c r="IFA36" s="1022"/>
      <c r="IFB36" s="1022"/>
      <c r="IFC36" s="1022"/>
      <c r="IFD36" s="1022"/>
      <c r="IFE36" s="1022"/>
      <c r="IFF36" s="1022"/>
      <c r="IFG36" s="1022"/>
      <c r="IFH36" s="1022"/>
      <c r="IFI36" s="1022"/>
      <c r="IFJ36" s="1022"/>
      <c r="IFK36" s="1022"/>
      <c r="IFL36" s="1022"/>
      <c r="IFM36" s="1022"/>
      <c r="IFN36" s="1022"/>
      <c r="IFO36" s="1022"/>
      <c r="IFP36" s="1022"/>
      <c r="IFQ36" s="1022"/>
      <c r="IFR36" s="1022"/>
      <c r="IFS36" s="1022"/>
      <c r="IFT36" s="1022"/>
      <c r="IFU36" s="1022"/>
      <c r="IFV36" s="1022"/>
      <c r="IFW36" s="1022"/>
      <c r="IFX36" s="1022"/>
      <c r="IFY36" s="1022"/>
      <c r="IFZ36" s="1022"/>
      <c r="IGA36" s="1022"/>
      <c r="IGB36" s="1022"/>
      <c r="IGC36" s="1022"/>
      <c r="IGD36" s="1022"/>
      <c r="IGE36" s="1022"/>
      <c r="IGF36" s="1022"/>
      <c r="IGG36" s="1022"/>
      <c r="IGH36" s="1022"/>
      <c r="IGI36" s="1022"/>
      <c r="IGJ36" s="1022"/>
      <c r="IGK36" s="1022"/>
      <c r="IGL36" s="1022"/>
      <c r="IGM36" s="1022"/>
      <c r="IGN36" s="1022"/>
      <c r="IGO36" s="1022"/>
      <c r="IGP36" s="1022"/>
      <c r="IGQ36" s="1022"/>
      <c r="IGR36" s="1022"/>
      <c r="IGS36" s="1022"/>
      <c r="IGT36" s="1022"/>
      <c r="IGU36" s="1022"/>
      <c r="IGV36" s="1022"/>
      <c r="IGW36" s="1022"/>
      <c r="IGX36" s="1022"/>
      <c r="IGY36" s="1022"/>
      <c r="IGZ36" s="1022"/>
      <c r="IHA36" s="1022"/>
      <c r="IHB36" s="1022"/>
      <c r="IHC36" s="1022"/>
      <c r="IHD36" s="1022"/>
      <c r="IHE36" s="1022"/>
      <c r="IHF36" s="1022"/>
      <c r="IHG36" s="1022"/>
      <c r="IHH36" s="1022"/>
      <c r="IHI36" s="1022"/>
      <c r="IHJ36" s="1022"/>
      <c r="IHK36" s="1022"/>
      <c r="IHL36" s="1022"/>
      <c r="IHM36" s="1022"/>
      <c r="IHN36" s="1022"/>
      <c r="IHO36" s="1022"/>
      <c r="IHP36" s="1022"/>
      <c r="IHQ36" s="1022"/>
      <c r="IHR36" s="1022"/>
      <c r="IHS36" s="1022"/>
      <c r="IHT36" s="1022"/>
      <c r="IHU36" s="1022"/>
      <c r="IHV36" s="1022"/>
      <c r="IHW36" s="1022"/>
      <c r="IHX36" s="1022"/>
      <c r="IHY36" s="1022"/>
      <c r="IHZ36" s="1022"/>
      <c r="IIA36" s="1022"/>
      <c r="IIB36" s="1022"/>
      <c r="IIC36" s="1022"/>
      <c r="IID36" s="1022"/>
      <c r="IIE36" s="1022"/>
      <c r="IIF36" s="1022"/>
      <c r="IIG36" s="1022"/>
      <c r="IIH36" s="1022"/>
      <c r="III36" s="1022"/>
      <c r="IIJ36" s="1022"/>
      <c r="IIK36" s="1022"/>
      <c r="IIL36" s="1022"/>
      <c r="IIM36" s="1022"/>
      <c r="IIN36" s="1022"/>
      <c r="IIO36" s="1022"/>
      <c r="IIP36" s="1022"/>
      <c r="IIQ36" s="1022"/>
      <c r="IIR36" s="1022"/>
      <c r="IIS36" s="1022"/>
      <c r="IIT36" s="1022"/>
      <c r="IIU36" s="1022"/>
      <c r="IIV36" s="1022"/>
      <c r="IIW36" s="1022"/>
      <c r="IIX36" s="1022"/>
      <c r="IIY36" s="1022"/>
      <c r="IIZ36" s="1022"/>
      <c r="IJA36" s="1022"/>
      <c r="IJB36" s="1022"/>
      <c r="IJC36" s="1022"/>
      <c r="IJD36" s="1022"/>
      <c r="IJE36" s="1022"/>
      <c r="IJF36" s="1022"/>
      <c r="IJG36" s="1022"/>
      <c r="IJH36" s="1022"/>
      <c r="IJI36" s="1022"/>
      <c r="IJJ36" s="1022"/>
      <c r="IJK36" s="1022"/>
      <c r="IJL36" s="1022"/>
      <c r="IJM36" s="1022"/>
      <c r="IJN36" s="1022"/>
      <c r="IJO36" s="1022"/>
      <c r="IJP36" s="1022"/>
      <c r="IJQ36" s="1022"/>
      <c r="IJR36" s="1022"/>
      <c r="IJS36" s="1022"/>
      <c r="IJT36" s="1022"/>
      <c r="IJU36" s="1022"/>
      <c r="IJV36" s="1022"/>
      <c r="IJW36" s="1022"/>
      <c r="IJX36" s="1022"/>
      <c r="IJY36" s="1022"/>
      <c r="IJZ36" s="1022"/>
      <c r="IKA36" s="1022"/>
      <c r="IKB36" s="1022"/>
      <c r="IKC36" s="1022"/>
      <c r="IKD36" s="1022"/>
      <c r="IKE36" s="1022"/>
      <c r="IKF36" s="1022"/>
      <c r="IKG36" s="1022"/>
      <c r="IKH36" s="1022"/>
      <c r="IKI36" s="1022"/>
      <c r="IKJ36" s="1022"/>
      <c r="IKK36" s="1022"/>
      <c r="IKL36" s="1022"/>
      <c r="IKM36" s="1022"/>
      <c r="IKN36" s="1022"/>
      <c r="IKO36" s="1022"/>
      <c r="IKP36" s="1022"/>
      <c r="IKQ36" s="1022"/>
      <c r="IKR36" s="1022"/>
      <c r="IKS36" s="1022"/>
      <c r="IKT36" s="1022"/>
      <c r="IKU36" s="1022"/>
      <c r="IKV36" s="1022"/>
      <c r="IKW36" s="1022"/>
      <c r="IKX36" s="1022"/>
      <c r="IKY36" s="1022"/>
      <c r="IKZ36" s="1022"/>
      <c r="ILA36" s="1022"/>
      <c r="ILB36" s="1022"/>
      <c r="ILC36" s="1022"/>
      <c r="ILD36" s="1022"/>
      <c r="ILE36" s="1022"/>
      <c r="ILF36" s="1022"/>
      <c r="ILG36" s="1022"/>
      <c r="ILH36" s="1022"/>
      <c r="ILI36" s="1022"/>
      <c r="ILJ36" s="1022"/>
      <c r="ILK36" s="1022"/>
      <c r="ILL36" s="1022"/>
      <c r="ILM36" s="1022"/>
      <c r="ILN36" s="1022"/>
      <c r="ILO36" s="1022"/>
      <c r="ILP36" s="1022"/>
      <c r="ILQ36" s="1022"/>
      <c r="ILR36" s="1022"/>
      <c r="ILS36" s="1022"/>
      <c r="ILT36" s="1022"/>
      <c r="ILU36" s="1022"/>
      <c r="ILV36" s="1022"/>
      <c r="ILW36" s="1022"/>
      <c r="ILX36" s="1022"/>
      <c r="ILY36" s="1022"/>
      <c r="ILZ36" s="1022"/>
      <c r="IMA36" s="1022"/>
      <c r="IMB36" s="1022"/>
      <c r="IMC36" s="1022"/>
      <c r="IMD36" s="1022"/>
      <c r="IME36" s="1022"/>
      <c r="IMF36" s="1022"/>
      <c r="IMG36" s="1022"/>
      <c r="IMH36" s="1022"/>
      <c r="IMI36" s="1022"/>
      <c r="IMJ36" s="1022"/>
      <c r="IMK36" s="1022"/>
      <c r="IML36" s="1022"/>
      <c r="IMM36" s="1022"/>
      <c r="IMN36" s="1022"/>
      <c r="IMO36" s="1022"/>
      <c r="IMP36" s="1022"/>
      <c r="IMQ36" s="1022"/>
      <c r="IMR36" s="1022"/>
      <c r="IMS36" s="1022"/>
      <c r="IMT36" s="1022"/>
      <c r="IMU36" s="1022"/>
      <c r="IMV36" s="1022"/>
      <c r="IMW36" s="1022"/>
      <c r="IMX36" s="1022"/>
      <c r="IMY36" s="1022"/>
      <c r="IMZ36" s="1022"/>
      <c r="INA36" s="1022"/>
      <c r="INB36" s="1022"/>
      <c r="INC36" s="1022"/>
      <c r="IND36" s="1022"/>
      <c r="INE36" s="1022"/>
      <c r="INF36" s="1022"/>
      <c r="ING36" s="1022"/>
      <c r="INH36" s="1022"/>
      <c r="INI36" s="1022"/>
      <c r="INJ36" s="1022"/>
      <c r="INK36" s="1022"/>
      <c r="INL36" s="1022"/>
      <c r="INM36" s="1022"/>
      <c r="INN36" s="1022"/>
      <c r="INO36" s="1022"/>
      <c r="INP36" s="1022"/>
      <c r="INQ36" s="1022"/>
      <c r="INR36" s="1022"/>
      <c r="INS36" s="1022"/>
      <c r="INT36" s="1022"/>
      <c r="INU36" s="1022"/>
      <c r="INV36" s="1022"/>
      <c r="INW36" s="1022"/>
      <c r="INX36" s="1022"/>
      <c r="INY36" s="1022"/>
      <c r="INZ36" s="1022"/>
      <c r="IOA36" s="1022"/>
      <c r="IOB36" s="1022"/>
      <c r="IOC36" s="1022"/>
      <c r="IOD36" s="1022"/>
      <c r="IOE36" s="1022"/>
      <c r="IOF36" s="1022"/>
      <c r="IOG36" s="1022"/>
      <c r="IOH36" s="1022"/>
      <c r="IOI36" s="1022"/>
      <c r="IOJ36" s="1022"/>
      <c r="IOK36" s="1022"/>
      <c r="IOL36" s="1022"/>
      <c r="IOM36" s="1022"/>
      <c r="ION36" s="1022"/>
      <c r="IOO36" s="1022"/>
      <c r="IOP36" s="1022"/>
      <c r="IOQ36" s="1022"/>
      <c r="IOR36" s="1022"/>
      <c r="IOS36" s="1022"/>
      <c r="IOT36" s="1022"/>
      <c r="IOU36" s="1022"/>
      <c r="IOV36" s="1022"/>
      <c r="IOW36" s="1022"/>
      <c r="IOX36" s="1022"/>
      <c r="IOY36" s="1022"/>
      <c r="IOZ36" s="1022"/>
      <c r="IPA36" s="1022"/>
      <c r="IPB36" s="1022"/>
      <c r="IPC36" s="1022"/>
      <c r="IPD36" s="1022"/>
      <c r="IPE36" s="1022"/>
      <c r="IPF36" s="1022"/>
      <c r="IPG36" s="1022"/>
      <c r="IPH36" s="1022"/>
      <c r="IPI36" s="1022"/>
      <c r="IPJ36" s="1022"/>
      <c r="IPK36" s="1022"/>
      <c r="IPL36" s="1022"/>
      <c r="IPM36" s="1022"/>
      <c r="IPN36" s="1022"/>
      <c r="IPO36" s="1022"/>
      <c r="IPP36" s="1022"/>
      <c r="IPQ36" s="1022"/>
      <c r="IPR36" s="1022"/>
      <c r="IPS36" s="1022"/>
      <c r="IPT36" s="1022"/>
      <c r="IPU36" s="1022"/>
      <c r="IPV36" s="1022"/>
      <c r="IPW36" s="1022"/>
      <c r="IPX36" s="1022"/>
      <c r="IPY36" s="1022"/>
      <c r="IPZ36" s="1022"/>
      <c r="IQA36" s="1022"/>
      <c r="IQB36" s="1022"/>
      <c r="IQC36" s="1022"/>
      <c r="IQD36" s="1022"/>
      <c r="IQE36" s="1022"/>
      <c r="IQF36" s="1022"/>
      <c r="IQG36" s="1022"/>
      <c r="IQH36" s="1022"/>
      <c r="IQI36" s="1022"/>
      <c r="IQJ36" s="1022"/>
      <c r="IQK36" s="1022"/>
      <c r="IQL36" s="1022"/>
      <c r="IQM36" s="1022"/>
      <c r="IQN36" s="1022"/>
      <c r="IQO36" s="1022"/>
      <c r="IQP36" s="1022"/>
      <c r="IQQ36" s="1022"/>
      <c r="IQR36" s="1022"/>
      <c r="IQS36" s="1022"/>
      <c r="IQT36" s="1022"/>
      <c r="IQU36" s="1022"/>
      <c r="IQV36" s="1022"/>
      <c r="IQW36" s="1022"/>
      <c r="IQX36" s="1022"/>
      <c r="IQY36" s="1022"/>
      <c r="IQZ36" s="1022"/>
      <c r="IRA36" s="1022"/>
      <c r="IRB36" s="1022"/>
      <c r="IRC36" s="1022"/>
      <c r="IRD36" s="1022"/>
      <c r="IRE36" s="1022"/>
      <c r="IRF36" s="1022"/>
      <c r="IRG36" s="1022"/>
      <c r="IRH36" s="1022"/>
      <c r="IRI36" s="1022"/>
      <c r="IRJ36" s="1022"/>
      <c r="IRK36" s="1022"/>
      <c r="IRL36" s="1022"/>
      <c r="IRM36" s="1022"/>
      <c r="IRN36" s="1022"/>
      <c r="IRO36" s="1022"/>
      <c r="IRP36" s="1022"/>
      <c r="IRQ36" s="1022"/>
      <c r="IRR36" s="1022"/>
      <c r="IRS36" s="1022"/>
      <c r="IRT36" s="1022"/>
      <c r="IRU36" s="1022"/>
      <c r="IRV36" s="1022"/>
      <c r="IRW36" s="1022"/>
      <c r="IRX36" s="1022"/>
      <c r="IRY36" s="1022"/>
      <c r="IRZ36" s="1022"/>
      <c r="ISA36" s="1022"/>
      <c r="ISB36" s="1022"/>
      <c r="ISC36" s="1022"/>
      <c r="ISD36" s="1022"/>
      <c r="ISE36" s="1022"/>
      <c r="ISF36" s="1022"/>
      <c r="ISG36" s="1022"/>
      <c r="ISH36" s="1022"/>
      <c r="ISI36" s="1022"/>
      <c r="ISJ36" s="1022"/>
      <c r="ISK36" s="1022"/>
      <c r="ISL36" s="1022"/>
      <c r="ISM36" s="1022"/>
      <c r="ISN36" s="1022"/>
      <c r="ISO36" s="1022"/>
      <c r="ISP36" s="1022"/>
      <c r="ISQ36" s="1022"/>
      <c r="ISR36" s="1022"/>
      <c r="ISS36" s="1022"/>
      <c r="IST36" s="1022"/>
      <c r="ISU36" s="1022"/>
      <c r="ISV36" s="1022"/>
      <c r="ISW36" s="1022"/>
      <c r="ISX36" s="1022"/>
      <c r="ISY36" s="1022"/>
      <c r="ISZ36" s="1022"/>
      <c r="ITA36" s="1022"/>
      <c r="ITB36" s="1022"/>
      <c r="ITC36" s="1022"/>
      <c r="ITD36" s="1022"/>
      <c r="ITE36" s="1022"/>
      <c r="ITF36" s="1022"/>
      <c r="ITG36" s="1022"/>
      <c r="ITH36" s="1022"/>
      <c r="ITI36" s="1022"/>
      <c r="ITJ36" s="1022"/>
      <c r="ITK36" s="1022"/>
      <c r="ITL36" s="1022"/>
      <c r="ITM36" s="1022"/>
      <c r="ITN36" s="1022"/>
      <c r="ITO36" s="1022"/>
      <c r="ITP36" s="1022"/>
      <c r="ITQ36" s="1022"/>
      <c r="ITR36" s="1022"/>
      <c r="ITS36" s="1022"/>
      <c r="ITT36" s="1022"/>
      <c r="ITU36" s="1022"/>
      <c r="ITV36" s="1022"/>
      <c r="ITW36" s="1022"/>
      <c r="ITX36" s="1022"/>
      <c r="ITY36" s="1022"/>
      <c r="ITZ36" s="1022"/>
      <c r="IUA36" s="1022"/>
      <c r="IUB36" s="1022"/>
      <c r="IUC36" s="1022"/>
      <c r="IUD36" s="1022"/>
      <c r="IUE36" s="1022"/>
      <c r="IUF36" s="1022"/>
      <c r="IUG36" s="1022"/>
      <c r="IUH36" s="1022"/>
      <c r="IUI36" s="1022"/>
      <c r="IUJ36" s="1022"/>
      <c r="IUK36" s="1022"/>
      <c r="IUL36" s="1022"/>
      <c r="IUM36" s="1022"/>
      <c r="IUN36" s="1022"/>
      <c r="IUO36" s="1022"/>
      <c r="IUP36" s="1022"/>
      <c r="IUQ36" s="1022"/>
      <c r="IUR36" s="1022"/>
      <c r="IUS36" s="1022"/>
      <c r="IUT36" s="1022"/>
      <c r="IUU36" s="1022"/>
      <c r="IUV36" s="1022"/>
      <c r="IUW36" s="1022"/>
      <c r="IUX36" s="1022"/>
      <c r="IUY36" s="1022"/>
      <c r="IUZ36" s="1022"/>
      <c r="IVA36" s="1022"/>
      <c r="IVB36" s="1022"/>
      <c r="IVC36" s="1022"/>
      <c r="IVD36" s="1022"/>
      <c r="IVE36" s="1022"/>
      <c r="IVF36" s="1022"/>
      <c r="IVG36" s="1022"/>
      <c r="IVH36" s="1022"/>
      <c r="IVI36" s="1022"/>
      <c r="IVJ36" s="1022"/>
      <c r="IVK36" s="1022"/>
      <c r="IVL36" s="1022"/>
      <c r="IVM36" s="1022"/>
      <c r="IVN36" s="1022"/>
      <c r="IVO36" s="1022"/>
      <c r="IVP36" s="1022"/>
      <c r="IVQ36" s="1022"/>
      <c r="IVR36" s="1022"/>
      <c r="IVS36" s="1022"/>
      <c r="IVT36" s="1022"/>
      <c r="IVU36" s="1022"/>
      <c r="IVV36" s="1022"/>
      <c r="IVW36" s="1022"/>
      <c r="IVX36" s="1022"/>
      <c r="IVY36" s="1022"/>
      <c r="IVZ36" s="1022"/>
      <c r="IWA36" s="1022"/>
      <c r="IWB36" s="1022"/>
      <c r="IWC36" s="1022"/>
      <c r="IWD36" s="1022"/>
      <c r="IWE36" s="1022"/>
      <c r="IWF36" s="1022"/>
      <c r="IWG36" s="1022"/>
      <c r="IWH36" s="1022"/>
      <c r="IWI36" s="1022"/>
      <c r="IWJ36" s="1022"/>
      <c r="IWK36" s="1022"/>
      <c r="IWL36" s="1022"/>
      <c r="IWM36" s="1022"/>
      <c r="IWN36" s="1022"/>
      <c r="IWO36" s="1022"/>
      <c r="IWP36" s="1022"/>
      <c r="IWQ36" s="1022"/>
      <c r="IWR36" s="1022"/>
      <c r="IWS36" s="1022"/>
      <c r="IWT36" s="1022"/>
      <c r="IWU36" s="1022"/>
      <c r="IWV36" s="1022"/>
      <c r="IWW36" s="1022"/>
      <c r="IWX36" s="1022"/>
      <c r="IWY36" s="1022"/>
      <c r="IWZ36" s="1022"/>
      <c r="IXA36" s="1022"/>
      <c r="IXB36" s="1022"/>
      <c r="IXC36" s="1022"/>
      <c r="IXD36" s="1022"/>
      <c r="IXE36" s="1022"/>
      <c r="IXF36" s="1022"/>
      <c r="IXG36" s="1022"/>
      <c r="IXH36" s="1022"/>
      <c r="IXI36" s="1022"/>
      <c r="IXJ36" s="1022"/>
      <c r="IXK36" s="1022"/>
      <c r="IXL36" s="1022"/>
      <c r="IXM36" s="1022"/>
      <c r="IXN36" s="1022"/>
      <c r="IXO36" s="1022"/>
      <c r="IXP36" s="1022"/>
      <c r="IXQ36" s="1022"/>
      <c r="IXR36" s="1022"/>
      <c r="IXS36" s="1022"/>
      <c r="IXT36" s="1022"/>
      <c r="IXU36" s="1022"/>
      <c r="IXV36" s="1022"/>
      <c r="IXW36" s="1022"/>
      <c r="IXX36" s="1022"/>
      <c r="IXY36" s="1022"/>
      <c r="IXZ36" s="1022"/>
      <c r="IYA36" s="1022"/>
      <c r="IYB36" s="1022"/>
      <c r="IYC36" s="1022"/>
      <c r="IYD36" s="1022"/>
      <c r="IYE36" s="1022"/>
      <c r="IYF36" s="1022"/>
      <c r="IYG36" s="1022"/>
      <c r="IYH36" s="1022"/>
      <c r="IYI36" s="1022"/>
      <c r="IYJ36" s="1022"/>
      <c r="IYK36" s="1022"/>
      <c r="IYL36" s="1022"/>
      <c r="IYM36" s="1022"/>
      <c r="IYN36" s="1022"/>
      <c r="IYO36" s="1022"/>
      <c r="IYP36" s="1022"/>
      <c r="IYQ36" s="1022"/>
      <c r="IYR36" s="1022"/>
      <c r="IYS36" s="1022"/>
      <c r="IYT36" s="1022"/>
      <c r="IYU36" s="1022"/>
      <c r="IYV36" s="1022"/>
      <c r="IYW36" s="1022"/>
      <c r="IYX36" s="1022"/>
      <c r="IYY36" s="1022"/>
      <c r="IYZ36" s="1022"/>
      <c r="IZA36" s="1022"/>
      <c r="IZB36" s="1022"/>
      <c r="IZC36" s="1022"/>
      <c r="IZD36" s="1022"/>
      <c r="IZE36" s="1022"/>
      <c r="IZF36" s="1022"/>
      <c r="IZG36" s="1022"/>
      <c r="IZH36" s="1022"/>
      <c r="IZI36" s="1022"/>
      <c r="IZJ36" s="1022"/>
      <c r="IZK36" s="1022"/>
      <c r="IZL36" s="1022"/>
      <c r="IZM36" s="1022"/>
      <c r="IZN36" s="1022"/>
      <c r="IZO36" s="1022"/>
      <c r="IZP36" s="1022"/>
      <c r="IZQ36" s="1022"/>
      <c r="IZR36" s="1022"/>
      <c r="IZS36" s="1022"/>
      <c r="IZT36" s="1022"/>
      <c r="IZU36" s="1022"/>
      <c r="IZV36" s="1022"/>
      <c r="IZW36" s="1022"/>
      <c r="IZX36" s="1022"/>
      <c r="IZY36" s="1022"/>
      <c r="IZZ36" s="1022"/>
      <c r="JAA36" s="1022"/>
      <c r="JAB36" s="1022"/>
      <c r="JAC36" s="1022"/>
      <c r="JAD36" s="1022"/>
      <c r="JAE36" s="1022"/>
      <c r="JAF36" s="1022"/>
      <c r="JAG36" s="1022"/>
      <c r="JAH36" s="1022"/>
      <c r="JAI36" s="1022"/>
      <c r="JAJ36" s="1022"/>
      <c r="JAK36" s="1022"/>
      <c r="JAL36" s="1022"/>
      <c r="JAM36" s="1022"/>
      <c r="JAN36" s="1022"/>
      <c r="JAO36" s="1022"/>
      <c r="JAP36" s="1022"/>
      <c r="JAQ36" s="1022"/>
      <c r="JAR36" s="1022"/>
      <c r="JAS36" s="1022"/>
      <c r="JAT36" s="1022"/>
      <c r="JAU36" s="1022"/>
      <c r="JAV36" s="1022"/>
      <c r="JAW36" s="1022"/>
      <c r="JAX36" s="1022"/>
      <c r="JAY36" s="1022"/>
      <c r="JAZ36" s="1022"/>
      <c r="JBA36" s="1022"/>
      <c r="JBB36" s="1022"/>
      <c r="JBC36" s="1022"/>
      <c r="JBD36" s="1022"/>
      <c r="JBE36" s="1022"/>
      <c r="JBF36" s="1022"/>
      <c r="JBG36" s="1022"/>
      <c r="JBH36" s="1022"/>
      <c r="JBI36" s="1022"/>
      <c r="JBJ36" s="1022"/>
      <c r="JBK36" s="1022"/>
      <c r="JBL36" s="1022"/>
      <c r="JBM36" s="1022"/>
      <c r="JBN36" s="1022"/>
      <c r="JBO36" s="1022"/>
      <c r="JBP36" s="1022"/>
      <c r="JBQ36" s="1022"/>
      <c r="JBR36" s="1022"/>
      <c r="JBS36" s="1022"/>
      <c r="JBT36" s="1022"/>
      <c r="JBU36" s="1022"/>
      <c r="JBV36" s="1022"/>
      <c r="JBW36" s="1022"/>
      <c r="JBX36" s="1022"/>
      <c r="JBY36" s="1022"/>
      <c r="JBZ36" s="1022"/>
      <c r="JCA36" s="1022"/>
      <c r="JCB36" s="1022"/>
      <c r="JCC36" s="1022"/>
      <c r="JCD36" s="1022"/>
      <c r="JCE36" s="1022"/>
      <c r="JCF36" s="1022"/>
      <c r="JCG36" s="1022"/>
      <c r="JCH36" s="1022"/>
      <c r="JCI36" s="1022"/>
      <c r="JCJ36" s="1022"/>
      <c r="JCK36" s="1022"/>
      <c r="JCL36" s="1022"/>
      <c r="JCM36" s="1022"/>
      <c r="JCN36" s="1022"/>
      <c r="JCO36" s="1022"/>
      <c r="JCP36" s="1022"/>
      <c r="JCQ36" s="1022"/>
      <c r="JCR36" s="1022"/>
      <c r="JCS36" s="1022"/>
      <c r="JCT36" s="1022"/>
      <c r="JCU36" s="1022"/>
      <c r="JCV36" s="1022"/>
      <c r="JCW36" s="1022"/>
      <c r="JCX36" s="1022"/>
      <c r="JCY36" s="1022"/>
      <c r="JCZ36" s="1022"/>
      <c r="JDA36" s="1022"/>
      <c r="JDB36" s="1022"/>
      <c r="JDC36" s="1022"/>
      <c r="JDD36" s="1022"/>
      <c r="JDE36" s="1022"/>
      <c r="JDF36" s="1022"/>
      <c r="JDG36" s="1022"/>
      <c r="JDH36" s="1022"/>
      <c r="JDI36" s="1022"/>
      <c r="JDJ36" s="1022"/>
      <c r="JDK36" s="1022"/>
      <c r="JDL36" s="1022"/>
      <c r="JDM36" s="1022"/>
      <c r="JDN36" s="1022"/>
      <c r="JDO36" s="1022"/>
      <c r="JDP36" s="1022"/>
      <c r="JDQ36" s="1022"/>
      <c r="JDR36" s="1022"/>
      <c r="JDS36" s="1022"/>
      <c r="JDT36" s="1022"/>
      <c r="JDU36" s="1022"/>
      <c r="JDV36" s="1022"/>
      <c r="JDW36" s="1022"/>
      <c r="JDX36" s="1022"/>
      <c r="JDY36" s="1022"/>
      <c r="JDZ36" s="1022"/>
      <c r="JEA36" s="1022"/>
      <c r="JEB36" s="1022"/>
      <c r="JEC36" s="1022"/>
      <c r="JED36" s="1022"/>
      <c r="JEE36" s="1022"/>
      <c r="JEF36" s="1022"/>
      <c r="JEG36" s="1022"/>
      <c r="JEH36" s="1022"/>
      <c r="JEI36" s="1022"/>
      <c r="JEJ36" s="1022"/>
      <c r="JEK36" s="1022"/>
      <c r="JEL36" s="1022"/>
      <c r="JEM36" s="1022"/>
      <c r="JEN36" s="1022"/>
      <c r="JEO36" s="1022"/>
      <c r="JEP36" s="1022"/>
      <c r="JEQ36" s="1022"/>
      <c r="JER36" s="1022"/>
      <c r="JES36" s="1022"/>
      <c r="JET36" s="1022"/>
      <c r="JEU36" s="1022"/>
      <c r="JEV36" s="1022"/>
      <c r="JEW36" s="1022"/>
      <c r="JEX36" s="1022"/>
      <c r="JEY36" s="1022"/>
      <c r="JEZ36" s="1022"/>
      <c r="JFA36" s="1022"/>
      <c r="JFB36" s="1022"/>
      <c r="JFC36" s="1022"/>
      <c r="JFD36" s="1022"/>
      <c r="JFE36" s="1022"/>
      <c r="JFF36" s="1022"/>
      <c r="JFG36" s="1022"/>
      <c r="JFH36" s="1022"/>
      <c r="JFI36" s="1022"/>
      <c r="JFJ36" s="1022"/>
      <c r="JFK36" s="1022"/>
      <c r="JFL36" s="1022"/>
      <c r="JFM36" s="1022"/>
      <c r="JFN36" s="1022"/>
      <c r="JFO36" s="1022"/>
      <c r="JFP36" s="1022"/>
      <c r="JFQ36" s="1022"/>
      <c r="JFR36" s="1022"/>
      <c r="JFS36" s="1022"/>
      <c r="JFT36" s="1022"/>
      <c r="JFU36" s="1022"/>
      <c r="JFV36" s="1022"/>
      <c r="JFW36" s="1022"/>
      <c r="JFX36" s="1022"/>
      <c r="JFY36" s="1022"/>
      <c r="JFZ36" s="1022"/>
      <c r="JGA36" s="1022"/>
      <c r="JGB36" s="1022"/>
      <c r="JGC36" s="1022"/>
      <c r="JGD36" s="1022"/>
      <c r="JGE36" s="1022"/>
      <c r="JGF36" s="1022"/>
      <c r="JGG36" s="1022"/>
      <c r="JGH36" s="1022"/>
      <c r="JGI36" s="1022"/>
      <c r="JGJ36" s="1022"/>
      <c r="JGK36" s="1022"/>
      <c r="JGL36" s="1022"/>
      <c r="JGM36" s="1022"/>
      <c r="JGN36" s="1022"/>
      <c r="JGO36" s="1022"/>
      <c r="JGP36" s="1022"/>
      <c r="JGQ36" s="1022"/>
      <c r="JGR36" s="1022"/>
      <c r="JGS36" s="1022"/>
      <c r="JGT36" s="1022"/>
      <c r="JGU36" s="1022"/>
      <c r="JGV36" s="1022"/>
      <c r="JGW36" s="1022"/>
      <c r="JGX36" s="1022"/>
      <c r="JGY36" s="1022"/>
      <c r="JGZ36" s="1022"/>
      <c r="JHA36" s="1022"/>
      <c r="JHB36" s="1022"/>
      <c r="JHC36" s="1022"/>
      <c r="JHD36" s="1022"/>
      <c r="JHE36" s="1022"/>
      <c r="JHF36" s="1022"/>
      <c r="JHG36" s="1022"/>
      <c r="JHH36" s="1022"/>
      <c r="JHI36" s="1022"/>
      <c r="JHJ36" s="1022"/>
      <c r="JHK36" s="1022"/>
      <c r="JHL36" s="1022"/>
      <c r="JHM36" s="1022"/>
      <c r="JHN36" s="1022"/>
      <c r="JHO36" s="1022"/>
      <c r="JHP36" s="1022"/>
      <c r="JHQ36" s="1022"/>
      <c r="JHR36" s="1022"/>
      <c r="JHS36" s="1022"/>
      <c r="JHT36" s="1022"/>
      <c r="JHU36" s="1022"/>
      <c r="JHV36" s="1022"/>
      <c r="JHW36" s="1022"/>
      <c r="JHX36" s="1022"/>
      <c r="JHY36" s="1022"/>
      <c r="JHZ36" s="1022"/>
      <c r="JIA36" s="1022"/>
      <c r="JIB36" s="1022"/>
      <c r="JIC36" s="1022"/>
      <c r="JID36" s="1022"/>
      <c r="JIE36" s="1022"/>
      <c r="JIF36" s="1022"/>
      <c r="JIG36" s="1022"/>
      <c r="JIH36" s="1022"/>
      <c r="JII36" s="1022"/>
      <c r="JIJ36" s="1022"/>
      <c r="JIK36" s="1022"/>
      <c r="JIL36" s="1022"/>
      <c r="JIM36" s="1022"/>
      <c r="JIN36" s="1022"/>
      <c r="JIO36" s="1022"/>
      <c r="JIP36" s="1022"/>
      <c r="JIQ36" s="1022"/>
      <c r="JIR36" s="1022"/>
      <c r="JIS36" s="1022"/>
      <c r="JIT36" s="1022"/>
      <c r="JIU36" s="1022"/>
      <c r="JIV36" s="1022"/>
      <c r="JIW36" s="1022"/>
      <c r="JIX36" s="1022"/>
      <c r="JIY36" s="1022"/>
      <c r="JIZ36" s="1022"/>
      <c r="JJA36" s="1022"/>
      <c r="JJB36" s="1022"/>
      <c r="JJC36" s="1022"/>
      <c r="JJD36" s="1022"/>
      <c r="JJE36" s="1022"/>
      <c r="JJF36" s="1022"/>
      <c r="JJG36" s="1022"/>
      <c r="JJH36" s="1022"/>
      <c r="JJI36" s="1022"/>
      <c r="JJJ36" s="1022"/>
      <c r="JJK36" s="1022"/>
      <c r="JJL36" s="1022"/>
      <c r="JJM36" s="1022"/>
      <c r="JJN36" s="1022"/>
      <c r="JJO36" s="1022"/>
      <c r="JJP36" s="1022"/>
      <c r="JJQ36" s="1022"/>
      <c r="JJR36" s="1022"/>
      <c r="JJS36" s="1022"/>
      <c r="JJT36" s="1022"/>
      <c r="JJU36" s="1022"/>
      <c r="JJV36" s="1022"/>
      <c r="JJW36" s="1022"/>
      <c r="JJX36" s="1022"/>
      <c r="JJY36" s="1022"/>
      <c r="JJZ36" s="1022"/>
      <c r="JKA36" s="1022"/>
      <c r="JKB36" s="1022"/>
      <c r="JKC36" s="1022"/>
      <c r="JKD36" s="1022"/>
      <c r="JKE36" s="1022"/>
      <c r="JKF36" s="1022"/>
      <c r="JKG36" s="1022"/>
      <c r="JKH36" s="1022"/>
      <c r="JKI36" s="1022"/>
      <c r="JKJ36" s="1022"/>
      <c r="JKK36" s="1022"/>
      <c r="JKL36" s="1022"/>
      <c r="JKM36" s="1022"/>
      <c r="JKN36" s="1022"/>
      <c r="JKO36" s="1022"/>
      <c r="JKP36" s="1022"/>
      <c r="JKQ36" s="1022"/>
      <c r="JKR36" s="1022"/>
      <c r="JKS36" s="1022"/>
      <c r="JKT36" s="1022"/>
      <c r="JKU36" s="1022"/>
      <c r="JKV36" s="1022"/>
      <c r="JKW36" s="1022"/>
      <c r="JKX36" s="1022"/>
      <c r="JKY36" s="1022"/>
      <c r="JKZ36" s="1022"/>
      <c r="JLA36" s="1022"/>
      <c r="JLB36" s="1022"/>
      <c r="JLC36" s="1022"/>
      <c r="JLD36" s="1022"/>
      <c r="JLE36" s="1022"/>
      <c r="JLF36" s="1022"/>
      <c r="JLG36" s="1022"/>
      <c r="JLH36" s="1022"/>
      <c r="JLI36" s="1022"/>
      <c r="JLJ36" s="1022"/>
      <c r="JLK36" s="1022"/>
      <c r="JLL36" s="1022"/>
      <c r="JLM36" s="1022"/>
      <c r="JLN36" s="1022"/>
      <c r="JLO36" s="1022"/>
      <c r="JLP36" s="1022"/>
      <c r="JLQ36" s="1022"/>
      <c r="JLR36" s="1022"/>
      <c r="JLS36" s="1022"/>
      <c r="JLT36" s="1022"/>
      <c r="JLU36" s="1022"/>
      <c r="JLV36" s="1022"/>
      <c r="JLW36" s="1022"/>
      <c r="JLX36" s="1022"/>
      <c r="JLY36" s="1022"/>
      <c r="JLZ36" s="1022"/>
      <c r="JMA36" s="1022"/>
      <c r="JMB36" s="1022"/>
      <c r="JMC36" s="1022"/>
      <c r="JMD36" s="1022"/>
      <c r="JME36" s="1022"/>
      <c r="JMF36" s="1022"/>
      <c r="JMG36" s="1022"/>
      <c r="JMH36" s="1022"/>
      <c r="JMI36" s="1022"/>
      <c r="JMJ36" s="1022"/>
      <c r="JMK36" s="1022"/>
      <c r="JML36" s="1022"/>
      <c r="JMM36" s="1022"/>
      <c r="JMN36" s="1022"/>
      <c r="JMO36" s="1022"/>
      <c r="JMP36" s="1022"/>
      <c r="JMQ36" s="1022"/>
      <c r="JMR36" s="1022"/>
      <c r="JMS36" s="1022"/>
      <c r="JMT36" s="1022"/>
      <c r="JMU36" s="1022"/>
      <c r="JMV36" s="1022"/>
      <c r="JMW36" s="1022"/>
      <c r="JMX36" s="1022"/>
      <c r="JMY36" s="1022"/>
      <c r="JMZ36" s="1022"/>
      <c r="JNA36" s="1022"/>
      <c r="JNB36" s="1022"/>
      <c r="JNC36" s="1022"/>
      <c r="JND36" s="1022"/>
      <c r="JNE36" s="1022"/>
      <c r="JNF36" s="1022"/>
      <c r="JNG36" s="1022"/>
      <c r="JNH36" s="1022"/>
      <c r="JNI36" s="1022"/>
      <c r="JNJ36" s="1022"/>
      <c r="JNK36" s="1022"/>
      <c r="JNL36" s="1022"/>
      <c r="JNM36" s="1022"/>
      <c r="JNN36" s="1022"/>
      <c r="JNO36" s="1022"/>
      <c r="JNP36" s="1022"/>
      <c r="JNQ36" s="1022"/>
      <c r="JNR36" s="1022"/>
      <c r="JNS36" s="1022"/>
      <c r="JNT36" s="1022"/>
      <c r="JNU36" s="1022"/>
      <c r="JNV36" s="1022"/>
      <c r="JNW36" s="1022"/>
      <c r="JNX36" s="1022"/>
      <c r="JNY36" s="1022"/>
      <c r="JNZ36" s="1022"/>
      <c r="JOA36" s="1022"/>
      <c r="JOB36" s="1022"/>
      <c r="JOC36" s="1022"/>
      <c r="JOD36" s="1022"/>
      <c r="JOE36" s="1022"/>
      <c r="JOF36" s="1022"/>
      <c r="JOG36" s="1022"/>
      <c r="JOH36" s="1022"/>
      <c r="JOI36" s="1022"/>
      <c r="JOJ36" s="1022"/>
      <c r="JOK36" s="1022"/>
      <c r="JOL36" s="1022"/>
      <c r="JOM36" s="1022"/>
      <c r="JON36" s="1022"/>
      <c r="JOO36" s="1022"/>
      <c r="JOP36" s="1022"/>
      <c r="JOQ36" s="1022"/>
      <c r="JOR36" s="1022"/>
      <c r="JOS36" s="1022"/>
      <c r="JOT36" s="1022"/>
      <c r="JOU36" s="1022"/>
      <c r="JOV36" s="1022"/>
      <c r="JOW36" s="1022"/>
      <c r="JOX36" s="1022"/>
      <c r="JOY36" s="1022"/>
      <c r="JOZ36" s="1022"/>
      <c r="JPA36" s="1022"/>
      <c r="JPB36" s="1022"/>
      <c r="JPC36" s="1022"/>
      <c r="JPD36" s="1022"/>
      <c r="JPE36" s="1022"/>
      <c r="JPF36" s="1022"/>
      <c r="JPG36" s="1022"/>
      <c r="JPH36" s="1022"/>
      <c r="JPI36" s="1022"/>
      <c r="JPJ36" s="1022"/>
      <c r="JPK36" s="1022"/>
      <c r="JPL36" s="1022"/>
      <c r="JPM36" s="1022"/>
      <c r="JPN36" s="1022"/>
      <c r="JPO36" s="1022"/>
      <c r="JPP36" s="1022"/>
      <c r="JPQ36" s="1022"/>
      <c r="JPR36" s="1022"/>
      <c r="JPS36" s="1022"/>
      <c r="JPT36" s="1022"/>
      <c r="JPU36" s="1022"/>
      <c r="JPV36" s="1022"/>
      <c r="JPW36" s="1022"/>
      <c r="JPX36" s="1022"/>
      <c r="JPY36" s="1022"/>
      <c r="JPZ36" s="1022"/>
      <c r="JQA36" s="1022"/>
      <c r="JQB36" s="1022"/>
      <c r="JQC36" s="1022"/>
      <c r="JQD36" s="1022"/>
      <c r="JQE36" s="1022"/>
      <c r="JQF36" s="1022"/>
      <c r="JQG36" s="1022"/>
      <c r="JQH36" s="1022"/>
      <c r="JQI36" s="1022"/>
      <c r="JQJ36" s="1022"/>
      <c r="JQK36" s="1022"/>
      <c r="JQL36" s="1022"/>
      <c r="JQM36" s="1022"/>
      <c r="JQN36" s="1022"/>
      <c r="JQO36" s="1022"/>
      <c r="JQP36" s="1022"/>
      <c r="JQQ36" s="1022"/>
      <c r="JQR36" s="1022"/>
      <c r="JQS36" s="1022"/>
      <c r="JQT36" s="1022"/>
      <c r="JQU36" s="1022"/>
      <c r="JQV36" s="1022"/>
      <c r="JQW36" s="1022"/>
      <c r="JQX36" s="1022"/>
      <c r="JQY36" s="1022"/>
      <c r="JQZ36" s="1022"/>
      <c r="JRA36" s="1022"/>
      <c r="JRB36" s="1022"/>
      <c r="JRC36" s="1022"/>
      <c r="JRD36" s="1022"/>
      <c r="JRE36" s="1022"/>
      <c r="JRF36" s="1022"/>
      <c r="JRG36" s="1022"/>
      <c r="JRH36" s="1022"/>
      <c r="JRI36" s="1022"/>
      <c r="JRJ36" s="1022"/>
      <c r="JRK36" s="1022"/>
      <c r="JRL36" s="1022"/>
      <c r="JRM36" s="1022"/>
      <c r="JRN36" s="1022"/>
      <c r="JRO36" s="1022"/>
      <c r="JRP36" s="1022"/>
      <c r="JRQ36" s="1022"/>
      <c r="JRR36" s="1022"/>
      <c r="JRS36" s="1022"/>
      <c r="JRT36" s="1022"/>
      <c r="JRU36" s="1022"/>
      <c r="JRV36" s="1022"/>
      <c r="JRW36" s="1022"/>
      <c r="JRX36" s="1022"/>
      <c r="JRY36" s="1022"/>
      <c r="JRZ36" s="1022"/>
      <c r="JSA36" s="1022"/>
      <c r="JSB36" s="1022"/>
      <c r="JSC36" s="1022"/>
      <c r="JSD36" s="1022"/>
      <c r="JSE36" s="1022"/>
      <c r="JSF36" s="1022"/>
      <c r="JSG36" s="1022"/>
      <c r="JSH36" s="1022"/>
      <c r="JSI36" s="1022"/>
      <c r="JSJ36" s="1022"/>
      <c r="JSK36" s="1022"/>
      <c r="JSL36" s="1022"/>
      <c r="JSM36" s="1022"/>
      <c r="JSN36" s="1022"/>
      <c r="JSO36" s="1022"/>
      <c r="JSP36" s="1022"/>
      <c r="JSQ36" s="1022"/>
      <c r="JSR36" s="1022"/>
      <c r="JSS36" s="1022"/>
      <c r="JST36" s="1022"/>
      <c r="JSU36" s="1022"/>
      <c r="JSV36" s="1022"/>
      <c r="JSW36" s="1022"/>
      <c r="JSX36" s="1022"/>
      <c r="JSY36" s="1022"/>
      <c r="JSZ36" s="1022"/>
      <c r="JTA36" s="1022"/>
      <c r="JTB36" s="1022"/>
      <c r="JTC36" s="1022"/>
      <c r="JTD36" s="1022"/>
      <c r="JTE36" s="1022"/>
      <c r="JTF36" s="1022"/>
      <c r="JTG36" s="1022"/>
      <c r="JTH36" s="1022"/>
      <c r="JTI36" s="1022"/>
      <c r="JTJ36" s="1022"/>
      <c r="JTK36" s="1022"/>
      <c r="JTL36" s="1022"/>
      <c r="JTM36" s="1022"/>
      <c r="JTN36" s="1022"/>
      <c r="JTO36" s="1022"/>
      <c r="JTP36" s="1022"/>
      <c r="JTQ36" s="1022"/>
      <c r="JTR36" s="1022"/>
      <c r="JTS36" s="1022"/>
      <c r="JTT36" s="1022"/>
      <c r="JTU36" s="1022"/>
      <c r="JTV36" s="1022"/>
      <c r="JTW36" s="1022"/>
      <c r="JTX36" s="1022"/>
      <c r="JTY36" s="1022"/>
      <c r="JTZ36" s="1022"/>
      <c r="JUA36" s="1022"/>
      <c r="JUB36" s="1022"/>
      <c r="JUC36" s="1022"/>
      <c r="JUD36" s="1022"/>
      <c r="JUE36" s="1022"/>
      <c r="JUF36" s="1022"/>
      <c r="JUG36" s="1022"/>
      <c r="JUH36" s="1022"/>
      <c r="JUI36" s="1022"/>
      <c r="JUJ36" s="1022"/>
      <c r="JUK36" s="1022"/>
      <c r="JUL36" s="1022"/>
      <c r="JUM36" s="1022"/>
      <c r="JUN36" s="1022"/>
      <c r="JUO36" s="1022"/>
      <c r="JUP36" s="1022"/>
      <c r="JUQ36" s="1022"/>
      <c r="JUR36" s="1022"/>
      <c r="JUS36" s="1022"/>
      <c r="JUT36" s="1022"/>
      <c r="JUU36" s="1022"/>
      <c r="JUV36" s="1022"/>
      <c r="JUW36" s="1022"/>
      <c r="JUX36" s="1022"/>
      <c r="JUY36" s="1022"/>
      <c r="JUZ36" s="1022"/>
      <c r="JVA36" s="1022"/>
      <c r="JVB36" s="1022"/>
      <c r="JVC36" s="1022"/>
      <c r="JVD36" s="1022"/>
      <c r="JVE36" s="1022"/>
      <c r="JVF36" s="1022"/>
      <c r="JVG36" s="1022"/>
      <c r="JVH36" s="1022"/>
      <c r="JVI36" s="1022"/>
      <c r="JVJ36" s="1022"/>
      <c r="JVK36" s="1022"/>
      <c r="JVL36" s="1022"/>
      <c r="JVM36" s="1022"/>
      <c r="JVN36" s="1022"/>
      <c r="JVO36" s="1022"/>
      <c r="JVP36" s="1022"/>
      <c r="JVQ36" s="1022"/>
      <c r="JVR36" s="1022"/>
      <c r="JVS36" s="1022"/>
      <c r="JVT36" s="1022"/>
      <c r="JVU36" s="1022"/>
      <c r="JVV36" s="1022"/>
      <c r="JVW36" s="1022"/>
      <c r="JVX36" s="1022"/>
      <c r="JVY36" s="1022"/>
      <c r="JVZ36" s="1022"/>
      <c r="JWA36" s="1022"/>
      <c r="JWB36" s="1022"/>
      <c r="JWC36" s="1022"/>
      <c r="JWD36" s="1022"/>
      <c r="JWE36" s="1022"/>
      <c r="JWF36" s="1022"/>
      <c r="JWG36" s="1022"/>
      <c r="JWH36" s="1022"/>
      <c r="JWI36" s="1022"/>
      <c r="JWJ36" s="1022"/>
      <c r="JWK36" s="1022"/>
      <c r="JWL36" s="1022"/>
      <c r="JWM36" s="1022"/>
      <c r="JWN36" s="1022"/>
      <c r="JWO36" s="1022"/>
      <c r="JWP36" s="1022"/>
      <c r="JWQ36" s="1022"/>
      <c r="JWR36" s="1022"/>
      <c r="JWS36" s="1022"/>
      <c r="JWT36" s="1022"/>
      <c r="JWU36" s="1022"/>
      <c r="JWV36" s="1022"/>
      <c r="JWW36" s="1022"/>
      <c r="JWX36" s="1022"/>
      <c r="JWY36" s="1022"/>
      <c r="JWZ36" s="1022"/>
      <c r="JXA36" s="1022"/>
      <c r="JXB36" s="1022"/>
      <c r="JXC36" s="1022"/>
      <c r="JXD36" s="1022"/>
      <c r="JXE36" s="1022"/>
      <c r="JXF36" s="1022"/>
      <c r="JXG36" s="1022"/>
      <c r="JXH36" s="1022"/>
      <c r="JXI36" s="1022"/>
      <c r="JXJ36" s="1022"/>
      <c r="JXK36" s="1022"/>
      <c r="JXL36" s="1022"/>
      <c r="JXM36" s="1022"/>
      <c r="JXN36" s="1022"/>
      <c r="JXO36" s="1022"/>
      <c r="JXP36" s="1022"/>
      <c r="JXQ36" s="1022"/>
      <c r="JXR36" s="1022"/>
      <c r="JXS36" s="1022"/>
      <c r="JXT36" s="1022"/>
      <c r="JXU36" s="1022"/>
      <c r="JXV36" s="1022"/>
      <c r="JXW36" s="1022"/>
      <c r="JXX36" s="1022"/>
      <c r="JXY36" s="1022"/>
      <c r="JXZ36" s="1022"/>
      <c r="JYA36" s="1022"/>
      <c r="JYB36" s="1022"/>
      <c r="JYC36" s="1022"/>
      <c r="JYD36" s="1022"/>
      <c r="JYE36" s="1022"/>
      <c r="JYF36" s="1022"/>
      <c r="JYG36" s="1022"/>
      <c r="JYH36" s="1022"/>
      <c r="JYI36" s="1022"/>
      <c r="JYJ36" s="1022"/>
      <c r="JYK36" s="1022"/>
      <c r="JYL36" s="1022"/>
      <c r="JYM36" s="1022"/>
      <c r="JYN36" s="1022"/>
      <c r="JYO36" s="1022"/>
      <c r="JYP36" s="1022"/>
      <c r="JYQ36" s="1022"/>
      <c r="JYR36" s="1022"/>
      <c r="JYS36" s="1022"/>
      <c r="JYT36" s="1022"/>
      <c r="JYU36" s="1022"/>
      <c r="JYV36" s="1022"/>
      <c r="JYW36" s="1022"/>
      <c r="JYX36" s="1022"/>
      <c r="JYY36" s="1022"/>
      <c r="JYZ36" s="1022"/>
      <c r="JZA36" s="1022"/>
      <c r="JZB36" s="1022"/>
      <c r="JZC36" s="1022"/>
      <c r="JZD36" s="1022"/>
      <c r="JZE36" s="1022"/>
      <c r="JZF36" s="1022"/>
      <c r="JZG36" s="1022"/>
      <c r="JZH36" s="1022"/>
      <c r="JZI36" s="1022"/>
      <c r="JZJ36" s="1022"/>
      <c r="JZK36" s="1022"/>
      <c r="JZL36" s="1022"/>
      <c r="JZM36" s="1022"/>
      <c r="JZN36" s="1022"/>
      <c r="JZO36" s="1022"/>
      <c r="JZP36" s="1022"/>
      <c r="JZQ36" s="1022"/>
      <c r="JZR36" s="1022"/>
      <c r="JZS36" s="1022"/>
      <c r="JZT36" s="1022"/>
      <c r="JZU36" s="1022"/>
      <c r="JZV36" s="1022"/>
      <c r="JZW36" s="1022"/>
      <c r="JZX36" s="1022"/>
      <c r="JZY36" s="1022"/>
      <c r="JZZ36" s="1022"/>
      <c r="KAA36" s="1022"/>
      <c r="KAB36" s="1022"/>
      <c r="KAC36" s="1022"/>
      <c r="KAD36" s="1022"/>
      <c r="KAE36" s="1022"/>
      <c r="KAF36" s="1022"/>
      <c r="KAG36" s="1022"/>
      <c r="KAH36" s="1022"/>
      <c r="KAI36" s="1022"/>
      <c r="KAJ36" s="1022"/>
      <c r="KAK36" s="1022"/>
      <c r="KAL36" s="1022"/>
      <c r="KAM36" s="1022"/>
      <c r="KAN36" s="1022"/>
      <c r="KAO36" s="1022"/>
      <c r="KAP36" s="1022"/>
      <c r="KAQ36" s="1022"/>
      <c r="KAR36" s="1022"/>
      <c r="KAS36" s="1022"/>
      <c r="KAT36" s="1022"/>
      <c r="KAU36" s="1022"/>
      <c r="KAV36" s="1022"/>
      <c r="KAW36" s="1022"/>
      <c r="KAX36" s="1022"/>
      <c r="KAY36" s="1022"/>
      <c r="KAZ36" s="1022"/>
      <c r="KBA36" s="1022"/>
      <c r="KBB36" s="1022"/>
      <c r="KBC36" s="1022"/>
      <c r="KBD36" s="1022"/>
      <c r="KBE36" s="1022"/>
      <c r="KBF36" s="1022"/>
      <c r="KBG36" s="1022"/>
      <c r="KBH36" s="1022"/>
      <c r="KBI36" s="1022"/>
      <c r="KBJ36" s="1022"/>
      <c r="KBK36" s="1022"/>
      <c r="KBL36" s="1022"/>
      <c r="KBM36" s="1022"/>
      <c r="KBN36" s="1022"/>
      <c r="KBO36" s="1022"/>
      <c r="KBP36" s="1022"/>
      <c r="KBQ36" s="1022"/>
      <c r="KBR36" s="1022"/>
      <c r="KBS36" s="1022"/>
      <c r="KBT36" s="1022"/>
      <c r="KBU36" s="1022"/>
      <c r="KBV36" s="1022"/>
      <c r="KBW36" s="1022"/>
      <c r="KBX36" s="1022"/>
      <c r="KBY36" s="1022"/>
      <c r="KBZ36" s="1022"/>
      <c r="KCA36" s="1022"/>
      <c r="KCB36" s="1022"/>
      <c r="KCC36" s="1022"/>
      <c r="KCD36" s="1022"/>
      <c r="KCE36" s="1022"/>
      <c r="KCF36" s="1022"/>
      <c r="KCG36" s="1022"/>
      <c r="KCH36" s="1022"/>
      <c r="KCI36" s="1022"/>
      <c r="KCJ36" s="1022"/>
      <c r="KCK36" s="1022"/>
      <c r="KCL36" s="1022"/>
      <c r="KCM36" s="1022"/>
      <c r="KCN36" s="1022"/>
      <c r="KCO36" s="1022"/>
      <c r="KCP36" s="1022"/>
      <c r="KCQ36" s="1022"/>
      <c r="KCR36" s="1022"/>
      <c r="KCS36" s="1022"/>
      <c r="KCT36" s="1022"/>
      <c r="KCU36" s="1022"/>
      <c r="KCV36" s="1022"/>
      <c r="KCW36" s="1022"/>
      <c r="KCX36" s="1022"/>
      <c r="KCY36" s="1022"/>
      <c r="KCZ36" s="1022"/>
      <c r="KDA36" s="1022"/>
      <c r="KDB36" s="1022"/>
      <c r="KDC36" s="1022"/>
      <c r="KDD36" s="1022"/>
      <c r="KDE36" s="1022"/>
      <c r="KDF36" s="1022"/>
      <c r="KDG36" s="1022"/>
      <c r="KDH36" s="1022"/>
      <c r="KDI36" s="1022"/>
      <c r="KDJ36" s="1022"/>
      <c r="KDK36" s="1022"/>
      <c r="KDL36" s="1022"/>
      <c r="KDM36" s="1022"/>
      <c r="KDN36" s="1022"/>
      <c r="KDO36" s="1022"/>
      <c r="KDP36" s="1022"/>
      <c r="KDQ36" s="1022"/>
      <c r="KDR36" s="1022"/>
      <c r="KDS36" s="1022"/>
      <c r="KDT36" s="1022"/>
      <c r="KDU36" s="1022"/>
      <c r="KDV36" s="1022"/>
      <c r="KDW36" s="1022"/>
      <c r="KDX36" s="1022"/>
      <c r="KDY36" s="1022"/>
      <c r="KDZ36" s="1022"/>
      <c r="KEA36" s="1022"/>
      <c r="KEB36" s="1022"/>
      <c r="KEC36" s="1022"/>
      <c r="KED36" s="1022"/>
      <c r="KEE36" s="1022"/>
      <c r="KEF36" s="1022"/>
      <c r="KEG36" s="1022"/>
      <c r="KEH36" s="1022"/>
      <c r="KEI36" s="1022"/>
      <c r="KEJ36" s="1022"/>
      <c r="KEK36" s="1022"/>
      <c r="KEL36" s="1022"/>
      <c r="KEM36" s="1022"/>
      <c r="KEN36" s="1022"/>
      <c r="KEO36" s="1022"/>
      <c r="KEP36" s="1022"/>
      <c r="KEQ36" s="1022"/>
      <c r="KER36" s="1022"/>
      <c r="KES36" s="1022"/>
      <c r="KET36" s="1022"/>
      <c r="KEU36" s="1022"/>
      <c r="KEV36" s="1022"/>
      <c r="KEW36" s="1022"/>
      <c r="KEX36" s="1022"/>
      <c r="KEY36" s="1022"/>
      <c r="KEZ36" s="1022"/>
      <c r="KFA36" s="1022"/>
      <c r="KFB36" s="1022"/>
      <c r="KFC36" s="1022"/>
      <c r="KFD36" s="1022"/>
      <c r="KFE36" s="1022"/>
      <c r="KFF36" s="1022"/>
      <c r="KFG36" s="1022"/>
      <c r="KFH36" s="1022"/>
      <c r="KFI36" s="1022"/>
      <c r="KFJ36" s="1022"/>
      <c r="KFK36" s="1022"/>
      <c r="KFL36" s="1022"/>
      <c r="KFM36" s="1022"/>
      <c r="KFN36" s="1022"/>
      <c r="KFO36" s="1022"/>
      <c r="KFP36" s="1022"/>
      <c r="KFQ36" s="1022"/>
      <c r="KFR36" s="1022"/>
      <c r="KFS36" s="1022"/>
      <c r="KFT36" s="1022"/>
      <c r="KFU36" s="1022"/>
      <c r="KFV36" s="1022"/>
      <c r="KFW36" s="1022"/>
      <c r="KFX36" s="1022"/>
      <c r="KFY36" s="1022"/>
      <c r="KFZ36" s="1022"/>
      <c r="KGA36" s="1022"/>
      <c r="KGB36" s="1022"/>
      <c r="KGC36" s="1022"/>
      <c r="KGD36" s="1022"/>
      <c r="KGE36" s="1022"/>
      <c r="KGF36" s="1022"/>
      <c r="KGG36" s="1022"/>
      <c r="KGH36" s="1022"/>
      <c r="KGI36" s="1022"/>
      <c r="KGJ36" s="1022"/>
      <c r="KGK36" s="1022"/>
      <c r="KGL36" s="1022"/>
      <c r="KGM36" s="1022"/>
      <c r="KGN36" s="1022"/>
      <c r="KGO36" s="1022"/>
      <c r="KGP36" s="1022"/>
      <c r="KGQ36" s="1022"/>
      <c r="KGR36" s="1022"/>
      <c r="KGS36" s="1022"/>
      <c r="KGT36" s="1022"/>
      <c r="KGU36" s="1022"/>
      <c r="KGV36" s="1022"/>
      <c r="KGW36" s="1022"/>
      <c r="KGX36" s="1022"/>
      <c r="KGY36" s="1022"/>
      <c r="KGZ36" s="1022"/>
      <c r="KHA36" s="1022"/>
      <c r="KHB36" s="1022"/>
      <c r="KHC36" s="1022"/>
      <c r="KHD36" s="1022"/>
      <c r="KHE36" s="1022"/>
      <c r="KHF36" s="1022"/>
      <c r="KHG36" s="1022"/>
      <c r="KHH36" s="1022"/>
      <c r="KHI36" s="1022"/>
      <c r="KHJ36" s="1022"/>
      <c r="KHK36" s="1022"/>
      <c r="KHL36" s="1022"/>
      <c r="KHM36" s="1022"/>
      <c r="KHN36" s="1022"/>
      <c r="KHO36" s="1022"/>
      <c r="KHP36" s="1022"/>
      <c r="KHQ36" s="1022"/>
      <c r="KHR36" s="1022"/>
      <c r="KHS36" s="1022"/>
      <c r="KHT36" s="1022"/>
      <c r="KHU36" s="1022"/>
      <c r="KHV36" s="1022"/>
      <c r="KHW36" s="1022"/>
      <c r="KHX36" s="1022"/>
      <c r="KHY36" s="1022"/>
      <c r="KHZ36" s="1022"/>
      <c r="KIA36" s="1022"/>
      <c r="KIB36" s="1022"/>
      <c r="KIC36" s="1022"/>
      <c r="KID36" s="1022"/>
      <c r="KIE36" s="1022"/>
      <c r="KIF36" s="1022"/>
      <c r="KIG36" s="1022"/>
      <c r="KIH36" s="1022"/>
      <c r="KII36" s="1022"/>
      <c r="KIJ36" s="1022"/>
      <c r="KIK36" s="1022"/>
      <c r="KIL36" s="1022"/>
      <c r="KIM36" s="1022"/>
      <c r="KIN36" s="1022"/>
      <c r="KIO36" s="1022"/>
      <c r="KIP36" s="1022"/>
      <c r="KIQ36" s="1022"/>
      <c r="KIR36" s="1022"/>
      <c r="KIS36" s="1022"/>
      <c r="KIT36" s="1022"/>
      <c r="KIU36" s="1022"/>
      <c r="KIV36" s="1022"/>
      <c r="KIW36" s="1022"/>
      <c r="KIX36" s="1022"/>
      <c r="KIY36" s="1022"/>
      <c r="KIZ36" s="1022"/>
      <c r="KJA36" s="1022"/>
      <c r="KJB36" s="1022"/>
      <c r="KJC36" s="1022"/>
      <c r="KJD36" s="1022"/>
      <c r="KJE36" s="1022"/>
      <c r="KJF36" s="1022"/>
      <c r="KJG36" s="1022"/>
      <c r="KJH36" s="1022"/>
      <c r="KJI36" s="1022"/>
      <c r="KJJ36" s="1022"/>
      <c r="KJK36" s="1022"/>
      <c r="KJL36" s="1022"/>
      <c r="KJM36" s="1022"/>
      <c r="KJN36" s="1022"/>
      <c r="KJO36" s="1022"/>
      <c r="KJP36" s="1022"/>
      <c r="KJQ36" s="1022"/>
      <c r="KJR36" s="1022"/>
      <c r="KJS36" s="1022"/>
      <c r="KJT36" s="1022"/>
      <c r="KJU36" s="1022"/>
      <c r="KJV36" s="1022"/>
      <c r="KJW36" s="1022"/>
      <c r="KJX36" s="1022"/>
      <c r="KJY36" s="1022"/>
      <c r="KJZ36" s="1022"/>
      <c r="KKA36" s="1022"/>
      <c r="KKB36" s="1022"/>
      <c r="KKC36" s="1022"/>
      <c r="KKD36" s="1022"/>
      <c r="KKE36" s="1022"/>
      <c r="KKF36" s="1022"/>
      <c r="KKG36" s="1022"/>
      <c r="KKH36" s="1022"/>
      <c r="KKI36" s="1022"/>
      <c r="KKJ36" s="1022"/>
      <c r="KKK36" s="1022"/>
      <c r="KKL36" s="1022"/>
      <c r="KKM36" s="1022"/>
      <c r="KKN36" s="1022"/>
      <c r="KKO36" s="1022"/>
      <c r="KKP36" s="1022"/>
      <c r="KKQ36" s="1022"/>
      <c r="KKR36" s="1022"/>
      <c r="KKS36" s="1022"/>
      <c r="KKT36" s="1022"/>
      <c r="KKU36" s="1022"/>
      <c r="KKV36" s="1022"/>
      <c r="KKW36" s="1022"/>
      <c r="KKX36" s="1022"/>
      <c r="KKY36" s="1022"/>
      <c r="KKZ36" s="1022"/>
      <c r="KLA36" s="1022"/>
      <c r="KLB36" s="1022"/>
      <c r="KLC36" s="1022"/>
      <c r="KLD36" s="1022"/>
      <c r="KLE36" s="1022"/>
      <c r="KLF36" s="1022"/>
      <c r="KLG36" s="1022"/>
      <c r="KLH36" s="1022"/>
      <c r="KLI36" s="1022"/>
      <c r="KLJ36" s="1022"/>
      <c r="KLK36" s="1022"/>
      <c r="KLL36" s="1022"/>
      <c r="KLM36" s="1022"/>
      <c r="KLN36" s="1022"/>
      <c r="KLO36" s="1022"/>
      <c r="KLP36" s="1022"/>
      <c r="KLQ36" s="1022"/>
      <c r="KLR36" s="1022"/>
      <c r="KLS36" s="1022"/>
      <c r="KLT36" s="1022"/>
      <c r="KLU36" s="1022"/>
      <c r="KLV36" s="1022"/>
      <c r="KLW36" s="1022"/>
      <c r="KLX36" s="1022"/>
      <c r="KLY36" s="1022"/>
      <c r="KLZ36" s="1022"/>
      <c r="KMA36" s="1022"/>
      <c r="KMB36" s="1022"/>
      <c r="KMC36" s="1022"/>
      <c r="KMD36" s="1022"/>
      <c r="KME36" s="1022"/>
      <c r="KMF36" s="1022"/>
      <c r="KMG36" s="1022"/>
      <c r="KMH36" s="1022"/>
      <c r="KMI36" s="1022"/>
      <c r="KMJ36" s="1022"/>
      <c r="KMK36" s="1022"/>
      <c r="KML36" s="1022"/>
      <c r="KMM36" s="1022"/>
      <c r="KMN36" s="1022"/>
      <c r="KMO36" s="1022"/>
      <c r="KMP36" s="1022"/>
      <c r="KMQ36" s="1022"/>
      <c r="KMR36" s="1022"/>
      <c r="KMS36" s="1022"/>
      <c r="KMT36" s="1022"/>
      <c r="KMU36" s="1022"/>
      <c r="KMV36" s="1022"/>
      <c r="KMW36" s="1022"/>
      <c r="KMX36" s="1022"/>
      <c r="KMY36" s="1022"/>
      <c r="KMZ36" s="1022"/>
      <c r="KNA36" s="1022"/>
      <c r="KNB36" s="1022"/>
      <c r="KNC36" s="1022"/>
      <c r="KND36" s="1022"/>
      <c r="KNE36" s="1022"/>
      <c r="KNF36" s="1022"/>
      <c r="KNG36" s="1022"/>
      <c r="KNH36" s="1022"/>
      <c r="KNI36" s="1022"/>
      <c r="KNJ36" s="1022"/>
      <c r="KNK36" s="1022"/>
      <c r="KNL36" s="1022"/>
      <c r="KNM36" s="1022"/>
      <c r="KNN36" s="1022"/>
      <c r="KNO36" s="1022"/>
      <c r="KNP36" s="1022"/>
      <c r="KNQ36" s="1022"/>
      <c r="KNR36" s="1022"/>
      <c r="KNS36" s="1022"/>
      <c r="KNT36" s="1022"/>
      <c r="KNU36" s="1022"/>
      <c r="KNV36" s="1022"/>
      <c r="KNW36" s="1022"/>
      <c r="KNX36" s="1022"/>
      <c r="KNY36" s="1022"/>
      <c r="KNZ36" s="1022"/>
      <c r="KOA36" s="1022"/>
      <c r="KOB36" s="1022"/>
      <c r="KOC36" s="1022"/>
      <c r="KOD36" s="1022"/>
      <c r="KOE36" s="1022"/>
      <c r="KOF36" s="1022"/>
      <c r="KOG36" s="1022"/>
      <c r="KOH36" s="1022"/>
      <c r="KOI36" s="1022"/>
      <c r="KOJ36" s="1022"/>
      <c r="KOK36" s="1022"/>
      <c r="KOL36" s="1022"/>
      <c r="KOM36" s="1022"/>
      <c r="KON36" s="1022"/>
      <c r="KOO36" s="1022"/>
      <c r="KOP36" s="1022"/>
      <c r="KOQ36" s="1022"/>
      <c r="KOR36" s="1022"/>
      <c r="KOS36" s="1022"/>
      <c r="KOT36" s="1022"/>
      <c r="KOU36" s="1022"/>
      <c r="KOV36" s="1022"/>
      <c r="KOW36" s="1022"/>
      <c r="KOX36" s="1022"/>
      <c r="KOY36" s="1022"/>
      <c r="KOZ36" s="1022"/>
      <c r="KPA36" s="1022"/>
      <c r="KPB36" s="1022"/>
      <c r="KPC36" s="1022"/>
      <c r="KPD36" s="1022"/>
      <c r="KPE36" s="1022"/>
      <c r="KPF36" s="1022"/>
      <c r="KPG36" s="1022"/>
      <c r="KPH36" s="1022"/>
      <c r="KPI36" s="1022"/>
      <c r="KPJ36" s="1022"/>
      <c r="KPK36" s="1022"/>
      <c r="KPL36" s="1022"/>
      <c r="KPM36" s="1022"/>
      <c r="KPN36" s="1022"/>
      <c r="KPO36" s="1022"/>
      <c r="KPP36" s="1022"/>
      <c r="KPQ36" s="1022"/>
      <c r="KPR36" s="1022"/>
      <c r="KPS36" s="1022"/>
      <c r="KPT36" s="1022"/>
      <c r="KPU36" s="1022"/>
      <c r="KPV36" s="1022"/>
      <c r="KPW36" s="1022"/>
      <c r="KPX36" s="1022"/>
      <c r="KPY36" s="1022"/>
      <c r="KPZ36" s="1022"/>
      <c r="KQA36" s="1022"/>
      <c r="KQB36" s="1022"/>
      <c r="KQC36" s="1022"/>
      <c r="KQD36" s="1022"/>
      <c r="KQE36" s="1022"/>
      <c r="KQF36" s="1022"/>
      <c r="KQG36" s="1022"/>
      <c r="KQH36" s="1022"/>
      <c r="KQI36" s="1022"/>
      <c r="KQJ36" s="1022"/>
      <c r="KQK36" s="1022"/>
      <c r="KQL36" s="1022"/>
      <c r="KQM36" s="1022"/>
      <c r="KQN36" s="1022"/>
      <c r="KQO36" s="1022"/>
      <c r="KQP36" s="1022"/>
      <c r="KQQ36" s="1022"/>
      <c r="KQR36" s="1022"/>
      <c r="KQS36" s="1022"/>
      <c r="KQT36" s="1022"/>
      <c r="KQU36" s="1022"/>
      <c r="KQV36" s="1022"/>
      <c r="KQW36" s="1022"/>
      <c r="KQX36" s="1022"/>
      <c r="KQY36" s="1022"/>
      <c r="KQZ36" s="1022"/>
      <c r="KRA36" s="1022"/>
      <c r="KRB36" s="1022"/>
      <c r="KRC36" s="1022"/>
      <c r="KRD36" s="1022"/>
      <c r="KRE36" s="1022"/>
      <c r="KRF36" s="1022"/>
      <c r="KRG36" s="1022"/>
      <c r="KRH36" s="1022"/>
      <c r="KRI36" s="1022"/>
      <c r="KRJ36" s="1022"/>
      <c r="KRK36" s="1022"/>
      <c r="KRL36" s="1022"/>
      <c r="KRM36" s="1022"/>
      <c r="KRN36" s="1022"/>
      <c r="KRO36" s="1022"/>
      <c r="KRP36" s="1022"/>
      <c r="KRQ36" s="1022"/>
      <c r="KRR36" s="1022"/>
      <c r="KRS36" s="1022"/>
      <c r="KRT36" s="1022"/>
      <c r="KRU36" s="1022"/>
      <c r="KRV36" s="1022"/>
      <c r="KRW36" s="1022"/>
      <c r="KRX36" s="1022"/>
      <c r="KRY36" s="1022"/>
      <c r="KRZ36" s="1022"/>
      <c r="KSA36" s="1022"/>
      <c r="KSB36" s="1022"/>
      <c r="KSC36" s="1022"/>
      <c r="KSD36" s="1022"/>
      <c r="KSE36" s="1022"/>
      <c r="KSF36" s="1022"/>
      <c r="KSG36" s="1022"/>
      <c r="KSH36" s="1022"/>
      <c r="KSI36" s="1022"/>
      <c r="KSJ36" s="1022"/>
      <c r="KSK36" s="1022"/>
      <c r="KSL36" s="1022"/>
      <c r="KSM36" s="1022"/>
      <c r="KSN36" s="1022"/>
      <c r="KSO36" s="1022"/>
      <c r="KSP36" s="1022"/>
      <c r="KSQ36" s="1022"/>
      <c r="KSR36" s="1022"/>
      <c r="KSS36" s="1022"/>
      <c r="KST36" s="1022"/>
      <c r="KSU36" s="1022"/>
      <c r="KSV36" s="1022"/>
      <c r="KSW36" s="1022"/>
      <c r="KSX36" s="1022"/>
      <c r="KSY36" s="1022"/>
      <c r="KSZ36" s="1022"/>
      <c r="KTA36" s="1022"/>
      <c r="KTB36" s="1022"/>
      <c r="KTC36" s="1022"/>
      <c r="KTD36" s="1022"/>
      <c r="KTE36" s="1022"/>
      <c r="KTF36" s="1022"/>
      <c r="KTG36" s="1022"/>
      <c r="KTH36" s="1022"/>
      <c r="KTI36" s="1022"/>
      <c r="KTJ36" s="1022"/>
      <c r="KTK36" s="1022"/>
      <c r="KTL36" s="1022"/>
      <c r="KTM36" s="1022"/>
      <c r="KTN36" s="1022"/>
      <c r="KTO36" s="1022"/>
      <c r="KTP36" s="1022"/>
      <c r="KTQ36" s="1022"/>
      <c r="KTR36" s="1022"/>
      <c r="KTS36" s="1022"/>
      <c r="KTT36" s="1022"/>
      <c r="KTU36" s="1022"/>
      <c r="KTV36" s="1022"/>
      <c r="KTW36" s="1022"/>
      <c r="KTX36" s="1022"/>
      <c r="KTY36" s="1022"/>
      <c r="KTZ36" s="1022"/>
      <c r="KUA36" s="1022"/>
      <c r="KUB36" s="1022"/>
      <c r="KUC36" s="1022"/>
      <c r="KUD36" s="1022"/>
      <c r="KUE36" s="1022"/>
      <c r="KUF36" s="1022"/>
      <c r="KUG36" s="1022"/>
      <c r="KUH36" s="1022"/>
      <c r="KUI36" s="1022"/>
      <c r="KUJ36" s="1022"/>
      <c r="KUK36" s="1022"/>
      <c r="KUL36" s="1022"/>
      <c r="KUM36" s="1022"/>
      <c r="KUN36" s="1022"/>
      <c r="KUO36" s="1022"/>
      <c r="KUP36" s="1022"/>
      <c r="KUQ36" s="1022"/>
      <c r="KUR36" s="1022"/>
      <c r="KUS36" s="1022"/>
      <c r="KUT36" s="1022"/>
      <c r="KUU36" s="1022"/>
      <c r="KUV36" s="1022"/>
      <c r="KUW36" s="1022"/>
      <c r="KUX36" s="1022"/>
      <c r="KUY36" s="1022"/>
      <c r="KUZ36" s="1022"/>
      <c r="KVA36" s="1022"/>
      <c r="KVB36" s="1022"/>
      <c r="KVC36" s="1022"/>
      <c r="KVD36" s="1022"/>
      <c r="KVE36" s="1022"/>
      <c r="KVF36" s="1022"/>
      <c r="KVG36" s="1022"/>
      <c r="KVH36" s="1022"/>
      <c r="KVI36" s="1022"/>
      <c r="KVJ36" s="1022"/>
      <c r="KVK36" s="1022"/>
      <c r="KVL36" s="1022"/>
      <c r="KVM36" s="1022"/>
      <c r="KVN36" s="1022"/>
      <c r="KVO36" s="1022"/>
      <c r="KVP36" s="1022"/>
      <c r="KVQ36" s="1022"/>
      <c r="KVR36" s="1022"/>
      <c r="KVS36" s="1022"/>
      <c r="KVT36" s="1022"/>
      <c r="KVU36" s="1022"/>
      <c r="KVV36" s="1022"/>
      <c r="KVW36" s="1022"/>
      <c r="KVX36" s="1022"/>
      <c r="KVY36" s="1022"/>
      <c r="KVZ36" s="1022"/>
      <c r="KWA36" s="1022"/>
      <c r="KWB36" s="1022"/>
      <c r="KWC36" s="1022"/>
      <c r="KWD36" s="1022"/>
      <c r="KWE36" s="1022"/>
      <c r="KWF36" s="1022"/>
      <c r="KWG36" s="1022"/>
      <c r="KWH36" s="1022"/>
      <c r="KWI36" s="1022"/>
      <c r="KWJ36" s="1022"/>
      <c r="KWK36" s="1022"/>
      <c r="KWL36" s="1022"/>
      <c r="KWM36" s="1022"/>
      <c r="KWN36" s="1022"/>
      <c r="KWO36" s="1022"/>
      <c r="KWP36" s="1022"/>
      <c r="KWQ36" s="1022"/>
      <c r="KWR36" s="1022"/>
      <c r="KWS36" s="1022"/>
      <c r="KWT36" s="1022"/>
      <c r="KWU36" s="1022"/>
      <c r="KWV36" s="1022"/>
      <c r="KWW36" s="1022"/>
      <c r="KWX36" s="1022"/>
      <c r="KWY36" s="1022"/>
      <c r="KWZ36" s="1022"/>
      <c r="KXA36" s="1022"/>
      <c r="KXB36" s="1022"/>
      <c r="KXC36" s="1022"/>
      <c r="KXD36" s="1022"/>
      <c r="KXE36" s="1022"/>
      <c r="KXF36" s="1022"/>
      <c r="KXG36" s="1022"/>
      <c r="KXH36" s="1022"/>
      <c r="KXI36" s="1022"/>
      <c r="KXJ36" s="1022"/>
      <c r="KXK36" s="1022"/>
      <c r="KXL36" s="1022"/>
      <c r="KXM36" s="1022"/>
      <c r="KXN36" s="1022"/>
      <c r="KXO36" s="1022"/>
      <c r="KXP36" s="1022"/>
      <c r="KXQ36" s="1022"/>
      <c r="KXR36" s="1022"/>
      <c r="KXS36" s="1022"/>
      <c r="KXT36" s="1022"/>
      <c r="KXU36" s="1022"/>
      <c r="KXV36" s="1022"/>
      <c r="KXW36" s="1022"/>
      <c r="KXX36" s="1022"/>
      <c r="KXY36" s="1022"/>
      <c r="KXZ36" s="1022"/>
      <c r="KYA36" s="1022"/>
      <c r="KYB36" s="1022"/>
      <c r="KYC36" s="1022"/>
      <c r="KYD36" s="1022"/>
      <c r="KYE36" s="1022"/>
      <c r="KYF36" s="1022"/>
      <c r="KYG36" s="1022"/>
      <c r="KYH36" s="1022"/>
      <c r="KYI36" s="1022"/>
      <c r="KYJ36" s="1022"/>
      <c r="KYK36" s="1022"/>
      <c r="KYL36" s="1022"/>
      <c r="KYM36" s="1022"/>
      <c r="KYN36" s="1022"/>
      <c r="KYO36" s="1022"/>
      <c r="KYP36" s="1022"/>
      <c r="KYQ36" s="1022"/>
      <c r="KYR36" s="1022"/>
      <c r="KYS36" s="1022"/>
      <c r="KYT36" s="1022"/>
      <c r="KYU36" s="1022"/>
      <c r="KYV36" s="1022"/>
      <c r="KYW36" s="1022"/>
      <c r="KYX36" s="1022"/>
      <c r="KYY36" s="1022"/>
      <c r="KYZ36" s="1022"/>
      <c r="KZA36" s="1022"/>
      <c r="KZB36" s="1022"/>
      <c r="KZC36" s="1022"/>
      <c r="KZD36" s="1022"/>
      <c r="KZE36" s="1022"/>
      <c r="KZF36" s="1022"/>
      <c r="KZG36" s="1022"/>
      <c r="KZH36" s="1022"/>
      <c r="KZI36" s="1022"/>
      <c r="KZJ36" s="1022"/>
      <c r="KZK36" s="1022"/>
      <c r="KZL36" s="1022"/>
      <c r="KZM36" s="1022"/>
      <c r="KZN36" s="1022"/>
      <c r="KZO36" s="1022"/>
      <c r="KZP36" s="1022"/>
      <c r="KZQ36" s="1022"/>
      <c r="KZR36" s="1022"/>
      <c r="KZS36" s="1022"/>
      <c r="KZT36" s="1022"/>
      <c r="KZU36" s="1022"/>
      <c r="KZV36" s="1022"/>
      <c r="KZW36" s="1022"/>
      <c r="KZX36" s="1022"/>
      <c r="KZY36" s="1022"/>
      <c r="KZZ36" s="1022"/>
      <c r="LAA36" s="1022"/>
      <c r="LAB36" s="1022"/>
      <c r="LAC36" s="1022"/>
      <c r="LAD36" s="1022"/>
      <c r="LAE36" s="1022"/>
      <c r="LAF36" s="1022"/>
      <c r="LAG36" s="1022"/>
      <c r="LAH36" s="1022"/>
      <c r="LAI36" s="1022"/>
      <c r="LAJ36" s="1022"/>
      <c r="LAK36" s="1022"/>
      <c r="LAL36" s="1022"/>
      <c r="LAM36" s="1022"/>
      <c r="LAN36" s="1022"/>
      <c r="LAO36" s="1022"/>
      <c r="LAP36" s="1022"/>
      <c r="LAQ36" s="1022"/>
      <c r="LAR36" s="1022"/>
      <c r="LAS36" s="1022"/>
      <c r="LAT36" s="1022"/>
      <c r="LAU36" s="1022"/>
      <c r="LAV36" s="1022"/>
      <c r="LAW36" s="1022"/>
      <c r="LAX36" s="1022"/>
      <c r="LAY36" s="1022"/>
      <c r="LAZ36" s="1022"/>
      <c r="LBA36" s="1022"/>
      <c r="LBB36" s="1022"/>
      <c r="LBC36" s="1022"/>
      <c r="LBD36" s="1022"/>
      <c r="LBE36" s="1022"/>
      <c r="LBF36" s="1022"/>
      <c r="LBG36" s="1022"/>
      <c r="LBH36" s="1022"/>
      <c r="LBI36" s="1022"/>
      <c r="LBJ36" s="1022"/>
      <c r="LBK36" s="1022"/>
      <c r="LBL36" s="1022"/>
      <c r="LBM36" s="1022"/>
      <c r="LBN36" s="1022"/>
      <c r="LBO36" s="1022"/>
      <c r="LBP36" s="1022"/>
      <c r="LBQ36" s="1022"/>
      <c r="LBR36" s="1022"/>
      <c r="LBS36" s="1022"/>
      <c r="LBT36" s="1022"/>
      <c r="LBU36" s="1022"/>
      <c r="LBV36" s="1022"/>
      <c r="LBW36" s="1022"/>
      <c r="LBX36" s="1022"/>
      <c r="LBY36" s="1022"/>
      <c r="LBZ36" s="1022"/>
      <c r="LCA36" s="1022"/>
      <c r="LCB36" s="1022"/>
      <c r="LCC36" s="1022"/>
      <c r="LCD36" s="1022"/>
      <c r="LCE36" s="1022"/>
      <c r="LCF36" s="1022"/>
      <c r="LCG36" s="1022"/>
      <c r="LCH36" s="1022"/>
      <c r="LCI36" s="1022"/>
      <c r="LCJ36" s="1022"/>
      <c r="LCK36" s="1022"/>
      <c r="LCL36" s="1022"/>
      <c r="LCM36" s="1022"/>
      <c r="LCN36" s="1022"/>
      <c r="LCO36" s="1022"/>
      <c r="LCP36" s="1022"/>
      <c r="LCQ36" s="1022"/>
      <c r="LCR36" s="1022"/>
      <c r="LCS36" s="1022"/>
      <c r="LCT36" s="1022"/>
      <c r="LCU36" s="1022"/>
      <c r="LCV36" s="1022"/>
      <c r="LCW36" s="1022"/>
      <c r="LCX36" s="1022"/>
      <c r="LCY36" s="1022"/>
      <c r="LCZ36" s="1022"/>
      <c r="LDA36" s="1022"/>
      <c r="LDB36" s="1022"/>
      <c r="LDC36" s="1022"/>
      <c r="LDD36" s="1022"/>
      <c r="LDE36" s="1022"/>
      <c r="LDF36" s="1022"/>
      <c r="LDG36" s="1022"/>
      <c r="LDH36" s="1022"/>
      <c r="LDI36" s="1022"/>
      <c r="LDJ36" s="1022"/>
      <c r="LDK36" s="1022"/>
      <c r="LDL36" s="1022"/>
      <c r="LDM36" s="1022"/>
      <c r="LDN36" s="1022"/>
      <c r="LDO36" s="1022"/>
      <c r="LDP36" s="1022"/>
      <c r="LDQ36" s="1022"/>
      <c r="LDR36" s="1022"/>
      <c r="LDS36" s="1022"/>
      <c r="LDT36" s="1022"/>
      <c r="LDU36" s="1022"/>
      <c r="LDV36" s="1022"/>
      <c r="LDW36" s="1022"/>
      <c r="LDX36" s="1022"/>
      <c r="LDY36" s="1022"/>
      <c r="LDZ36" s="1022"/>
      <c r="LEA36" s="1022"/>
      <c r="LEB36" s="1022"/>
      <c r="LEC36" s="1022"/>
      <c r="LED36" s="1022"/>
      <c r="LEE36" s="1022"/>
      <c r="LEF36" s="1022"/>
      <c r="LEG36" s="1022"/>
      <c r="LEH36" s="1022"/>
      <c r="LEI36" s="1022"/>
      <c r="LEJ36" s="1022"/>
      <c r="LEK36" s="1022"/>
      <c r="LEL36" s="1022"/>
      <c r="LEM36" s="1022"/>
      <c r="LEN36" s="1022"/>
      <c r="LEO36" s="1022"/>
      <c r="LEP36" s="1022"/>
      <c r="LEQ36" s="1022"/>
      <c r="LER36" s="1022"/>
      <c r="LES36" s="1022"/>
      <c r="LET36" s="1022"/>
      <c r="LEU36" s="1022"/>
      <c r="LEV36" s="1022"/>
      <c r="LEW36" s="1022"/>
      <c r="LEX36" s="1022"/>
      <c r="LEY36" s="1022"/>
      <c r="LEZ36" s="1022"/>
      <c r="LFA36" s="1022"/>
      <c r="LFB36" s="1022"/>
      <c r="LFC36" s="1022"/>
      <c r="LFD36" s="1022"/>
      <c r="LFE36" s="1022"/>
      <c r="LFF36" s="1022"/>
      <c r="LFG36" s="1022"/>
      <c r="LFH36" s="1022"/>
      <c r="LFI36" s="1022"/>
      <c r="LFJ36" s="1022"/>
      <c r="LFK36" s="1022"/>
      <c r="LFL36" s="1022"/>
      <c r="LFM36" s="1022"/>
      <c r="LFN36" s="1022"/>
      <c r="LFO36" s="1022"/>
      <c r="LFP36" s="1022"/>
      <c r="LFQ36" s="1022"/>
      <c r="LFR36" s="1022"/>
      <c r="LFS36" s="1022"/>
      <c r="LFT36" s="1022"/>
      <c r="LFU36" s="1022"/>
      <c r="LFV36" s="1022"/>
      <c r="LFW36" s="1022"/>
      <c r="LFX36" s="1022"/>
      <c r="LFY36" s="1022"/>
      <c r="LFZ36" s="1022"/>
      <c r="LGA36" s="1022"/>
      <c r="LGB36" s="1022"/>
      <c r="LGC36" s="1022"/>
      <c r="LGD36" s="1022"/>
      <c r="LGE36" s="1022"/>
      <c r="LGF36" s="1022"/>
      <c r="LGG36" s="1022"/>
      <c r="LGH36" s="1022"/>
      <c r="LGI36" s="1022"/>
      <c r="LGJ36" s="1022"/>
      <c r="LGK36" s="1022"/>
      <c r="LGL36" s="1022"/>
      <c r="LGM36" s="1022"/>
      <c r="LGN36" s="1022"/>
      <c r="LGO36" s="1022"/>
      <c r="LGP36" s="1022"/>
      <c r="LGQ36" s="1022"/>
      <c r="LGR36" s="1022"/>
      <c r="LGS36" s="1022"/>
      <c r="LGT36" s="1022"/>
      <c r="LGU36" s="1022"/>
      <c r="LGV36" s="1022"/>
      <c r="LGW36" s="1022"/>
      <c r="LGX36" s="1022"/>
      <c r="LGY36" s="1022"/>
      <c r="LGZ36" s="1022"/>
      <c r="LHA36" s="1022"/>
      <c r="LHB36" s="1022"/>
      <c r="LHC36" s="1022"/>
      <c r="LHD36" s="1022"/>
      <c r="LHE36" s="1022"/>
      <c r="LHF36" s="1022"/>
      <c r="LHG36" s="1022"/>
      <c r="LHH36" s="1022"/>
      <c r="LHI36" s="1022"/>
      <c r="LHJ36" s="1022"/>
      <c r="LHK36" s="1022"/>
      <c r="LHL36" s="1022"/>
      <c r="LHM36" s="1022"/>
      <c r="LHN36" s="1022"/>
      <c r="LHO36" s="1022"/>
      <c r="LHP36" s="1022"/>
      <c r="LHQ36" s="1022"/>
      <c r="LHR36" s="1022"/>
      <c r="LHS36" s="1022"/>
      <c r="LHT36" s="1022"/>
      <c r="LHU36" s="1022"/>
      <c r="LHV36" s="1022"/>
      <c r="LHW36" s="1022"/>
      <c r="LHX36" s="1022"/>
      <c r="LHY36" s="1022"/>
      <c r="LHZ36" s="1022"/>
      <c r="LIA36" s="1022"/>
      <c r="LIB36" s="1022"/>
      <c r="LIC36" s="1022"/>
      <c r="LID36" s="1022"/>
      <c r="LIE36" s="1022"/>
      <c r="LIF36" s="1022"/>
      <c r="LIG36" s="1022"/>
      <c r="LIH36" s="1022"/>
      <c r="LII36" s="1022"/>
      <c r="LIJ36" s="1022"/>
      <c r="LIK36" s="1022"/>
      <c r="LIL36" s="1022"/>
      <c r="LIM36" s="1022"/>
      <c r="LIN36" s="1022"/>
      <c r="LIO36" s="1022"/>
      <c r="LIP36" s="1022"/>
      <c r="LIQ36" s="1022"/>
      <c r="LIR36" s="1022"/>
      <c r="LIS36" s="1022"/>
      <c r="LIT36" s="1022"/>
      <c r="LIU36" s="1022"/>
      <c r="LIV36" s="1022"/>
      <c r="LIW36" s="1022"/>
      <c r="LIX36" s="1022"/>
      <c r="LIY36" s="1022"/>
      <c r="LIZ36" s="1022"/>
      <c r="LJA36" s="1022"/>
      <c r="LJB36" s="1022"/>
      <c r="LJC36" s="1022"/>
      <c r="LJD36" s="1022"/>
      <c r="LJE36" s="1022"/>
      <c r="LJF36" s="1022"/>
      <c r="LJG36" s="1022"/>
      <c r="LJH36" s="1022"/>
      <c r="LJI36" s="1022"/>
      <c r="LJJ36" s="1022"/>
      <c r="LJK36" s="1022"/>
      <c r="LJL36" s="1022"/>
      <c r="LJM36" s="1022"/>
      <c r="LJN36" s="1022"/>
      <c r="LJO36" s="1022"/>
      <c r="LJP36" s="1022"/>
      <c r="LJQ36" s="1022"/>
      <c r="LJR36" s="1022"/>
      <c r="LJS36" s="1022"/>
      <c r="LJT36" s="1022"/>
      <c r="LJU36" s="1022"/>
      <c r="LJV36" s="1022"/>
      <c r="LJW36" s="1022"/>
      <c r="LJX36" s="1022"/>
      <c r="LJY36" s="1022"/>
      <c r="LJZ36" s="1022"/>
      <c r="LKA36" s="1022"/>
      <c r="LKB36" s="1022"/>
      <c r="LKC36" s="1022"/>
      <c r="LKD36" s="1022"/>
      <c r="LKE36" s="1022"/>
      <c r="LKF36" s="1022"/>
      <c r="LKG36" s="1022"/>
      <c r="LKH36" s="1022"/>
      <c r="LKI36" s="1022"/>
      <c r="LKJ36" s="1022"/>
      <c r="LKK36" s="1022"/>
      <c r="LKL36" s="1022"/>
      <c r="LKM36" s="1022"/>
      <c r="LKN36" s="1022"/>
      <c r="LKO36" s="1022"/>
      <c r="LKP36" s="1022"/>
      <c r="LKQ36" s="1022"/>
      <c r="LKR36" s="1022"/>
      <c r="LKS36" s="1022"/>
      <c r="LKT36" s="1022"/>
      <c r="LKU36" s="1022"/>
      <c r="LKV36" s="1022"/>
      <c r="LKW36" s="1022"/>
      <c r="LKX36" s="1022"/>
      <c r="LKY36" s="1022"/>
      <c r="LKZ36" s="1022"/>
      <c r="LLA36" s="1022"/>
      <c r="LLB36" s="1022"/>
      <c r="LLC36" s="1022"/>
      <c r="LLD36" s="1022"/>
      <c r="LLE36" s="1022"/>
      <c r="LLF36" s="1022"/>
      <c r="LLG36" s="1022"/>
      <c r="LLH36" s="1022"/>
      <c r="LLI36" s="1022"/>
      <c r="LLJ36" s="1022"/>
      <c r="LLK36" s="1022"/>
      <c r="LLL36" s="1022"/>
      <c r="LLM36" s="1022"/>
      <c r="LLN36" s="1022"/>
      <c r="LLO36" s="1022"/>
      <c r="LLP36" s="1022"/>
      <c r="LLQ36" s="1022"/>
      <c r="LLR36" s="1022"/>
      <c r="LLS36" s="1022"/>
      <c r="LLT36" s="1022"/>
      <c r="LLU36" s="1022"/>
      <c r="LLV36" s="1022"/>
      <c r="LLW36" s="1022"/>
      <c r="LLX36" s="1022"/>
      <c r="LLY36" s="1022"/>
      <c r="LLZ36" s="1022"/>
      <c r="LMA36" s="1022"/>
      <c r="LMB36" s="1022"/>
      <c r="LMC36" s="1022"/>
      <c r="LMD36" s="1022"/>
      <c r="LME36" s="1022"/>
      <c r="LMF36" s="1022"/>
      <c r="LMG36" s="1022"/>
      <c r="LMH36" s="1022"/>
      <c r="LMI36" s="1022"/>
      <c r="LMJ36" s="1022"/>
      <c r="LMK36" s="1022"/>
      <c r="LML36" s="1022"/>
      <c r="LMM36" s="1022"/>
      <c r="LMN36" s="1022"/>
      <c r="LMO36" s="1022"/>
      <c r="LMP36" s="1022"/>
      <c r="LMQ36" s="1022"/>
      <c r="LMR36" s="1022"/>
      <c r="LMS36" s="1022"/>
      <c r="LMT36" s="1022"/>
      <c r="LMU36" s="1022"/>
      <c r="LMV36" s="1022"/>
      <c r="LMW36" s="1022"/>
      <c r="LMX36" s="1022"/>
      <c r="LMY36" s="1022"/>
      <c r="LMZ36" s="1022"/>
      <c r="LNA36" s="1022"/>
      <c r="LNB36" s="1022"/>
      <c r="LNC36" s="1022"/>
      <c r="LND36" s="1022"/>
      <c r="LNE36" s="1022"/>
      <c r="LNF36" s="1022"/>
      <c r="LNG36" s="1022"/>
      <c r="LNH36" s="1022"/>
      <c r="LNI36" s="1022"/>
      <c r="LNJ36" s="1022"/>
      <c r="LNK36" s="1022"/>
      <c r="LNL36" s="1022"/>
      <c r="LNM36" s="1022"/>
      <c r="LNN36" s="1022"/>
      <c r="LNO36" s="1022"/>
      <c r="LNP36" s="1022"/>
      <c r="LNQ36" s="1022"/>
      <c r="LNR36" s="1022"/>
      <c r="LNS36" s="1022"/>
      <c r="LNT36" s="1022"/>
      <c r="LNU36" s="1022"/>
      <c r="LNV36" s="1022"/>
      <c r="LNW36" s="1022"/>
      <c r="LNX36" s="1022"/>
      <c r="LNY36" s="1022"/>
      <c r="LNZ36" s="1022"/>
      <c r="LOA36" s="1022"/>
      <c r="LOB36" s="1022"/>
      <c r="LOC36" s="1022"/>
      <c r="LOD36" s="1022"/>
      <c r="LOE36" s="1022"/>
      <c r="LOF36" s="1022"/>
      <c r="LOG36" s="1022"/>
      <c r="LOH36" s="1022"/>
      <c r="LOI36" s="1022"/>
      <c r="LOJ36" s="1022"/>
      <c r="LOK36" s="1022"/>
      <c r="LOL36" s="1022"/>
      <c r="LOM36" s="1022"/>
      <c r="LON36" s="1022"/>
      <c r="LOO36" s="1022"/>
      <c r="LOP36" s="1022"/>
      <c r="LOQ36" s="1022"/>
      <c r="LOR36" s="1022"/>
      <c r="LOS36" s="1022"/>
      <c r="LOT36" s="1022"/>
      <c r="LOU36" s="1022"/>
      <c r="LOV36" s="1022"/>
      <c r="LOW36" s="1022"/>
      <c r="LOX36" s="1022"/>
      <c r="LOY36" s="1022"/>
      <c r="LOZ36" s="1022"/>
      <c r="LPA36" s="1022"/>
      <c r="LPB36" s="1022"/>
      <c r="LPC36" s="1022"/>
      <c r="LPD36" s="1022"/>
      <c r="LPE36" s="1022"/>
      <c r="LPF36" s="1022"/>
      <c r="LPG36" s="1022"/>
      <c r="LPH36" s="1022"/>
      <c r="LPI36" s="1022"/>
      <c r="LPJ36" s="1022"/>
      <c r="LPK36" s="1022"/>
      <c r="LPL36" s="1022"/>
      <c r="LPM36" s="1022"/>
      <c r="LPN36" s="1022"/>
      <c r="LPO36" s="1022"/>
      <c r="LPP36" s="1022"/>
      <c r="LPQ36" s="1022"/>
      <c r="LPR36" s="1022"/>
      <c r="LPS36" s="1022"/>
      <c r="LPT36" s="1022"/>
      <c r="LPU36" s="1022"/>
      <c r="LPV36" s="1022"/>
      <c r="LPW36" s="1022"/>
      <c r="LPX36" s="1022"/>
      <c r="LPY36" s="1022"/>
      <c r="LPZ36" s="1022"/>
      <c r="LQA36" s="1022"/>
      <c r="LQB36" s="1022"/>
      <c r="LQC36" s="1022"/>
      <c r="LQD36" s="1022"/>
      <c r="LQE36" s="1022"/>
      <c r="LQF36" s="1022"/>
      <c r="LQG36" s="1022"/>
      <c r="LQH36" s="1022"/>
      <c r="LQI36" s="1022"/>
      <c r="LQJ36" s="1022"/>
      <c r="LQK36" s="1022"/>
      <c r="LQL36" s="1022"/>
      <c r="LQM36" s="1022"/>
      <c r="LQN36" s="1022"/>
      <c r="LQO36" s="1022"/>
      <c r="LQP36" s="1022"/>
      <c r="LQQ36" s="1022"/>
      <c r="LQR36" s="1022"/>
      <c r="LQS36" s="1022"/>
      <c r="LQT36" s="1022"/>
      <c r="LQU36" s="1022"/>
      <c r="LQV36" s="1022"/>
      <c r="LQW36" s="1022"/>
      <c r="LQX36" s="1022"/>
      <c r="LQY36" s="1022"/>
      <c r="LQZ36" s="1022"/>
      <c r="LRA36" s="1022"/>
      <c r="LRB36" s="1022"/>
      <c r="LRC36" s="1022"/>
      <c r="LRD36" s="1022"/>
      <c r="LRE36" s="1022"/>
      <c r="LRF36" s="1022"/>
      <c r="LRG36" s="1022"/>
      <c r="LRH36" s="1022"/>
      <c r="LRI36" s="1022"/>
      <c r="LRJ36" s="1022"/>
      <c r="LRK36" s="1022"/>
      <c r="LRL36" s="1022"/>
      <c r="LRM36" s="1022"/>
      <c r="LRN36" s="1022"/>
      <c r="LRO36" s="1022"/>
      <c r="LRP36" s="1022"/>
      <c r="LRQ36" s="1022"/>
      <c r="LRR36" s="1022"/>
      <c r="LRS36" s="1022"/>
      <c r="LRT36" s="1022"/>
      <c r="LRU36" s="1022"/>
      <c r="LRV36" s="1022"/>
      <c r="LRW36" s="1022"/>
      <c r="LRX36" s="1022"/>
      <c r="LRY36" s="1022"/>
      <c r="LRZ36" s="1022"/>
      <c r="LSA36" s="1022"/>
      <c r="LSB36" s="1022"/>
      <c r="LSC36" s="1022"/>
      <c r="LSD36" s="1022"/>
      <c r="LSE36" s="1022"/>
      <c r="LSF36" s="1022"/>
      <c r="LSG36" s="1022"/>
      <c r="LSH36" s="1022"/>
      <c r="LSI36" s="1022"/>
      <c r="LSJ36" s="1022"/>
      <c r="LSK36" s="1022"/>
      <c r="LSL36" s="1022"/>
      <c r="LSM36" s="1022"/>
      <c r="LSN36" s="1022"/>
      <c r="LSO36" s="1022"/>
      <c r="LSP36" s="1022"/>
      <c r="LSQ36" s="1022"/>
      <c r="LSR36" s="1022"/>
      <c r="LSS36" s="1022"/>
      <c r="LST36" s="1022"/>
      <c r="LSU36" s="1022"/>
      <c r="LSV36" s="1022"/>
      <c r="LSW36" s="1022"/>
      <c r="LSX36" s="1022"/>
      <c r="LSY36" s="1022"/>
      <c r="LSZ36" s="1022"/>
      <c r="LTA36" s="1022"/>
      <c r="LTB36" s="1022"/>
      <c r="LTC36" s="1022"/>
      <c r="LTD36" s="1022"/>
      <c r="LTE36" s="1022"/>
      <c r="LTF36" s="1022"/>
      <c r="LTG36" s="1022"/>
      <c r="LTH36" s="1022"/>
      <c r="LTI36" s="1022"/>
      <c r="LTJ36" s="1022"/>
      <c r="LTK36" s="1022"/>
      <c r="LTL36" s="1022"/>
      <c r="LTM36" s="1022"/>
      <c r="LTN36" s="1022"/>
      <c r="LTO36" s="1022"/>
      <c r="LTP36" s="1022"/>
      <c r="LTQ36" s="1022"/>
      <c r="LTR36" s="1022"/>
      <c r="LTS36" s="1022"/>
      <c r="LTT36" s="1022"/>
      <c r="LTU36" s="1022"/>
      <c r="LTV36" s="1022"/>
      <c r="LTW36" s="1022"/>
      <c r="LTX36" s="1022"/>
      <c r="LTY36" s="1022"/>
      <c r="LTZ36" s="1022"/>
      <c r="LUA36" s="1022"/>
      <c r="LUB36" s="1022"/>
      <c r="LUC36" s="1022"/>
      <c r="LUD36" s="1022"/>
      <c r="LUE36" s="1022"/>
      <c r="LUF36" s="1022"/>
      <c r="LUG36" s="1022"/>
      <c r="LUH36" s="1022"/>
      <c r="LUI36" s="1022"/>
      <c r="LUJ36" s="1022"/>
      <c r="LUK36" s="1022"/>
      <c r="LUL36" s="1022"/>
      <c r="LUM36" s="1022"/>
      <c r="LUN36" s="1022"/>
      <c r="LUO36" s="1022"/>
      <c r="LUP36" s="1022"/>
      <c r="LUQ36" s="1022"/>
      <c r="LUR36" s="1022"/>
      <c r="LUS36" s="1022"/>
      <c r="LUT36" s="1022"/>
      <c r="LUU36" s="1022"/>
      <c r="LUV36" s="1022"/>
      <c r="LUW36" s="1022"/>
      <c r="LUX36" s="1022"/>
      <c r="LUY36" s="1022"/>
      <c r="LUZ36" s="1022"/>
      <c r="LVA36" s="1022"/>
      <c r="LVB36" s="1022"/>
      <c r="LVC36" s="1022"/>
      <c r="LVD36" s="1022"/>
      <c r="LVE36" s="1022"/>
      <c r="LVF36" s="1022"/>
      <c r="LVG36" s="1022"/>
      <c r="LVH36" s="1022"/>
      <c r="LVI36" s="1022"/>
      <c r="LVJ36" s="1022"/>
      <c r="LVK36" s="1022"/>
      <c r="LVL36" s="1022"/>
      <c r="LVM36" s="1022"/>
      <c r="LVN36" s="1022"/>
      <c r="LVO36" s="1022"/>
      <c r="LVP36" s="1022"/>
      <c r="LVQ36" s="1022"/>
      <c r="LVR36" s="1022"/>
      <c r="LVS36" s="1022"/>
      <c r="LVT36" s="1022"/>
      <c r="LVU36" s="1022"/>
      <c r="LVV36" s="1022"/>
      <c r="LVW36" s="1022"/>
      <c r="LVX36" s="1022"/>
      <c r="LVY36" s="1022"/>
      <c r="LVZ36" s="1022"/>
      <c r="LWA36" s="1022"/>
      <c r="LWB36" s="1022"/>
      <c r="LWC36" s="1022"/>
      <c r="LWD36" s="1022"/>
      <c r="LWE36" s="1022"/>
      <c r="LWF36" s="1022"/>
      <c r="LWG36" s="1022"/>
      <c r="LWH36" s="1022"/>
      <c r="LWI36" s="1022"/>
      <c r="LWJ36" s="1022"/>
      <c r="LWK36" s="1022"/>
      <c r="LWL36" s="1022"/>
      <c r="LWM36" s="1022"/>
      <c r="LWN36" s="1022"/>
      <c r="LWO36" s="1022"/>
      <c r="LWP36" s="1022"/>
      <c r="LWQ36" s="1022"/>
      <c r="LWR36" s="1022"/>
      <c r="LWS36" s="1022"/>
      <c r="LWT36" s="1022"/>
      <c r="LWU36" s="1022"/>
      <c r="LWV36" s="1022"/>
      <c r="LWW36" s="1022"/>
      <c r="LWX36" s="1022"/>
      <c r="LWY36" s="1022"/>
      <c r="LWZ36" s="1022"/>
      <c r="LXA36" s="1022"/>
      <c r="LXB36" s="1022"/>
      <c r="LXC36" s="1022"/>
      <c r="LXD36" s="1022"/>
      <c r="LXE36" s="1022"/>
      <c r="LXF36" s="1022"/>
      <c r="LXG36" s="1022"/>
      <c r="LXH36" s="1022"/>
      <c r="LXI36" s="1022"/>
      <c r="LXJ36" s="1022"/>
      <c r="LXK36" s="1022"/>
      <c r="LXL36" s="1022"/>
      <c r="LXM36" s="1022"/>
      <c r="LXN36" s="1022"/>
      <c r="LXO36" s="1022"/>
      <c r="LXP36" s="1022"/>
      <c r="LXQ36" s="1022"/>
      <c r="LXR36" s="1022"/>
      <c r="LXS36" s="1022"/>
      <c r="LXT36" s="1022"/>
      <c r="LXU36" s="1022"/>
      <c r="LXV36" s="1022"/>
      <c r="LXW36" s="1022"/>
      <c r="LXX36" s="1022"/>
      <c r="LXY36" s="1022"/>
      <c r="LXZ36" s="1022"/>
      <c r="LYA36" s="1022"/>
      <c r="LYB36" s="1022"/>
      <c r="LYC36" s="1022"/>
      <c r="LYD36" s="1022"/>
      <c r="LYE36" s="1022"/>
      <c r="LYF36" s="1022"/>
      <c r="LYG36" s="1022"/>
      <c r="LYH36" s="1022"/>
      <c r="LYI36" s="1022"/>
      <c r="LYJ36" s="1022"/>
      <c r="LYK36" s="1022"/>
      <c r="LYL36" s="1022"/>
      <c r="LYM36" s="1022"/>
      <c r="LYN36" s="1022"/>
      <c r="LYO36" s="1022"/>
      <c r="LYP36" s="1022"/>
      <c r="LYQ36" s="1022"/>
      <c r="LYR36" s="1022"/>
      <c r="LYS36" s="1022"/>
      <c r="LYT36" s="1022"/>
      <c r="LYU36" s="1022"/>
      <c r="LYV36" s="1022"/>
      <c r="LYW36" s="1022"/>
      <c r="LYX36" s="1022"/>
      <c r="LYY36" s="1022"/>
      <c r="LYZ36" s="1022"/>
      <c r="LZA36" s="1022"/>
      <c r="LZB36" s="1022"/>
      <c r="LZC36" s="1022"/>
      <c r="LZD36" s="1022"/>
      <c r="LZE36" s="1022"/>
      <c r="LZF36" s="1022"/>
      <c r="LZG36" s="1022"/>
      <c r="LZH36" s="1022"/>
      <c r="LZI36" s="1022"/>
      <c r="LZJ36" s="1022"/>
      <c r="LZK36" s="1022"/>
      <c r="LZL36" s="1022"/>
      <c r="LZM36" s="1022"/>
      <c r="LZN36" s="1022"/>
      <c r="LZO36" s="1022"/>
      <c r="LZP36" s="1022"/>
      <c r="LZQ36" s="1022"/>
      <c r="LZR36" s="1022"/>
      <c r="LZS36" s="1022"/>
      <c r="LZT36" s="1022"/>
      <c r="LZU36" s="1022"/>
      <c r="LZV36" s="1022"/>
      <c r="LZW36" s="1022"/>
      <c r="LZX36" s="1022"/>
      <c r="LZY36" s="1022"/>
      <c r="LZZ36" s="1022"/>
      <c r="MAA36" s="1022"/>
      <c r="MAB36" s="1022"/>
      <c r="MAC36" s="1022"/>
      <c r="MAD36" s="1022"/>
      <c r="MAE36" s="1022"/>
      <c r="MAF36" s="1022"/>
      <c r="MAG36" s="1022"/>
      <c r="MAH36" s="1022"/>
      <c r="MAI36" s="1022"/>
      <c r="MAJ36" s="1022"/>
      <c r="MAK36" s="1022"/>
      <c r="MAL36" s="1022"/>
      <c r="MAM36" s="1022"/>
      <c r="MAN36" s="1022"/>
      <c r="MAO36" s="1022"/>
      <c r="MAP36" s="1022"/>
      <c r="MAQ36" s="1022"/>
      <c r="MAR36" s="1022"/>
      <c r="MAS36" s="1022"/>
      <c r="MAT36" s="1022"/>
      <c r="MAU36" s="1022"/>
      <c r="MAV36" s="1022"/>
      <c r="MAW36" s="1022"/>
      <c r="MAX36" s="1022"/>
      <c r="MAY36" s="1022"/>
      <c r="MAZ36" s="1022"/>
      <c r="MBA36" s="1022"/>
      <c r="MBB36" s="1022"/>
      <c r="MBC36" s="1022"/>
      <c r="MBD36" s="1022"/>
      <c r="MBE36" s="1022"/>
      <c r="MBF36" s="1022"/>
      <c r="MBG36" s="1022"/>
      <c r="MBH36" s="1022"/>
      <c r="MBI36" s="1022"/>
      <c r="MBJ36" s="1022"/>
      <c r="MBK36" s="1022"/>
      <c r="MBL36" s="1022"/>
      <c r="MBM36" s="1022"/>
      <c r="MBN36" s="1022"/>
      <c r="MBO36" s="1022"/>
      <c r="MBP36" s="1022"/>
      <c r="MBQ36" s="1022"/>
      <c r="MBR36" s="1022"/>
      <c r="MBS36" s="1022"/>
      <c r="MBT36" s="1022"/>
      <c r="MBU36" s="1022"/>
      <c r="MBV36" s="1022"/>
      <c r="MBW36" s="1022"/>
      <c r="MBX36" s="1022"/>
      <c r="MBY36" s="1022"/>
      <c r="MBZ36" s="1022"/>
      <c r="MCA36" s="1022"/>
      <c r="MCB36" s="1022"/>
      <c r="MCC36" s="1022"/>
      <c r="MCD36" s="1022"/>
      <c r="MCE36" s="1022"/>
      <c r="MCF36" s="1022"/>
      <c r="MCG36" s="1022"/>
      <c r="MCH36" s="1022"/>
      <c r="MCI36" s="1022"/>
      <c r="MCJ36" s="1022"/>
      <c r="MCK36" s="1022"/>
      <c r="MCL36" s="1022"/>
      <c r="MCM36" s="1022"/>
      <c r="MCN36" s="1022"/>
      <c r="MCO36" s="1022"/>
      <c r="MCP36" s="1022"/>
      <c r="MCQ36" s="1022"/>
      <c r="MCR36" s="1022"/>
      <c r="MCS36" s="1022"/>
      <c r="MCT36" s="1022"/>
      <c r="MCU36" s="1022"/>
      <c r="MCV36" s="1022"/>
      <c r="MCW36" s="1022"/>
      <c r="MCX36" s="1022"/>
      <c r="MCY36" s="1022"/>
      <c r="MCZ36" s="1022"/>
      <c r="MDA36" s="1022"/>
      <c r="MDB36" s="1022"/>
      <c r="MDC36" s="1022"/>
      <c r="MDD36" s="1022"/>
      <c r="MDE36" s="1022"/>
      <c r="MDF36" s="1022"/>
      <c r="MDG36" s="1022"/>
      <c r="MDH36" s="1022"/>
      <c r="MDI36" s="1022"/>
      <c r="MDJ36" s="1022"/>
      <c r="MDK36" s="1022"/>
      <c r="MDL36" s="1022"/>
      <c r="MDM36" s="1022"/>
      <c r="MDN36" s="1022"/>
      <c r="MDO36" s="1022"/>
      <c r="MDP36" s="1022"/>
      <c r="MDQ36" s="1022"/>
      <c r="MDR36" s="1022"/>
      <c r="MDS36" s="1022"/>
      <c r="MDT36" s="1022"/>
      <c r="MDU36" s="1022"/>
      <c r="MDV36" s="1022"/>
      <c r="MDW36" s="1022"/>
      <c r="MDX36" s="1022"/>
      <c r="MDY36" s="1022"/>
      <c r="MDZ36" s="1022"/>
      <c r="MEA36" s="1022"/>
      <c r="MEB36" s="1022"/>
      <c r="MEC36" s="1022"/>
      <c r="MED36" s="1022"/>
      <c r="MEE36" s="1022"/>
      <c r="MEF36" s="1022"/>
      <c r="MEG36" s="1022"/>
      <c r="MEH36" s="1022"/>
      <c r="MEI36" s="1022"/>
      <c r="MEJ36" s="1022"/>
      <c r="MEK36" s="1022"/>
      <c r="MEL36" s="1022"/>
      <c r="MEM36" s="1022"/>
      <c r="MEN36" s="1022"/>
      <c r="MEO36" s="1022"/>
      <c r="MEP36" s="1022"/>
      <c r="MEQ36" s="1022"/>
      <c r="MER36" s="1022"/>
      <c r="MES36" s="1022"/>
      <c r="MET36" s="1022"/>
      <c r="MEU36" s="1022"/>
      <c r="MEV36" s="1022"/>
      <c r="MEW36" s="1022"/>
      <c r="MEX36" s="1022"/>
      <c r="MEY36" s="1022"/>
      <c r="MEZ36" s="1022"/>
      <c r="MFA36" s="1022"/>
      <c r="MFB36" s="1022"/>
      <c r="MFC36" s="1022"/>
      <c r="MFD36" s="1022"/>
      <c r="MFE36" s="1022"/>
      <c r="MFF36" s="1022"/>
      <c r="MFG36" s="1022"/>
      <c r="MFH36" s="1022"/>
      <c r="MFI36" s="1022"/>
      <c r="MFJ36" s="1022"/>
      <c r="MFK36" s="1022"/>
      <c r="MFL36" s="1022"/>
      <c r="MFM36" s="1022"/>
      <c r="MFN36" s="1022"/>
      <c r="MFO36" s="1022"/>
      <c r="MFP36" s="1022"/>
      <c r="MFQ36" s="1022"/>
      <c r="MFR36" s="1022"/>
      <c r="MFS36" s="1022"/>
      <c r="MFT36" s="1022"/>
      <c r="MFU36" s="1022"/>
      <c r="MFV36" s="1022"/>
      <c r="MFW36" s="1022"/>
      <c r="MFX36" s="1022"/>
      <c r="MFY36" s="1022"/>
      <c r="MFZ36" s="1022"/>
      <c r="MGA36" s="1022"/>
      <c r="MGB36" s="1022"/>
      <c r="MGC36" s="1022"/>
      <c r="MGD36" s="1022"/>
      <c r="MGE36" s="1022"/>
      <c r="MGF36" s="1022"/>
      <c r="MGG36" s="1022"/>
      <c r="MGH36" s="1022"/>
      <c r="MGI36" s="1022"/>
      <c r="MGJ36" s="1022"/>
      <c r="MGK36" s="1022"/>
      <c r="MGL36" s="1022"/>
      <c r="MGM36" s="1022"/>
      <c r="MGN36" s="1022"/>
      <c r="MGO36" s="1022"/>
      <c r="MGP36" s="1022"/>
      <c r="MGQ36" s="1022"/>
      <c r="MGR36" s="1022"/>
      <c r="MGS36" s="1022"/>
      <c r="MGT36" s="1022"/>
      <c r="MGU36" s="1022"/>
      <c r="MGV36" s="1022"/>
      <c r="MGW36" s="1022"/>
      <c r="MGX36" s="1022"/>
      <c r="MGY36" s="1022"/>
      <c r="MGZ36" s="1022"/>
      <c r="MHA36" s="1022"/>
      <c r="MHB36" s="1022"/>
      <c r="MHC36" s="1022"/>
      <c r="MHD36" s="1022"/>
      <c r="MHE36" s="1022"/>
      <c r="MHF36" s="1022"/>
      <c r="MHG36" s="1022"/>
      <c r="MHH36" s="1022"/>
      <c r="MHI36" s="1022"/>
      <c r="MHJ36" s="1022"/>
      <c r="MHK36" s="1022"/>
      <c r="MHL36" s="1022"/>
      <c r="MHM36" s="1022"/>
      <c r="MHN36" s="1022"/>
      <c r="MHO36" s="1022"/>
      <c r="MHP36" s="1022"/>
      <c r="MHQ36" s="1022"/>
      <c r="MHR36" s="1022"/>
      <c r="MHS36" s="1022"/>
      <c r="MHT36" s="1022"/>
      <c r="MHU36" s="1022"/>
      <c r="MHV36" s="1022"/>
      <c r="MHW36" s="1022"/>
      <c r="MHX36" s="1022"/>
      <c r="MHY36" s="1022"/>
      <c r="MHZ36" s="1022"/>
      <c r="MIA36" s="1022"/>
      <c r="MIB36" s="1022"/>
      <c r="MIC36" s="1022"/>
      <c r="MID36" s="1022"/>
      <c r="MIE36" s="1022"/>
      <c r="MIF36" s="1022"/>
      <c r="MIG36" s="1022"/>
      <c r="MIH36" s="1022"/>
      <c r="MII36" s="1022"/>
      <c r="MIJ36" s="1022"/>
      <c r="MIK36" s="1022"/>
      <c r="MIL36" s="1022"/>
      <c r="MIM36" s="1022"/>
      <c r="MIN36" s="1022"/>
      <c r="MIO36" s="1022"/>
      <c r="MIP36" s="1022"/>
      <c r="MIQ36" s="1022"/>
      <c r="MIR36" s="1022"/>
      <c r="MIS36" s="1022"/>
      <c r="MIT36" s="1022"/>
      <c r="MIU36" s="1022"/>
      <c r="MIV36" s="1022"/>
      <c r="MIW36" s="1022"/>
      <c r="MIX36" s="1022"/>
      <c r="MIY36" s="1022"/>
      <c r="MIZ36" s="1022"/>
      <c r="MJA36" s="1022"/>
      <c r="MJB36" s="1022"/>
      <c r="MJC36" s="1022"/>
      <c r="MJD36" s="1022"/>
      <c r="MJE36" s="1022"/>
      <c r="MJF36" s="1022"/>
      <c r="MJG36" s="1022"/>
      <c r="MJH36" s="1022"/>
      <c r="MJI36" s="1022"/>
      <c r="MJJ36" s="1022"/>
      <c r="MJK36" s="1022"/>
      <c r="MJL36" s="1022"/>
      <c r="MJM36" s="1022"/>
      <c r="MJN36" s="1022"/>
      <c r="MJO36" s="1022"/>
      <c r="MJP36" s="1022"/>
      <c r="MJQ36" s="1022"/>
      <c r="MJR36" s="1022"/>
      <c r="MJS36" s="1022"/>
      <c r="MJT36" s="1022"/>
      <c r="MJU36" s="1022"/>
      <c r="MJV36" s="1022"/>
      <c r="MJW36" s="1022"/>
      <c r="MJX36" s="1022"/>
      <c r="MJY36" s="1022"/>
      <c r="MJZ36" s="1022"/>
      <c r="MKA36" s="1022"/>
      <c r="MKB36" s="1022"/>
      <c r="MKC36" s="1022"/>
      <c r="MKD36" s="1022"/>
      <c r="MKE36" s="1022"/>
      <c r="MKF36" s="1022"/>
      <c r="MKG36" s="1022"/>
      <c r="MKH36" s="1022"/>
      <c r="MKI36" s="1022"/>
      <c r="MKJ36" s="1022"/>
      <c r="MKK36" s="1022"/>
      <c r="MKL36" s="1022"/>
      <c r="MKM36" s="1022"/>
      <c r="MKN36" s="1022"/>
      <c r="MKO36" s="1022"/>
      <c r="MKP36" s="1022"/>
      <c r="MKQ36" s="1022"/>
      <c r="MKR36" s="1022"/>
      <c r="MKS36" s="1022"/>
      <c r="MKT36" s="1022"/>
      <c r="MKU36" s="1022"/>
      <c r="MKV36" s="1022"/>
      <c r="MKW36" s="1022"/>
      <c r="MKX36" s="1022"/>
      <c r="MKY36" s="1022"/>
      <c r="MKZ36" s="1022"/>
      <c r="MLA36" s="1022"/>
      <c r="MLB36" s="1022"/>
      <c r="MLC36" s="1022"/>
      <c r="MLD36" s="1022"/>
      <c r="MLE36" s="1022"/>
      <c r="MLF36" s="1022"/>
      <c r="MLG36" s="1022"/>
      <c r="MLH36" s="1022"/>
      <c r="MLI36" s="1022"/>
      <c r="MLJ36" s="1022"/>
      <c r="MLK36" s="1022"/>
      <c r="MLL36" s="1022"/>
      <c r="MLM36" s="1022"/>
      <c r="MLN36" s="1022"/>
      <c r="MLO36" s="1022"/>
      <c r="MLP36" s="1022"/>
      <c r="MLQ36" s="1022"/>
      <c r="MLR36" s="1022"/>
      <c r="MLS36" s="1022"/>
      <c r="MLT36" s="1022"/>
      <c r="MLU36" s="1022"/>
      <c r="MLV36" s="1022"/>
      <c r="MLW36" s="1022"/>
      <c r="MLX36" s="1022"/>
      <c r="MLY36" s="1022"/>
      <c r="MLZ36" s="1022"/>
      <c r="MMA36" s="1022"/>
      <c r="MMB36" s="1022"/>
      <c r="MMC36" s="1022"/>
      <c r="MMD36" s="1022"/>
      <c r="MME36" s="1022"/>
      <c r="MMF36" s="1022"/>
      <c r="MMG36" s="1022"/>
      <c r="MMH36" s="1022"/>
      <c r="MMI36" s="1022"/>
      <c r="MMJ36" s="1022"/>
      <c r="MMK36" s="1022"/>
      <c r="MML36" s="1022"/>
      <c r="MMM36" s="1022"/>
      <c r="MMN36" s="1022"/>
      <c r="MMO36" s="1022"/>
      <c r="MMP36" s="1022"/>
      <c r="MMQ36" s="1022"/>
      <c r="MMR36" s="1022"/>
      <c r="MMS36" s="1022"/>
      <c r="MMT36" s="1022"/>
      <c r="MMU36" s="1022"/>
      <c r="MMV36" s="1022"/>
      <c r="MMW36" s="1022"/>
      <c r="MMX36" s="1022"/>
      <c r="MMY36" s="1022"/>
      <c r="MMZ36" s="1022"/>
      <c r="MNA36" s="1022"/>
      <c r="MNB36" s="1022"/>
      <c r="MNC36" s="1022"/>
      <c r="MND36" s="1022"/>
      <c r="MNE36" s="1022"/>
      <c r="MNF36" s="1022"/>
      <c r="MNG36" s="1022"/>
      <c r="MNH36" s="1022"/>
      <c r="MNI36" s="1022"/>
      <c r="MNJ36" s="1022"/>
      <c r="MNK36" s="1022"/>
      <c r="MNL36" s="1022"/>
      <c r="MNM36" s="1022"/>
      <c r="MNN36" s="1022"/>
      <c r="MNO36" s="1022"/>
      <c r="MNP36" s="1022"/>
      <c r="MNQ36" s="1022"/>
      <c r="MNR36" s="1022"/>
      <c r="MNS36" s="1022"/>
      <c r="MNT36" s="1022"/>
      <c r="MNU36" s="1022"/>
      <c r="MNV36" s="1022"/>
      <c r="MNW36" s="1022"/>
      <c r="MNX36" s="1022"/>
      <c r="MNY36" s="1022"/>
      <c r="MNZ36" s="1022"/>
      <c r="MOA36" s="1022"/>
      <c r="MOB36" s="1022"/>
      <c r="MOC36" s="1022"/>
      <c r="MOD36" s="1022"/>
      <c r="MOE36" s="1022"/>
      <c r="MOF36" s="1022"/>
      <c r="MOG36" s="1022"/>
      <c r="MOH36" s="1022"/>
      <c r="MOI36" s="1022"/>
      <c r="MOJ36" s="1022"/>
      <c r="MOK36" s="1022"/>
      <c r="MOL36" s="1022"/>
      <c r="MOM36" s="1022"/>
      <c r="MON36" s="1022"/>
      <c r="MOO36" s="1022"/>
      <c r="MOP36" s="1022"/>
      <c r="MOQ36" s="1022"/>
      <c r="MOR36" s="1022"/>
      <c r="MOS36" s="1022"/>
      <c r="MOT36" s="1022"/>
      <c r="MOU36" s="1022"/>
      <c r="MOV36" s="1022"/>
      <c r="MOW36" s="1022"/>
      <c r="MOX36" s="1022"/>
      <c r="MOY36" s="1022"/>
      <c r="MOZ36" s="1022"/>
      <c r="MPA36" s="1022"/>
      <c r="MPB36" s="1022"/>
      <c r="MPC36" s="1022"/>
      <c r="MPD36" s="1022"/>
      <c r="MPE36" s="1022"/>
      <c r="MPF36" s="1022"/>
      <c r="MPG36" s="1022"/>
      <c r="MPH36" s="1022"/>
      <c r="MPI36" s="1022"/>
      <c r="MPJ36" s="1022"/>
      <c r="MPK36" s="1022"/>
      <c r="MPL36" s="1022"/>
      <c r="MPM36" s="1022"/>
      <c r="MPN36" s="1022"/>
      <c r="MPO36" s="1022"/>
      <c r="MPP36" s="1022"/>
      <c r="MPQ36" s="1022"/>
      <c r="MPR36" s="1022"/>
      <c r="MPS36" s="1022"/>
      <c r="MPT36" s="1022"/>
      <c r="MPU36" s="1022"/>
      <c r="MPV36" s="1022"/>
      <c r="MPW36" s="1022"/>
      <c r="MPX36" s="1022"/>
      <c r="MPY36" s="1022"/>
      <c r="MPZ36" s="1022"/>
      <c r="MQA36" s="1022"/>
      <c r="MQB36" s="1022"/>
      <c r="MQC36" s="1022"/>
      <c r="MQD36" s="1022"/>
      <c r="MQE36" s="1022"/>
      <c r="MQF36" s="1022"/>
      <c r="MQG36" s="1022"/>
      <c r="MQH36" s="1022"/>
      <c r="MQI36" s="1022"/>
      <c r="MQJ36" s="1022"/>
      <c r="MQK36" s="1022"/>
      <c r="MQL36" s="1022"/>
      <c r="MQM36" s="1022"/>
      <c r="MQN36" s="1022"/>
      <c r="MQO36" s="1022"/>
      <c r="MQP36" s="1022"/>
      <c r="MQQ36" s="1022"/>
      <c r="MQR36" s="1022"/>
      <c r="MQS36" s="1022"/>
      <c r="MQT36" s="1022"/>
      <c r="MQU36" s="1022"/>
      <c r="MQV36" s="1022"/>
      <c r="MQW36" s="1022"/>
      <c r="MQX36" s="1022"/>
      <c r="MQY36" s="1022"/>
      <c r="MQZ36" s="1022"/>
      <c r="MRA36" s="1022"/>
      <c r="MRB36" s="1022"/>
      <c r="MRC36" s="1022"/>
      <c r="MRD36" s="1022"/>
      <c r="MRE36" s="1022"/>
      <c r="MRF36" s="1022"/>
      <c r="MRG36" s="1022"/>
      <c r="MRH36" s="1022"/>
      <c r="MRI36" s="1022"/>
      <c r="MRJ36" s="1022"/>
      <c r="MRK36" s="1022"/>
      <c r="MRL36" s="1022"/>
      <c r="MRM36" s="1022"/>
      <c r="MRN36" s="1022"/>
      <c r="MRO36" s="1022"/>
      <c r="MRP36" s="1022"/>
      <c r="MRQ36" s="1022"/>
      <c r="MRR36" s="1022"/>
      <c r="MRS36" s="1022"/>
      <c r="MRT36" s="1022"/>
      <c r="MRU36" s="1022"/>
      <c r="MRV36" s="1022"/>
      <c r="MRW36" s="1022"/>
      <c r="MRX36" s="1022"/>
      <c r="MRY36" s="1022"/>
      <c r="MRZ36" s="1022"/>
      <c r="MSA36" s="1022"/>
      <c r="MSB36" s="1022"/>
      <c r="MSC36" s="1022"/>
      <c r="MSD36" s="1022"/>
      <c r="MSE36" s="1022"/>
      <c r="MSF36" s="1022"/>
      <c r="MSG36" s="1022"/>
      <c r="MSH36" s="1022"/>
      <c r="MSI36" s="1022"/>
      <c r="MSJ36" s="1022"/>
      <c r="MSK36" s="1022"/>
      <c r="MSL36" s="1022"/>
      <c r="MSM36" s="1022"/>
      <c r="MSN36" s="1022"/>
      <c r="MSO36" s="1022"/>
      <c r="MSP36" s="1022"/>
      <c r="MSQ36" s="1022"/>
      <c r="MSR36" s="1022"/>
      <c r="MSS36" s="1022"/>
      <c r="MST36" s="1022"/>
      <c r="MSU36" s="1022"/>
      <c r="MSV36" s="1022"/>
      <c r="MSW36" s="1022"/>
      <c r="MSX36" s="1022"/>
      <c r="MSY36" s="1022"/>
      <c r="MSZ36" s="1022"/>
      <c r="MTA36" s="1022"/>
      <c r="MTB36" s="1022"/>
      <c r="MTC36" s="1022"/>
      <c r="MTD36" s="1022"/>
      <c r="MTE36" s="1022"/>
      <c r="MTF36" s="1022"/>
      <c r="MTG36" s="1022"/>
      <c r="MTH36" s="1022"/>
      <c r="MTI36" s="1022"/>
      <c r="MTJ36" s="1022"/>
      <c r="MTK36" s="1022"/>
      <c r="MTL36" s="1022"/>
      <c r="MTM36" s="1022"/>
      <c r="MTN36" s="1022"/>
      <c r="MTO36" s="1022"/>
      <c r="MTP36" s="1022"/>
      <c r="MTQ36" s="1022"/>
      <c r="MTR36" s="1022"/>
      <c r="MTS36" s="1022"/>
      <c r="MTT36" s="1022"/>
      <c r="MTU36" s="1022"/>
      <c r="MTV36" s="1022"/>
      <c r="MTW36" s="1022"/>
      <c r="MTX36" s="1022"/>
      <c r="MTY36" s="1022"/>
      <c r="MTZ36" s="1022"/>
      <c r="MUA36" s="1022"/>
      <c r="MUB36" s="1022"/>
      <c r="MUC36" s="1022"/>
      <c r="MUD36" s="1022"/>
      <c r="MUE36" s="1022"/>
      <c r="MUF36" s="1022"/>
      <c r="MUG36" s="1022"/>
      <c r="MUH36" s="1022"/>
      <c r="MUI36" s="1022"/>
      <c r="MUJ36" s="1022"/>
      <c r="MUK36" s="1022"/>
      <c r="MUL36" s="1022"/>
      <c r="MUM36" s="1022"/>
      <c r="MUN36" s="1022"/>
      <c r="MUO36" s="1022"/>
      <c r="MUP36" s="1022"/>
      <c r="MUQ36" s="1022"/>
      <c r="MUR36" s="1022"/>
      <c r="MUS36" s="1022"/>
      <c r="MUT36" s="1022"/>
      <c r="MUU36" s="1022"/>
      <c r="MUV36" s="1022"/>
      <c r="MUW36" s="1022"/>
      <c r="MUX36" s="1022"/>
      <c r="MUY36" s="1022"/>
      <c r="MUZ36" s="1022"/>
      <c r="MVA36" s="1022"/>
      <c r="MVB36" s="1022"/>
      <c r="MVC36" s="1022"/>
      <c r="MVD36" s="1022"/>
      <c r="MVE36" s="1022"/>
      <c r="MVF36" s="1022"/>
      <c r="MVG36" s="1022"/>
      <c r="MVH36" s="1022"/>
      <c r="MVI36" s="1022"/>
      <c r="MVJ36" s="1022"/>
      <c r="MVK36" s="1022"/>
      <c r="MVL36" s="1022"/>
      <c r="MVM36" s="1022"/>
      <c r="MVN36" s="1022"/>
      <c r="MVO36" s="1022"/>
      <c r="MVP36" s="1022"/>
      <c r="MVQ36" s="1022"/>
      <c r="MVR36" s="1022"/>
      <c r="MVS36" s="1022"/>
      <c r="MVT36" s="1022"/>
      <c r="MVU36" s="1022"/>
      <c r="MVV36" s="1022"/>
      <c r="MVW36" s="1022"/>
      <c r="MVX36" s="1022"/>
      <c r="MVY36" s="1022"/>
      <c r="MVZ36" s="1022"/>
      <c r="MWA36" s="1022"/>
      <c r="MWB36" s="1022"/>
      <c r="MWC36" s="1022"/>
      <c r="MWD36" s="1022"/>
      <c r="MWE36" s="1022"/>
      <c r="MWF36" s="1022"/>
      <c r="MWG36" s="1022"/>
      <c r="MWH36" s="1022"/>
      <c r="MWI36" s="1022"/>
      <c r="MWJ36" s="1022"/>
      <c r="MWK36" s="1022"/>
      <c r="MWL36" s="1022"/>
      <c r="MWM36" s="1022"/>
      <c r="MWN36" s="1022"/>
      <c r="MWO36" s="1022"/>
      <c r="MWP36" s="1022"/>
      <c r="MWQ36" s="1022"/>
      <c r="MWR36" s="1022"/>
      <c r="MWS36" s="1022"/>
      <c r="MWT36" s="1022"/>
      <c r="MWU36" s="1022"/>
      <c r="MWV36" s="1022"/>
      <c r="MWW36" s="1022"/>
      <c r="MWX36" s="1022"/>
      <c r="MWY36" s="1022"/>
      <c r="MWZ36" s="1022"/>
      <c r="MXA36" s="1022"/>
      <c r="MXB36" s="1022"/>
      <c r="MXC36" s="1022"/>
      <c r="MXD36" s="1022"/>
      <c r="MXE36" s="1022"/>
      <c r="MXF36" s="1022"/>
      <c r="MXG36" s="1022"/>
      <c r="MXH36" s="1022"/>
      <c r="MXI36" s="1022"/>
      <c r="MXJ36" s="1022"/>
      <c r="MXK36" s="1022"/>
      <c r="MXL36" s="1022"/>
      <c r="MXM36" s="1022"/>
      <c r="MXN36" s="1022"/>
      <c r="MXO36" s="1022"/>
      <c r="MXP36" s="1022"/>
      <c r="MXQ36" s="1022"/>
      <c r="MXR36" s="1022"/>
      <c r="MXS36" s="1022"/>
      <c r="MXT36" s="1022"/>
      <c r="MXU36" s="1022"/>
      <c r="MXV36" s="1022"/>
      <c r="MXW36" s="1022"/>
      <c r="MXX36" s="1022"/>
      <c r="MXY36" s="1022"/>
      <c r="MXZ36" s="1022"/>
      <c r="MYA36" s="1022"/>
      <c r="MYB36" s="1022"/>
      <c r="MYC36" s="1022"/>
      <c r="MYD36" s="1022"/>
      <c r="MYE36" s="1022"/>
      <c r="MYF36" s="1022"/>
      <c r="MYG36" s="1022"/>
      <c r="MYH36" s="1022"/>
      <c r="MYI36" s="1022"/>
      <c r="MYJ36" s="1022"/>
      <c r="MYK36" s="1022"/>
      <c r="MYL36" s="1022"/>
      <c r="MYM36" s="1022"/>
      <c r="MYN36" s="1022"/>
      <c r="MYO36" s="1022"/>
      <c r="MYP36" s="1022"/>
      <c r="MYQ36" s="1022"/>
      <c r="MYR36" s="1022"/>
      <c r="MYS36" s="1022"/>
      <c r="MYT36" s="1022"/>
      <c r="MYU36" s="1022"/>
      <c r="MYV36" s="1022"/>
      <c r="MYW36" s="1022"/>
      <c r="MYX36" s="1022"/>
      <c r="MYY36" s="1022"/>
      <c r="MYZ36" s="1022"/>
      <c r="MZA36" s="1022"/>
      <c r="MZB36" s="1022"/>
      <c r="MZC36" s="1022"/>
      <c r="MZD36" s="1022"/>
      <c r="MZE36" s="1022"/>
      <c r="MZF36" s="1022"/>
      <c r="MZG36" s="1022"/>
      <c r="MZH36" s="1022"/>
      <c r="MZI36" s="1022"/>
      <c r="MZJ36" s="1022"/>
      <c r="MZK36" s="1022"/>
      <c r="MZL36" s="1022"/>
      <c r="MZM36" s="1022"/>
      <c r="MZN36" s="1022"/>
      <c r="MZO36" s="1022"/>
      <c r="MZP36" s="1022"/>
      <c r="MZQ36" s="1022"/>
      <c r="MZR36" s="1022"/>
      <c r="MZS36" s="1022"/>
      <c r="MZT36" s="1022"/>
      <c r="MZU36" s="1022"/>
      <c r="MZV36" s="1022"/>
      <c r="MZW36" s="1022"/>
      <c r="MZX36" s="1022"/>
      <c r="MZY36" s="1022"/>
      <c r="MZZ36" s="1022"/>
      <c r="NAA36" s="1022"/>
      <c r="NAB36" s="1022"/>
      <c r="NAC36" s="1022"/>
      <c r="NAD36" s="1022"/>
      <c r="NAE36" s="1022"/>
      <c r="NAF36" s="1022"/>
      <c r="NAG36" s="1022"/>
      <c r="NAH36" s="1022"/>
      <c r="NAI36" s="1022"/>
      <c r="NAJ36" s="1022"/>
      <c r="NAK36" s="1022"/>
      <c r="NAL36" s="1022"/>
      <c r="NAM36" s="1022"/>
      <c r="NAN36" s="1022"/>
      <c r="NAO36" s="1022"/>
      <c r="NAP36" s="1022"/>
      <c r="NAQ36" s="1022"/>
      <c r="NAR36" s="1022"/>
      <c r="NAS36" s="1022"/>
      <c r="NAT36" s="1022"/>
      <c r="NAU36" s="1022"/>
      <c r="NAV36" s="1022"/>
      <c r="NAW36" s="1022"/>
      <c r="NAX36" s="1022"/>
      <c r="NAY36" s="1022"/>
      <c r="NAZ36" s="1022"/>
      <c r="NBA36" s="1022"/>
      <c r="NBB36" s="1022"/>
      <c r="NBC36" s="1022"/>
      <c r="NBD36" s="1022"/>
      <c r="NBE36" s="1022"/>
      <c r="NBF36" s="1022"/>
      <c r="NBG36" s="1022"/>
      <c r="NBH36" s="1022"/>
      <c r="NBI36" s="1022"/>
      <c r="NBJ36" s="1022"/>
      <c r="NBK36" s="1022"/>
      <c r="NBL36" s="1022"/>
      <c r="NBM36" s="1022"/>
      <c r="NBN36" s="1022"/>
      <c r="NBO36" s="1022"/>
      <c r="NBP36" s="1022"/>
      <c r="NBQ36" s="1022"/>
      <c r="NBR36" s="1022"/>
      <c r="NBS36" s="1022"/>
      <c r="NBT36" s="1022"/>
      <c r="NBU36" s="1022"/>
      <c r="NBV36" s="1022"/>
      <c r="NBW36" s="1022"/>
      <c r="NBX36" s="1022"/>
      <c r="NBY36" s="1022"/>
      <c r="NBZ36" s="1022"/>
      <c r="NCA36" s="1022"/>
      <c r="NCB36" s="1022"/>
      <c r="NCC36" s="1022"/>
      <c r="NCD36" s="1022"/>
      <c r="NCE36" s="1022"/>
      <c r="NCF36" s="1022"/>
      <c r="NCG36" s="1022"/>
      <c r="NCH36" s="1022"/>
      <c r="NCI36" s="1022"/>
      <c r="NCJ36" s="1022"/>
      <c r="NCK36" s="1022"/>
      <c r="NCL36" s="1022"/>
      <c r="NCM36" s="1022"/>
      <c r="NCN36" s="1022"/>
      <c r="NCO36" s="1022"/>
      <c r="NCP36" s="1022"/>
      <c r="NCQ36" s="1022"/>
      <c r="NCR36" s="1022"/>
      <c r="NCS36" s="1022"/>
      <c r="NCT36" s="1022"/>
      <c r="NCU36" s="1022"/>
      <c r="NCV36" s="1022"/>
      <c r="NCW36" s="1022"/>
      <c r="NCX36" s="1022"/>
      <c r="NCY36" s="1022"/>
      <c r="NCZ36" s="1022"/>
      <c r="NDA36" s="1022"/>
      <c r="NDB36" s="1022"/>
      <c r="NDC36" s="1022"/>
      <c r="NDD36" s="1022"/>
      <c r="NDE36" s="1022"/>
      <c r="NDF36" s="1022"/>
      <c r="NDG36" s="1022"/>
      <c r="NDH36" s="1022"/>
      <c r="NDI36" s="1022"/>
      <c r="NDJ36" s="1022"/>
      <c r="NDK36" s="1022"/>
      <c r="NDL36" s="1022"/>
      <c r="NDM36" s="1022"/>
      <c r="NDN36" s="1022"/>
      <c r="NDO36" s="1022"/>
      <c r="NDP36" s="1022"/>
      <c r="NDQ36" s="1022"/>
      <c r="NDR36" s="1022"/>
      <c r="NDS36" s="1022"/>
      <c r="NDT36" s="1022"/>
      <c r="NDU36" s="1022"/>
      <c r="NDV36" s="1022"/>
      <c r="NDW36" s="1022"/>
      <c r="NDX36" s="1022"/>
      <c r="NDY36" s="1022"/>
      <c r="NDZ36" s="1022"/>
      <c r="NEA36" s="1022"/>
      <c r="NEB36" s="1022"/>
      <c r="NEC36" s="1022"/>
      <c r="NED36" s="1022"/>
      <c r="NEE36" s="1022"/>
      <c r="NEF36" s="1022"/>
      <c r="NEG36" s="1022"/>
      <c r="NEH36" s="1022"/>
      <c r="NEI36" s="1022"/>
      <c r="NEJ36" s="1022"/>
      <c r="NEK36" s="1022"/>
      <c r="NEL36" s="1022"/>
      <c r="NEM36" s="1022"/>
      <c r="NEN36" s="1022"/>
      <c r="NEO36" s="1022"/>
      <c r="NEP36" s="1022"/>
      <c r="NEQ36" s="1022"/>
      <c r="NER36" s="1022"/>
      <c r="NES36" s="1022"/>
      <c r="NET36" s="1022"/>
      <c r="NEU36" s="1022"/>
      <c r="NEV36" s="1022"/>
      <c r="NEW36" s="1022"/>
      <c r="NEX36" s="1022"/>
      <c r="NEY36" s="1022"/>
      <c r="NEZ36" s="1022"/>
      <c r="NFA36" s="1022"/>
      <c r="NFB36" s="1022"/>
      <c r="NFC36" s="1022"/>
      <c r="NFD36" s="1022"/>
      <c r="NFE36" s="1022"/>
      <c r="NFF36" s="1022"/>
      <c r="NFG36" s="1022"/>
      <c r="NFH36" s="1022"/>
      <c r="NFI36" s="1022"/>
      <c r="NFJ36" s="1022"/>
      <c r="NFK36" s="1022"/>
      <c r="NFL36" s="1022"/>
      <c r="NFM36" s="1022"/>
      <c r="NFN36" s="1022"/>
      <c r="NFO36" s="1022"/>
      <c r="NFP36" s="1022"/>
      <c r="NFQ36" s="1022"/>
      <c r="NFR36" s="1022"/>
      <c r="NFS36" s="1022"/>
      <c r="NFT36" s="1022"/>
      <c r="NFU36" s="1022"/>
      <c r="NFV36" s="1022"/>
      <c r="NFW36" s="1022"/>
      <c r="NFX36" s="1022"/>
      <c r="NFY36" s="1022"/>
      <c r="NFZ36" s="1022"/>
      <c r="NGA36" s="1022"/>
      <c r="NGB36" s="1022"/>
      <c r="NGC36" s="1022"/>
      <c r="NGD36" s="1022"/>
      <c r="NGE36" s="1022"/>
      <c r="NGF36" s="1022"/>
      <c r="NGG36" s="1022"/>
      <c r="NGH36" s="1022"/>
      <c r="NGI36" s="1022"/>
      <c r="NGJ36" s="1022"/>
      <c r="NGK36" s="1022"/>
      <c r="NGL36" s="1022"/>
      <c r="NGM36" s="1022"/>
      <c r="NGN36" s="1022"/>
      <c r="NGO36" s="1022"/>
      <c r="NGP36" s="1022"/>
      <c r="NGQ36" s="1022"/>
      <c r="NGR36" s="1022"/>
      <c r="NGS36" s="1022"/>
      <c r="NGT36" s="1022"/>
      <c r="NGU36" s="1022"/>
      <c r="NGV36" s="1022"/>
      <c r="NGW36" s="1022"/>
      <c r="NGX36" s="1022"/>
      <c r="NGY36" s="1022"/>
      <c r="NGZ36" s="1022"/>
      <c r="NHA36" s="1022"/>
      <c r="NHB36" s="1022"/>
      <c r="NHC36" s="1022"/>
      <c r="NHD36" s="1022"/>
      <c r="NHE36" s="1022"/>
      <c r="NHF36" s="1022"/>
      <c r="NHG36" s="1022"/>
      <c r="NHH36" s="1022"/>
      <c r="NHI36" s="1022"/>
      <c r="NHJ36" s="1022"/>
      <c r="NHK36" s="1022"/>
      <c r="NHL36" s="1022"/>
      <c r="NHM36" s="1022"/>
      <c r="NHN36" s="1022"/>
      <c r="NHO36" s="1022"/>
      <c r="NHP36" s="1022"/>
      <c r="NHQ36" s="1022"/>
      <c r="NHR36" s="1022"/>
      <c r="NHS36" s="1022"/>
      <c r="NHT36" s="1022"/>
      <c r="NHU36" s="1022"/>
      <c r="NHV36" s="1022"/>
      <c r="NHW36" s="1022"/>
      <c r="NHX36" s="1022"/>
      <c r="NHY36" s="1022"/>
      <c r="NHZ36" s="1022"/>
      <c r="NIA36" s="1022"/>
      <c r="NIB36" s="1022"/>
      <c r="NIC36" s="1022"/>
      <c r="NID36" s="1022"/>
      <c r="NIE36" s="1022"/>
      <c r="NIF36" s="1022"/>
      <c r="NIG36" s="1022"/>
      <c r="NIH36" s="1022"/>
      <c r="NII36" s="1022"/>
      <c r="NIJ36" s="1022"/>
      <c r="NIK36" s="1022"/>
      <c r="NIL36" s="1022"/>
      <c r="NIM36" s="1022"/>
      <c r="NIN36" s="1022"/>
      <c r="NIO36" s="1022"/>
      <c r="NIP36" s="1022"/>
      <c r="NIQ36" s="1022"/>
      <c r="NIR36" s="1022"/>
      <c r="NIS36" s="1022"/>
      <c r="NIT36" s="1022"/>
      <c r="NIU36" s="1022"/>
      <c r="NIV36" s="1022"/>
      <c r="NIW36" s="1022"/>
      <c r="NIX36" s="1022"/>
      <c r="NIY36" s="1022"/>
      <c r="NIZ36" s="1022"/>
      <c r="NJA36" s="1022"/>
      <c r="NJB36" s="1022"/>
      <c r="NJC36" s="1022"/>
      <c r="NJD36" s="1022"/>
      <c r="NJE36" s="1022"/>
      <c r="NJF36" s="1022"/>
      <c r="NJG36" s="1022"/>
      <c r="NJH36" s="1022"/>
      <c r="NJI36" s="1022"/>
      <c r="NJJ36" s="1022"/>
      <c r="NJK36" s="1022"/>
      <c r="NJL36" s="1022"/>
      <c r="NJM36" s="1022"/>
      <c r="NJN36" s="1022"/>
      <c r="NJO36" s="1022"/>
      <c r="NJP36" s="1022"/>
      <c r="NJQ36" s="1022"/>
      <c r="NJR36" s="1022"/>
      <c r="NJS36" s="1022"/>
      <c r="NJT36" s="1022"/>
      <c r="NJU36" s="1022"/>
      <c r="NJV36" s="1022"/>
      <c r="NJW36" s="1022"/>
      <c r="NJX36" s="1022"/>
      <c r="NJY36" s="1022"/>
      <c r="NJZ36" s="1022"/>
      <c r="NKA36" s="1022"/>
      <c r="NKB36" s="1022"/>
      <c r="NKC36" s="1022"/>
      <c r="NKD36" s="1022"/>
      <c r="NKE36" s="1022"/>
      <c r="NKF36" s="1022"/>
      <c r="NKG36" s="1022"/>
      <c r="NKH36" s="1022"/>
      <c r="NKI36" s="1022"/>
      <c r="NKJ36" s="1022"/>
      <c r="NKK36" s="1022"/>
      <c r="NKL36" s="1022"/>
      <c r="NKM36" s="1022"/>
      <c r="NKN36" s="1022"/>
      <c r="NKO36" s="1022"/>
      <c r="NKP36" s="1022"/>
      <c r="NKQ36" s="1022"/>
      <c r="NKR36" s="1022"/>
      <c r="NKS36" s="1022"/>
      <c r="NKT36" s="1022"/>
      <c r="NKU36" s="1022"/>
      <c r="NKV36" s="1022"/>
      <c r="NKW36" s="1022"/>
      <c r="NKX36" s="1022"/>
      <c r="NKY36" s="1022"/>
      <c r="NKZ36" s="1022"/>
      <c r="NLA36" s="1022"/>
      <c r="NLB36" s="1022"/>
      <c r="NLC36" s="1022"/>
      <c r="NLD36" s="1022"/>
      <c r="NLE36" s="1022"/>
      <c r="NLF36" s="1022"/>
      <c r="NLG36" s="1022"/>
      <c r="NLH36" s="1022"/>
      <c r="NLI36" s="1022"/>
      <c r="NLJ36" s="1022"/>
      <c r="NLK36" s="1022"/>
      <c r="NLL36" s="1022"/>
      <c r="NLM36" s="1022"/>
      <c r="NLN36" s="1022"/>
      <c r="NLO36" s="1022"/>
      <c r="NLP36" s="1022"/>
      <c r="NLQ36" s="1022"/>
      <c r="NLR36" s="1022"/>
      <c r="NLS36" s="1022"/>
      <c r="NLT36" s="1022"/>
      <c r="NLU36" s="1022"/>
      <c r="NLV36" s="1022"/>
      <c r="NLW36" s="1022"/>
      <c r="NLX36" s="1022"/>
      <c r="NLY36" s="1022"/>
      <c r="NLZ36" s="1022"/>
      <c r="NMA36" s="1022"/>
      <c r="NMB36" s="1022"/>
      <c r="NMC36" s="1022"/>
      <c r="NMD36" s="1022"/>
      <c r="NME36" s="1022"/>
      <c r="NMF36" s="1022"/>
      <c r="NMG36" s="1022"/>
      <c r="NMH36" s="1022"/>
      <c r="NMI36" s="1022"/>
      <c r="NMJ36" s="1022"/>
      <c r="NMK36" s="1022"/>
      <c r="NML36" s="1022"/>
      <c r="NMM36" s="1022"/>
      <c r="NMN36" s="1022"/>
      <c r="NMO36" s="1022"/>
      <c r="NMP36" s="1022"/>
      <c r="NMQ36" s="1022"/>
      <c r="NMR36" s="1022"/>
      <c r="NMS36" s="1022"/>
      <c r="NMT36" s="1022"/>
      <c r="NMU36" s="1022"/>
      <c r="NMV36" s="1022"/>
      <c r="NMW36" s="1022"/>
      <c r="NMX36" s="1022"/>
      <c r="NMY36" s="1022"/>
      <c r="NMZ36" s="1022"/>
      <c r="NNA36" s="1022"/>
      <c r="NNB36" s="1022"/>
      <c r="NNC36" s="1022"/>
      <c r="NND36" s="1022"/>
      <c r="NNE36" s="1022"/>
      <c r="NNF36" s="1022"/>
      <c r="NNG36" s="1022"/>
      <c r="NNH36" s="1022"/>
      <c r="NNI36" s="1022"/>
      <c r="NNJ36" s="1022"/>
      <c r="NNK36" s="1022"/>
      <c r="NNL36" s="1022"/>
      <c r="NNM36" s="1022"/>
      <c r="NNN36" s="1022"/>
      <c r="NNO36" s="1022"/>
      <c r="NNP36" s="1022"/>
      <c r="NNQ36" s="1022"/>
      <c r="NNR36" s="1022"/>
      <c r="NNS36" s="1022"/>
      <c r="NNT36" s="1022"/>
      <c r="NNU36" s="1022"/>
      <c r="NNV36" s="1022"/>
      <c r="NNW36" s="1022"/>
      <c r="NNX36" s="1022"/>
      <c r="NNY36" s="1022"/>
      <c r="NNZ36" s="1022"/>
      <c r="NOA36" s="1022"/>
      <c r="NOB36" s="1022"/>
      <c r="NOC36" s="1022"/>
      <c r="NOD36" s="1022"/>
      <c r="NOE36" s="1022"/>
      <c r="NOF36" s="1022"/>
      <c r="NOG36" s="1022"/>
      <c r="NOH36" s="1022"/>
      <c r="NOI36" s="1022"/>
      <c r="NOJ36" s="1022"/>
      <c r="NOK36" s="1022"/>
      <c r="NOL36" s="1022"/>
      <c r="NOM36" s="1022"/>
      <c r="NON36" s="1022"/>
      <c r="NOO36" s="1022"/>
      <c r="NOP36" s="1022"/>
      <c r="NOQ36" s="1022"/>
      <c r="NOR36" s="1022"/>
      <c r="NOS36" s="1022"/>
      <c r="NOT36" s="1022"/>
      <c r="NOU36" s="1022"/>
      <c r="NOV36" s="1022"/>
      <c r="NOW36" s="1022"/>
      <c r="NOX36" s="1022"/>
      <c r="NOY36" s="1022"/>
      <c r="NOZ36" s="1022"/>
      <c r="NPA36" s="1022"/>
      <c r="NPB36" s="1022"/>
      <c r="NPC36" s="1022"/>
      <c r="NPD36" s="1022"/>
      <c r="NPE36" s="1022"/>
      <c r="NPF36" s="1022"/>
      <c r="NPG36" s="1022"/>
      <c r="NPH36" s="1022"/>
      <c r="NPI36" s="1022"/>
      <c r="NPJ36" s="1022"/>
      <c r="NPK36" s="1022"/>
      <c r="NPL36" s="1022"/>
      <c r="NPM36" s="1022"/>
      <c r="NPN36" s="1022"/>
      <c r="NPO36" s="1022"/>
      <c r="NPP36" s="1022"/>
      <c r="NPQ36" s="1022"/>
      <c r="NPR36" s="1022"/>
      <c r="NPS36" s="1022"/>
      <c r="NPT36" s="1022"/>
      <c r="NPU36" s="1022"/>
      <c r="NPV36" s="1022"/>
      <c r="NPW36" s="1022"/>
      <c r="NPX36" s="1022"/>
      <c r="NPY36" s="1022"/>
      <c r="NPZ36" s="1022"/>
      <c r="NQA36" s="1022"/>
      <c r="NQB36" s="1022"/>
      <c r="NQC36" s="1022"/>
      <c r="NQD36" s="1022"/>
      <c r="NQE36" s="1022"/>
      <c r="NQF36" s="1022"/>
      <c r="NQG36" s="1022"/>
      <c r="NQH36" s="1022"/>
      <c r="NQI36" s="1022"/>
      <c r="NQJ36" s="1022"/>
      <c r="NQK36" s="1022"/>
      <c r="NQL36" s="1022"/>
      <c r="NQM36" s="1022"/>
      <c r="NQN36" s="1022"/>
      <c r="NQO36" s="1022"/>
      <c r="NQP36" s="1022"/>
      <c r="NQQ36" s="1022"/>
      <c r="NQR36" s="1022"/>
      <c r="NQS36" s="1022"/>
      <c r="NQT36" s="1022"/>
      <c r="NQU36" s="1022"/>
      <c r="NQV36" s="1022"/>
      <c r="NQW36" s="1022"/>
      <c r="NQX36" s="1022"/>
      <c r="NQY36" s="1022"/>
      <c r="NQZ36" s="1022"/>
      <c r="NRA36" s="1022"/>
      <c r="NRB36" s="1022"/>
      <c r="NRC36" s="1022"/>
      <c r="NRD36" s="1022"/>
      <c r="NRE36" s="1022"/>
      <c r="NRF36" s="1022"/>
      <c r="NRG36" s="1022"/>
      <c r="NRH36" s="1022"/>
      <c r="NRI36" s="1022"/>
      <c r="NRJ36" s="1022"/>
      <c r="NRK36" s="1022"/>
      <c r="NRL36" s="1022"/>
      <c r="NRM36" s="1022"/>
      <c r="NRN36" s="1022"/>
      <c r="NRO36" s="1022"/>
      <c r="NRP36" s="1022"/>
      <c r="NRQ36" s="1022"/>
      <c r="NRR36" s="1022"/>
      <c r="NRS36" s="1022"/>
      <c r="NRT36" s="1022"/>
      <c r="NRU36" s="1022"/>
      <c r="NRV36" s="1022"/>
      <c r="NRW36" s="1022"/>
      <c r="NRX36" s="1022"/>
      <c r="NRY36" s="1022"/>
      <c r="NRZ36" s="1022"/>
      <c r="NSA36" s="1022"/>
      <c r="NSB36" s="1022"/>
      <c r="NSC36" s="1022"/>
      <c r="NSD36" s="1022"/>
      <c r="NSE36" s="1022"/>
      <c r="NSF36" s="1022"/>
      <c r="NSG36" s="1022"/>
      <c r="NSH36" s="1022"/>
      <c r="NSI36" s="1022"/>
      <c r="NSJ36" s="1022"/>
      <c r="NSK36" s="1022"/>
      <c r="NSL36" s="1022"/>
      <c r="NSM36" s="1022"/>
      <c r="NSN36" s="1022"/>
      <c r="NSO36" s="1022"/>
      <c r="NSP36" s="1022"/>
      <c r="NSQ36" s="1022"/>
      <c r="NSR36" s="1022"/>
      <c r="NSS36" s="1022"/>
      <c r="NST36" s="1022"/>
      <c r="NSU36" s="1022"/>
      <c r="NSV36" s="1022"/>
      <c r="NSW36" s="1022"/>
      <c r="NSX36" s="1022"/>
      <c r="NSY36" s="1022"/>
      <c r="NSZ36" s="1022"/>
      <c r="NTA36" s="1022"/>
      <c r="NTB36" s="1022"/>
      <c r="NTC36" s="1022"/>
      <c r="NTD36" s="1022"/>
      <c r="NTE36" s="1022"/>
      <c r="NTF36" s="1022"/>
      <c r="NTG36" s="1022"/>
      <c r="NTH36" s="1022"/>
      <c r="NTI36" s="1022"/>
      <c r="NTJ36" s="1022"/>
      <c r="NTK36" s="1022"/>
      <c r="NTL36" s="1022"/>
      <c r="NTM36" s="1022"/>
      <c r="NTN36" s="1022"/>
      <c r="NTO36" s="1022"/>
      <c r="NTP36" s="1022"/>
      <c r="NTQ36" s="1022"/>
      <c r="NTR36" s="1022"/>
      <c r="NTS36" s="1022"/>
      <c r="NTT36" s="1022"/>
      <c r="NTU36" s="1022"/>
      <c r="NTV36" s="1022"/>
      <c r="NTW36" s="1022"/>
      <c r="NTX36" s="1022"/>
      <c r="NTY36" s="1022"/>
      <c r="NTZ36" s="1022"/>
      <c r="NUA36" s="1022"/>
      <c r="NUB36" s="1022"/>
      <c r="NUC36" s="1022"/>
      <c r="NUD36" s="1022"/>
      <c r="NUE36" s="1022"/>
      <c r="NUF36" s="1022"/>
      <c r="NUG36" s="1022"/>
      <c r="NUH36" s="1022"/>
      <c r="NUI36" s="1022"/>
      <c r="NUJ36" s="1022"/>
      <c r="NUK36" s="1022"/>
      <c r="NUL36" s="1022"/>
      <c r="NUM36" s="1022"/>
      <c r="NUN36" s="1022"/>
      <c r="NUO36" s="1022"/>
      <c r="NUP36" s="1022"/>
      <c r="NUQ36" s="1022"/>
      <c r="NUR36" s="1022"/>
      <c r="NUS36" s="1022"/>
      <c r="NUT36" s="1022"/>
      <c r="NUU36" s="1022"/>
      <c r="NUV36" s="1022"/>
      <c r="NUW36" s="1022"/>
      <c r="NUX36" s="1022"/>
      <c r="NUY36" s="1022"/>
      <c r="NUZ36" s="1022"/>
      <c r="NVA36" s="1022"/>
      <c r="NVB36" s="1022"/>
      <c r="NVC36" s="1022"/>
      <c r="NVD36" s="1022"/>
      <c r="NVE36" s="1022"/>
      <c r="NVF36" s="1022"/>
      <c r="NVG36" s="1022"/>
      <c r="NVH36" s="1022"/>
      <c r="NVI36" s="1022"/>
      <c r="NVJ36" s="1022"/>
      <c r="NVK36" s="1022"/>
      <c r="NVL36" s="1022"/>
      <c r="NVM36" s="1022"/>
      <c r="NVN36" s="1022"/>
      <c r="NVO36" s="1022"/>
      <c r="NVP36" s="1022"/>
      <c r="NVQ36" s="1022"/>
      <c r="NVR36" s="1022"/>
      <c r="NVS36" s="1022"/>
      <c r="NVT36" s="1022"/>
      <c r="NVU36" s="1022"/>
      <c r="NVV36" s="1022"/>
      <c r="NVW36" s="1022"/>
      <c r="NVX36" s="1022"/>
      <c r="NVY36" s="1022"/>
      <c r="NVZ36" s="1022"/>
      <c r="NWA36" s="1022"/>
      <c r="NWB36" s="1022"/>
      <c r="NWC36" s="1022"/>
      <c r="NWD36" s="1022"/>
      <c r="NWE36" s="1022"/>
      <c r="NWF36" s="1022"/>
      <c r="NWG36" s="1022"/>
      <c r="NWH36" s="1022"/>
      <c r="NWI36" s="1022"/>
      <c r="NWJ36" s="1022"/>
      <c r="NWK36" s="1022"/>
      <c r="NWL36" s="1022"/>
      <c r="NWM36" s="1022"/>
      <c r="NWN36" s="1022"/>
      <c r="NWO36" s="1022"/>
      <c r="NWP36" s="1022"/>
      <c r="NWQ36" s="1022"/>
      <c r="NWR36" s="1022"/>
      <c r="NWS36" s="1022"/>
      <c r="NWT36" s="1022"/>
      <c r="NWU36" s="1022"/>
      <c r="NWV36" s="1022"/>
      <c r="NWW36" s="1022"/>
      <c r="NWX36" s="1022"/>
      <c r="NWY36" s="1022"/>
      <c r="NWZ36" s="1022"/>
      <c r="NXA36" s="1022"/>
      <c r="NXB36" s="1022"/>
      <c r="NXC36" s="1022"/>
      <c r="NXD36" s="1022"/>
      <c r="NXE36" s="1022"/>
      <c r="NXF36" s="1022"/>
      <c r="NXG36" s="1022"/>
      <c r="NXH36" s="1022"/>
      <c r="NXI36" s="1022"/>
      <c r="NXJ36" s="1022"/>
      <c r="NXK36" s="1022"/>
      <c r="NXL36" s="1022"/>
      <c r="NXM36" s="1022"/>
      <c r="NXN36" s="1022"/>
      <c r="NXO36" s="1022"/>
      <c r="NXP36" s="1022"/>
      <c r="NXQ36" s="1022"/>
      <c r="NXR36" s="1022"/>
      <c r="NXS36" s="1022"/>
      <c r="NXT36" s="1022"/>
      <c r="NXU36" s="1022"/>
      <c r="NXV36" s="1022"/>
      <c r="NXW36" s="1022"/>
      <c r="NXX36" s="1022"/>
      <c r="NXY36" s="1022"/>
      <c r="NXZ36" s="1022"/>
      <c r="NYA36" s="1022"/>
      <c r="NYB36" s="1022"/>
      <c r="NYC36" s="1022"/>
      <c r="NYD36" s="1022"/>
      <c r="NYE36" s="1022"/>
      <c r="NYF36" s="1022"/>
      <c r="NYG36" s="1022"/>
      <c r="NYH36" s="1022"/>
      <c r="NYI36" s="1022"/>
      <c r="NYJ36" s="1022"/>
      <c r="NYK36" s="1022"/>
      <c r="NYL36" s="1022"/>
      <c r="NYM36" s="1022"/>
      <c r="NYN36" s="1022"/>
      <c r="NYO36" s="1022"/>
      <c r="NYP36" s="1022"/>
      <c r="NYQ36" s="1022"/>
      <c r="NYR36" s="1022"/>
      <c r="NYS36" s="1022"/>
      <c r="NYT36" s="1022"/>
      <c r="NYU36" s="1022"/>
      <c r="NYV36" s="1022"/>
      <c r="NYW36" s="1022"/>
      <c r="NYX36" s="1022"/>
      <c r="NYY36" s="1022"/>
      <c r="NYZ36" s="1022"/>
      <c r="NZA36" s="1022"/>
      <c r="NZB36" s="1022"/>
      <c r="NZC36" s="1022"/>
      <c r="NZD36" s="1022"/>
      <c r="NZE36" s="1022"/>
      <c r="NZF36" s="1022"/>
      <c r="NZG36" s="1022"/>
      <c r="NZH36" s="1022"/>
      <c r="NZI36" s="1022"/>
      <c r="NZJ36" s="1022"/>
      <c r="NZK36" s="1022"/>
      <c r="NZL36" s="1022"/>
      <c r="NZM36" s="1022"/>
      <c r="NZN36" s="1022"/>
      <c r="NZO36" s="1022"/>
      <c r="NZP36" s="1022"/>
      <c r="NZQ36" s="1022"/>
      <c r="NZR36" s="1022"/>
      <c r="NZS36" s="1022"/>
      <c r="NZT36" s="1022"/>
      <c r="NZU36" s="1022"/>
      <c r="NZV36" s="1022"/>
      <c r="NZW36" s="1022"/>
      <c r="NZX36" s="1022"/>
      <c r="NZY36" s="1022"/>
      <c r="NZZ36" s="1022"/>
      <c r="OAA36" s="1022"/>
      <c r="OAB36" s="1022"/>
      <c r="OAC36" s="1022"/>
      <c r="OAD36" s="1022"/>
      <c r="OAE36" s="1022"/>
      <c r="OAF36" s="1022"/>
      <c r="OAG36" s="1022"/>
      <c r="OAH36" s="1022"/>
      <c r="OAI36" s="1022"/>
      <c r="OAJ36" s="1022"/>
      <c r="OAK36" s="1022"/>
      <c r="OAL36" s="1022"/>
      <c r="OAM36" s="1022"/>
      <c r="OAN36" s="1022"/>
      <c r="OAO36" s="1022"/>
      <c r="OAP36" s="1022"/>
      <c r="OAQ36" s="1022"/>
      <c r="OAR36" s="1022"/>
      <c r="OAS36" s="1022"/>
      <c r="OAT36" s="1022"/>
      <c r="OAU36" s="1022"/>
      <c r="OAV36" s="1022"/>
      <c r="OAW36" s="1022"/>
      <c r="OAX36" s="1022"/>
      <c r="OAY36" s="1022"/>
      <c r="OAZ36" s="1022"/>
      <c r="OBA36" s="1022"/>
      <c r="OBB36" s="1022"/>
      <c r="OBC36" s="1022"/>
      <c r="OBD36" s="1022"/>
      <c r="OBE36" s="1022"/>
      <c r="OBF36" s="1022"/>
      <c r="OBG36" s="1022"/>
      <c r="OBH36" s="1022"/>
      <c r="OBI36" s="1022"/>
      <c r="OBJ36" s="1022"/>
      <c r="OBK36" s="1022"/>
      <c r="OBL36" s="1022"/>
      <c r="OBM36" s="1022"/>
      <c r="OBN36" s="1022"/>
      <c r="OBO36" s="1022"/>
      <c r="OBP36" s="1022"/>
      <c r="OBQ36" s="1022"/>
      <c r="OBR36" s="1022"/>
      <c r="OBS36" s="1022"/>
      <c r="OBT36" s="1022"/>
      <c r="OBU36" s="1022"/>
      <c r="OBV36" s="1022"/>
      <c r="OBW36" s="1022"/>
      <c r="OBX36" s="1022"/>
      <c r="OBY36" s="1022"/>
      <c r="OBZ36" s="1022"/>
      <c r="OCA36" s="1022"/>
      <c r="OCB36" s="1022"/>
      <c r="OCC36" s="1022"/>
      <c r="OCD36" s="1022"/>
      <c r="OCE36" s="1022"/>
      <c r="OCF36" s="1022"/>
      <c r="OCG36" s="1022"/>
      <c r="OCH36" s="1022"/>
      <c r="OCI36" s="1022"/>
      <c r="OCJ36" s="1022"/>
      <c r="OCK36" s="1022"/>
      <c r="OCL36" s="1022"/>
      <c r="OCM36" s="1022"/>
      <c r="OCN36" s="1022"/>
      <c r="OCO36" s="1022"/>
      <c r="OCP36" s="1022"/>
      <c r="OCQ36" s="1022"/>
      <c r="OCR36" s="1022"/>
      <c r="OCS36" s="1022"/>
      <c r="OCT36" s="1022"/>
      <c r="OCU36" s="1022"/>
      <c r="OCV36" s="1022"/>
      <c r="OCW36" s="1022"/>
      <c r="OCX36" s="1022"/>
      <c r="OCY36" s="1022"/>
      <c r="OCZ36" s="1022"/>
      <c r="ODA36" s="1022"/>
      <c r="ODB36" s="1022"/>
      <c r="ODC36" s="1022"/>
      <c r="ODD36" s="1022"/>
      <c r="ODE36" s="1022"/>
      <c r="ODF36" s="1022"/>
      <c r="ODG36" s="1022"/>
      <c r="ODH36" s="1022"/>
      <c r="ODI36" s="1022"/>
      <c r="ODJ36" s="1022"/>
      <c r="ODK36" s="1022"/>
      <c r="ODL36" s="1022"/>
      <c r="ODM36" s="1022"/>
      <c r="ODN36" s="1022"/>
      <c r="ODO36" s="1022"/>
      <c r="ODP36" s="1022"/>
      <c r="ODQ36" s="1022"/>
      <c r="ODR36" s="1022"/>
      <c r="ODS36" s="1022"/>
      <c r="ODT36" s="1022"/>
      <c r="ODU36" s="1022"/>
      <c r="ODV36" s="1022"/>
      <c r="ODW36" s="1022"/>
      <c r="ODX36" s="1022"/>
      <c r="ODY36" s="1022"/>
      <c r="ODZ36" s="1022"/>
      <c r="OEA36" s="1022"/>
      <c r="OEB36" s="1022"/>
      <c r="OEC36" s="1022"/>
      <c r="OED36" s="1022"/>
      <c r="OEE36" s="1022"/>
      <c r="OEF36" s="1022"/>
      <c r="OEG36" s="1022"/>
      <c r="OEH36" s="1022"/>
      <c r="OEI36" s="1022"/>
      <c r="OEJ36" s="1022"/>
      <c r="OEK36" s="1022"/>
      <c r="OEL36" s="1022"/>
      <c r="OEM36" s="1022"/>
      <c r="OEN36" s="1022"/>
      <c r="OEO36" s="1022"/>
      <c r="OEP36" s="1022"/>
      <c r="OEQ36" s="1022"/>
      <c r="OER36" s="1022"/>
      <c r="OES36" s="1022"/>
      <c r="OET36" s="1022"/>
      <c r="OEU36" s="1022"/>
      <c r="OEV36" s="1022"/>
      <c r="OEW36" s="1022"/>
      <c r="OEX36" s="1022"/>
      <c r="OEY36" s="1022"/>
      <c r="OEZ36" s="1022"/>
      <c r="OFA36" s="1022"/>
      <c r="OFB36" s="1022"/>
      <c r="OFC36" s="1022"/>
      <c r="OFD36" s="1022"/>
      <c r="OFE36" s="1022"/>
      <c r="OFF36" s="1022"/>
      <c r="OFG36" s="1022"/>
      <c r="OFH36" s="1022"/>
      <c r="OFI36" s="1022"/>
      <c r="OFJ36" s="1022"/>
      <c r="OFK36" s="1022"/>
      <c r="OFL36" s="1022"/>
      <c r="OFM36" s="1022"/>
      <c r="OFN36" s="1022"/>
      <c r="OFO36" s="1022"/>
      <c r="OFP36" s="1022"/>
      <c r="OFQ36" s="1022"/>
      <c r="OFR36" s="1022"/>
      <c r="OFS36" s="1022"/>
      <c r="OFT36" s="1022"/>
      <c r="OFU36" s="1022"/>
      <c r="OFV36" s="1022"/>
      <c r="OFW36" s="1022"/>
      <c r="OFX36" s="1022"/>
      <c r="OFY36" s="1022"/>
      <c r="OFZ36" s="1022"/>
      <c r="OGA36" s="1022"/>
      <c r="OGB36" s="1022"/>
      <c r="OGC36" s="1022"/>
      <c r="OGD36" s="1022"/>
      <c r="OGE36" s="1022"/>
      <c r="OGF36" s="1022"/>
      <c r="OGG36" s="1022"/>
      <c r="OGH36" s="1022"/>
      <c r="OGI36" s="1022"/>
      <c r="OGJ36" s="1022"/>
      <c r="OGK36" s="1022"/>
      <c r="OGL36" s="1022"/>
      <c r="OGM36" s="1022"/>
      <c r="OGN36" s="1022"/>
      <c r="OGO36" s="1022"/>
      <c r="OGP36" s="1022"/>
      <c r="OGQ36" s="1022"/>
      <c r="OGR36" s="1022"/>
      <c r="OGS36" s="1022"/>
      <c r="OGT36" s="1022"/>
      <c r="OGU36" s="1022"/>
      <c r="OGV36" s="1022"/>
      <c r="OGW36" s="1022"/>
      <c r="OGX36" s="1022"/>
      <c r="OGY36" s="1022"/>
      <c r="OGZ36" s="1022"/>
      <c r="OHA36" s="1022"/>
      <c r="OHB36" s="1022"/>
      <c r="OHC36" s="1022"/>
      <c r="OHD36" s="1022"/>
      <c r="OHE36" s="1022"/>
      <c r="OHF36" s="1022"/>
      <c r="OHG36" s="1022"/>
      <c r="OHH36" s="1022"/>
      <c r="OHI36" s="1022"/>
      <c r="OHJ36" s="1022"/>
      <c r="OHK36" s="1022"/>
      <c r="OHL36" s="1022"/>
      <c r="OHM36" s="1022"/>
      <c r="OHN36" s="1022"/>
      <c r="OHO36" s="1022"/>
      <c r="OHP36" s="1022"/>
      <c r="OHQ36" s="1022"/>
      <c r="OHR36" s="1022"/>
      <c r="OHS36" s="1022"/>
      <c r="OHT36" s="1022"/>
      <c r="OHU36" s="1022"/>
      <c r="OHV36" s="1022"/>
      <c r="OHW36" s="1022"/>
      <c r="OHX36" s="1022"/>
      <c r="OHY36" s="1022"/>
      <c r="OHZ36" s="1022"/>
      <c r="OIA36" s="1022"/>
      <c r="OIB36" s="1022"/>
      <c r="OIC36" s="1022"/>
      <c r="OID36" s="1022"/>
      <c r="OIE36" s="1022"/>
      <c r="OIF36" s="1022"/>
      <c r="OIG36" s="1022"/>
      <c r="OIH36" s="1022"/>
      <c r="OII36" s="1022"/>
      <c r="OIJ36" s="1022"/>
      <c r="OIK36" s="1022"/>
      <c r="OIL36" s="1022"/>
      <c r="OIM36" s="1022"/>
      <c r="OIN36" s="1022"/>
      <c r="OIO36" s="1022"/>
      <c r="OIP36" s="1022"/>
      <c r="OIQ36" s="1022"/>
      <c r="OIR36" s="1022"/>
      <c r="OIS36" s="1022"/>
      <c r="OIT36" s="1022"/>
      <c r="OIU36" s="1022"/>
      <c r="OIV36" s="1022"/>
      <c r="OIW36" s="1022"/>
      <c r="OIX36" s="1022"/>
      <c r="OIY36" s="1022"/>
      <c r="OIZ36" s="1022"/>
      <c r="OJA36" s="1022"/>
      <c r="OJB36" s="1022"/>
      <c r="OJC36" s="1022"/>
      <c r="OJD36" s="1022"/>
      <c r="OJE36" s="1022"/>
      <c r="OJF36" s="1022"/>
      <c r="OJG36" s="1022"/>
      <c r="OJH36" s="1022"/>
      <c r="OJI36" s="1022"/>
      <c r="OJJ36" s="1022"/>
      <c r="OJK36" s="1022"/>
      <c r="OJL36" s="1022"/>
      <c r="OJM36" s="1022"/>
      <c r="OJN36" s="1022"/>
      <c r="OJO36" s="1022"/>
      <c r="OJP36" s="1022"/>
      <c r="OJQ36" s="1022"/>
      <c r="OJR36" s="1022"/>
      <c r="OJS36" s="1022"/>
      <c r="OJT36" s="1022"/>
      <c r="OJU36" s="1022"/>
      <c r="OJV36" s="1022"/>
      <c r="OJW36" s="1022"/>
      <c r="OJX36" s="1022"/>
      <c r="OJY36" s="1022"/>
      <c r="OJZ36" s="1022"/>
      <c r="OKA36" s="1022"/>
      <c r="OKB36" s="1022"/>
      <c r="OKC36" s="1022"/>
      <c r="OKD36" s="1022"/>
      <c r="OKE36" s="1022"/>
      <c r="OKF36" s="1022"/>
      <c r="OKG36" s="1022"/>
      <c r="OKH36" s="1022"/>
      <c r="OKI36" s="1022"/>
      <c r="OKJ36" s="1022"/>
      <c r="OKK36" s="1022"/>
      <c r="OKL36" s="1022"/>
      <c r="OKM36" s="1022"/>
      <c r="OKN36" s="1022"/>
      <c r="OKO36" s="1022"/>
      <c r="OKP36" s="1022"/>
      <c r="OKQ36" s="1022"/>
      <c r="OKR36" s="1022"/>
      <c r="OKS36" s="1022"/>
      <c r="OKT36" s="1022"/>
      <c r="OKU36" s="1022"/>
      <c r="OKV36" s="1022"/>
      <c r="OKW36" s="1022"/>
      <c r="OKX36" s="1022"/>
      <c r="OKY36" s="1022"/>
      <c r="OKZ36" s="1022"/>
      <c r="OLA36" s="1022"/>
      <c r="OLB36" s="1022"/>
      <c r="OLC36" s="1022"/>
      <c r="OLD36" s="1022"/>
      <c r="OLE36" s="1022"/>
      <c r="OLF36" s="1022"/>
      <c r="OLG36" s="1022"/>
      <c r="OLH36" s="1022"/>
      <c r="OLI36" s="1022"/>
      <c r="OLJ36" s="1022"/>
      <c r="OLK36" s="1022"/>
      <c r="OLL36" s="1022"/>
      <c r="OLM36" s="1022"/>
      <c r="OLN36" s="1022"/>
      <c r="OLO36" s="1022"/>
      <c r="OLP36" s="1022"/>
      <c r="OLQ36" s="1022"/>
      <c r="OLR36" s="1022"/>
      <c r="OLS36" s="1022"/>
      <c r="OLT36" s="1022"/>
      <c r="OLU36" s="1022"/>
      <c r="OLV36" s="1022"/>
      <c r="OLW36" s="1022"/>
      <c r="OLX36" s="1022"/>
      <c r="OLY36" s="1022"/>
      <c r="OLZ36" s="1022"/>
      <c r="OMA36" s="1022"/>
      <c r="OMB36" s="1022"/>
      <c r="OMC36" s="1022"/>
      <c r="OMD36" s="1022"/>
      <c r="OME36" s="1022"/>
      <c r="OMF36" s="1022"/>
      <c r="OMG36" s="1022"/>
      <c r="OMH36" s="1022"/>
      <c r="OMI36" s="1022"/>
      <c r="OMJ36" s="1022"/>
      <c r="OMK36" s="1022"/>
      <c r="OML36" s="1022"/>
      <c r="OMM36" s="1022"/>
      <c r="OMN36" s="1022"/>
      <c r="OMO36" s="1022"/>
      <c r="OMP36" s="1022"/>
      <c r="OMQ36" s="1022"/>
      <c r="OMR36" s="1022"/>
      <c r="OMS36" s="1022"/>
      <c r="OMT36" s="1022"/>
      <c r="OMU36" s="1022"/>
      <c r="OMV36" s="1022"/>
      <c r="OMW36" s="1022"/>
      <c r="OMX36" s="1022"/>
      <c r="OMY36" s="1022"/>
      <c r="OMZ36" s="1022"/>
      <c r="ONA36" s="1022"/>
      <c r="ONB36" s="1022"/>
      <c r="ONC36" s="1022"/>
      <c r="OND36" s="1022"/>
      <c r="ONE36" s="1022"/>
      <c r="ONF36" s="1022"/>
      <c r="ONG36" s="1022"/>
      <c r="ONH36" s="1022"/>
      <c r="ONI36" s="1022"/>
      <c r="ONJ36" s="1022"/>
      <c r="ONK36" s="1022"/>
      <c r="ONL36" s="1022"/>
      <c r="ONM36" s="1022"/>
      <c r="ONN36" s="1022"/>
      <c r="ONO36" s="1022"/>
      <c r="ONP36" s="1022"/>
      <c r="ONQ36" s="1022"/>
      <c r="ONR36" s="1022"/>
      <c r="ONS36" s="1022"/>
      <c r="ONT36" s="1022"/>
      <c r="ONU36" s="1022"/>
      <c r="ONV36" s="1022"/>
      <c r="ONW36" s="1022"/>
      <c r="ONX36" s="1022"/>
      <c r="ONY36" s="1022"/>
      <c r="ONZ36" s="1022"/>
      <c r="OOA36" s="1022"/>
      <c r="OOB36" s="1022"/>
      <c r="OOC36" s="1022"/>
      <c r="OOD36" s="1022"/>
      <c r="OOE36" s="1022"/>
      <c r="OOF36" s="1022"/>
      <c r="OOG36" s="1022"/>
      <c r="OOH36" s="1022"/>
      <c r="OOI36" s="1022"/>
      <c r="OOJ36" s="1022"/>
      <c r="OOK36" s="1022"/>
      <c r="OOL36" s="1022"/>
      <c r="OOM36" s="1022"/>
      <c r="OON36" s="1022"/>
      <c r="OOO36" s="1022"/>
      <c r="OOP36" s="1022"/>
      <c r="OOQ36" s="1022"/>
      <c r="OOR36" s="1022"/>
      <c r="OOS36" s="1022"/>
      <c r="OOT36" s="1022"/>
      <c r="OOU36" s="1022"/>
      <c r="OOV36" s="1022"/>
      <c r="OOW36" s="1022"/>
      <c r="OOX36" s="1022"/>
      <c r="OOY36" s="1022"/>
      <c r="OOZ36" s="1022"/>
      <c r="OPA36" s="1022"/>
      <c r="OPB36" s="1022"/>
      <c r="OPC36" s="1022"/>
      <c r="OPD36" s="1022"/>
      <c r="OPE36" s="1022"/>
      <c r="OPF36" s="1022"/>
      <c r="OPG36" s="1022"/>
      <c r="OPH36" s="1022"/>
      <c r="OPI36" s="1022"/>
      <c r="OPJ36" s="1022"/>
      <c r="OPK36" s="1022"/>
      <c r="OPL36" s="1022"/>
      <c r="OPM36" s="1022"/>
      <c r="OPN36" s="1022"/>
      <c r="OPO36" s="1022"/>
      <c r="OPP36" s="1022"/>
      <c r="OPQ36" s="1022"/>
      <c r="OPR36" s="1022"/>
      <c r="OPS36" s="1022"/>
      <c r="OPT36" s="1022"/>
      <c r="OPU36" s="1022"/>
      <c r="OPV36" s="1022"/>
      <c r="OPW36" s="1022"/>
      <c r="OPX36" s="1022"/>
      <c r="OPY36" s="1022"/>
      <c r="OPZ36" s="1022"/>
      <c r="OQA36" s="1022"/>
      <c r="OQB36" s="1022"/>
      <c r="OQC36" s="1022"/>
      <c r="OQD36" s="1022"/>
      <c r="OQE36" s="1022"/>
      <c r="OQF36" s="1022"/>
      <c r="OQG36" s="1022"/>
      <c r="OQH36" s="1022"/>
      <c r="OQI36" s="1022"/>
      <c r="OQJ36" s="1022"/>
      <c r="OQK36" s="1022"/>
      <c r="OQL36" s="1022"/>
      <c r="OQM36" s="1022"/>
      <c r="OQN36" s="1022"/>
      <c r="OQO36" s="1022"/>
      <c r="OQP36" s="1022"/>
      <c r="OQQ36" s="1022"/>
      <c r="OQR36" s="1022"/>
      <c r="OQS36" s="1022"/>
      <c r="OQT36" s="1022"/>
      <c r="OQU36" s="1022"/>
      <c r="OQV36" s="1022"/>
      <c r="OQW36" s="1022"/>
      <c r="OQX36" s="1022"/>
      <c r="OQY36" s="1022"/>
      <c r="OQZ36" s="1022"/>
      <c r="ORA36" s="1022"/>
      <c r="ORB36" s="1022"/>
      <c r="ORC36" s="1022"/>
      <c r="ORD36" s="1022"/>
      <c r="ORE36" s="1022"/>
      <c r="ORF36" s="1022"/>
      <c r="ORG36" s="1022"/>
      <c r="ORH36" s="1022"/>
      <c r="ORI36" s="1022"/>
      <c r="ORJ36" s="1022"/>
      <c r="ORK36" s="1022"/>
      <c r="ORL36" s="1022"/>
      <c r="ORM36" s="1022"/>
      <c r="ORN36" s="1022"/>
      <c r="ORO36" s="1022"/>
      <c r="ORP36" s="1022"/>
      <c r="ORQ36" s="1022"/>
      <c r="ORR36" s="1022"/>
      <c r="ORS36" s="1022"/>
      <c r="ORT36" s="1022"/>
      <c r="ORU36" s="1022"/>
      <c r="ORV36" s="1022"/>
      <c r="ORW36" s="1022"/>
      <c r="ORX36" s="1022"/>
      <c r="ORY36" s="1022"/>
      <c r="ORZ36" s="1022"/>
      <c r="OSA36" s="1022"/>
      <c r="OSB36" s="1022"/>
      <c r="OSC36" s="1022"/>
      <c r="OSD36" s="1022"/>
      <c r="OSE36" s="1022"/>
      <c r="OSF36" s="1022"/>
      <c r="OSG36" s="1022"/>
      <c r="OSH36" s="1022"/>
      <c r="OSI36" s="1022"/>
      <c r="OSJ36" s="1022"/>
      <c r="OSK36" s="1022"/>
      <c r="OSL36" s="1022"/>
      <c r="OSM36" s="1022"/>
      <c r="OSN36" s="1022"/>
      <c r="OSO36" s="1022"/>
      <c r="OSP36" s="1022"/>
      <c r="OSQ36" s="1022"/>
      <c r="OSR36" s="1022"/>
      <c r="OSS36" s="1022"/>
      <c r="OST36" s="1022"/>
      <c r="OSU36" s="1022"/>
      <c r="OSV36" s="1022"/>
      <c r="OSW36" s="1022"/>
      <c r="OSX36" s="1022"/>
      <c r="OSY36" s="1022"/>
      <c r="OSZ36" s="1022"/>
      <c r="OTA36" s="1022"/>
      <c r="OTB36" s="1022"/>
      <c r="OTC36" s="1022"/>
      <c r="OTD36" s="1022"/>
      <c r="OTE36" s="1022"/>
      <c r="OTF36" s="1022"/>
      <c r="OTG36" s="1022"/>
      <c r="OTH36" s="1022"/>
      <c r="OTI36" s="1022"/>
      <c r="OTJ36" s="1022"/>
      <c r="OTK36" s="1022"/>
      <c r="OTL36" s="1022"/>
      <c r="OTM36" s="1022"/>
      <c r="OTN36" s="1022"/>
      <c r="OTO36" s="1022"/>
      <c r="OTP36" s="1022"/>
      <c r="OTQ36" s="1022"/>
      <c r="OTR36" s="1022"/>
      <c r="OTS36" s="1022"/>
      <c r="OTT36" s="1022"/>
      <c r="OTU36" s="1022"/>
      <c r="OTV36" s="1022"/>
      <c r="OTW36" s="1022"/>
      <c r="OTX36" s="1022"/>
      <c r="OTY36" s="1022"/>
      <c r="OTZ36" s="1022"/>
      <c r="OUA36" s="1022"/>
      <c r="OUB36" s="1022"/>
      <c r="OUC36" s="1022"/>
      <c r="OUD36" s="1022"/>
      <c r="OUE36" s="1022"/>
      <c r="OUF36" s="1022"/>
      <c r="OUG36" s="1022"/>
      <c r="OUH36" s="1022"/>
      <c r="OUI36" s="1022"/>
      <c r="OUJ36" s="1022"/>
      <c r="OUK36" s="1022"/>
      <c r="OUL36" s="1022"/>
      <c r="OUM36" s="1022"/>
      <c r="OUN36" s="1022"/>
      <c r="OUO36" s="1022"/>
      <c r="OUP36" s="1022"/>
      <c r="OUQ36" s="1022"/>
      <c r="OUR36" s="1022"/>
      <c r="OUS36" s="1022"/>
      <c r="OUT36" s="1022"/>
      <c r="OUU36" s="1022"/>
      <c r="OUV36" s="1022"/>
      <c r="OUW36" s="1022"/>
      <c r="OUX36" s="1022"/>
      <c r="OUY36" s="1022"/>
      <c r="OUZ36" s="1022"/>
      <c r="OVA36" s="1022"/>
      <c r="OVB36" s="1022"/>
      <c r="OVC36" s="1022"/>
      <c r="OVD36" s="1022"/>
      <c r="OVE36" s="1022"/>
      <c r="OVF36" s="1022"/>
      <c r="OVG36" s="1022"/>
      <c r="OVH36" s="1022"/>
      <c r="OVI36" s="1022"/>
      <c r="OVJ36" s="1022"/>
      <c r="OVK36" s="1022"/>
      <c r="OVL36" s="1022"/>
      <c r="OVM36" s="1022"/>
      <c r="OVN36" s="1022"/>
      <c r="OVO36" s="1022"/>
      <c r="OVP36" s="1022"/>
      <c r="OVQ36" s="1022"/>
      <c r="OVR36" s="1022"/>
      <c r="OVS36" s="1022"/>
      <c r="OVT36" s="1022"/>
      <c r="OVU36" s="1022"/>
      <c r="OVV36" s="1022"/>
      <c r="OVW36" s="1022"/>
      <c r="OVX36" s="1022"/>
      <c r="OVY36" s="1022"/>
      <c r="OVZ36" s="1022"/>
      <c r="OWA36" s="1022"/>
      <c r="OWB36" s="1022"/>
      <c r="OWC36" s="1022"/>
      <c r="OWD36" s="1022"/>
      <c r="OWE36" s="1022"/>
      <c r="OWF36" s="1022"/>
      <c r="OWG36" s="1022"/>
      <c r="OWH36" s="1022"/>
      <c r="OWI36" s="1022"/>
      <c r="OWJ36" s="1022"/>
      <c r="OWK36" s="1022"/>
      <c r="OWL36" s="1022"/>
      <c r="OWM36" s="1022"/>
      <c r="OWN36" s="1022"/>
      <c r="OWO36" s="1022"/>
      <c r="OWP36" s="1022"/>
      <c r="OWQ36" s="1022"/>
      <c r="OWR36" s="1022"/>
      <c r="OWS36" s="1022"/>
      <c r="OWT36" s="1022"/>
      <c r="OWU36" s="1022"/>
      <c r="OWV36" s="1022"/>
      <c r="OWW36" s="1022"/>
      <c r="OWX36" s="1022"/>
      <c r="OWY36" s="1022"/>
      <c r="OWZ36" s="1022"/>
      <c r="OXA36" s="1022"/>
      <c r="OXB36" s="1022"/>
      <c r="OXC36" s="1022"/>
      <c r="OXD36" s="1022"/>
      <c r="OXE36" s="1022"/>
      <c r="OXF36" s="1022"/>
      <c r="OXG36" s="1022"/>
      <c r="OXH36" s="1022"/>
      <c r="OXI36" s="1022"/>
      <c r="OXJ36" s="1022"/>
      <c r="OXK36" s="1022"/>
      <c r="OXL36" s="1022"/>
      <c r="OXM36" s="1022"/>
      <c r="OXN36" s="1022"/>
      <c r="OXO36" s="1022"/>
      <c r="OXP36" s="1022"/>
      <c r="OXQ36" s="1022"/>
      <c r="OXR36" s="1022"/>
      <c r="OXS36" s="1022"/>
      <c r="OXT36" s="1022"/>
      <c r="OXU36" s="1022"/>
      <c r="OXV36" s="1022"/>
      <c r="OXW36" s="1022"/>
      <c r="OXX36" s="1022"/>
      <c r="OXY36" s="1022"/>
      <c r="OXZ36" s="1022"/>
      <c r="OYA36" s="1022"/>
      <c r="OYB36" s="1022"/>
      <c r="OYC36" s="1022"/>
      <c r="OYD36" s="1022"/>
      <c r="OYE36" s="1022"/>
      <c r="OYF36" s="1022"/>
      <c r="OYG36" s="1022"/>
      <c r="OYH36" s="1022"/>
      <c r="OYI36" s="1022"/>
      <c r="OYJ36" s="1022"/>
      <c r="OYK36" s="1022"/>
      <c r="OYL36" s="1022"/>
      <c r="OYM36" s="1022"/>
      <c r="OYN36" s="1022"/>
      <c r="OYO36" s="1022"/>
      <c r="OYP36" s="1022"/>
      <c r="OYQ36" s="1022"/>
      <c r="OYR36" s="1022"/>
      <c r="OYS36" s="1022"/>
      <c r="OYT36" s="1022"/>
      <c r="OYU36" s="1022"/>
      <c r="OYV36" s="1022"/>
      <c r="OYW36" s="1022"/>
      <c r="OYX36" s="1022"/>
      <c r="OYY36" s="1022"/>
      <c r="OYZ36" s="1022"/>
      <c r="OZA36" s="1022"/>
      <c r="OZB36" s="1022"/>
      <c r="OZC36" s="1022"/>
      <c r="OZD36" s="1022"/>
      <c r="OZE36" s="1022"/>
      <c r="OZF36" s="1022"/>
      <c r="OZG36" s="1022"/>
      <c r="OZH36" s="1022"/>
      <c r="OZI36" s="1022"/>
      <c r="OZJ36" s="1022"/>
      <c r="OZK36" s="1022"/>
      <c r="OZL36" s="1022"/>
      <c r="OZM36" s="1022"/>
      <c r="OZN36" s="1022"/>
      <c r="OZO36" s="1022"/>
      <c r="OZP36" s="1022"/>
      <c r="OZQ36" s="1022"/>
      <c r="OZR36" s="1022"/>
      <c r="OZS36" s="1022"/>
      <c r="OZT36" s="1022"/>
      <c r="OZU36" s="1022"/>
      <c r="OZV36" s="1022"/>
      <c r="OZW36" s="1022"/>
      <c r="OZX36" s="1022"/>
      <c r="OZY36" s="1022"/>
      <c r="OZZ36" s="1022"/>
      <c r="PAA36" s="1022"/>
      <c r="PAB36" s="1022"/>
      <c r="PAC36" s="1022"/>
      <c r="PAD36" s="1022"/>
      <c r="PAE36" s="1022"/>
      <c r="PAF36" s="1022"/>
      <c r="PAG36" s="1022"/>
      <c r="PAH36" s="1022"/>
      <c r="PAI36" s="1022"/>
      <c r="PAJ36" s="1022"/>
      <c r="PAK36" s="1022"/>
      <c r="PAL36" s="1022"/>
      <c r="PAM36" s="1022"/>
      <c r="PAN36" s="1022"/>
      <c r="PAO36" s="1022"/>
      <c r="PAP36" s="1022"/>
      <c r="PAQ36" s="1022"/>
      <c r="PAR36" s="1022"/>
      <c r="PAS36" s="1022"/>
      <c r="PAT36" s="1022"/>
      <c r="PAU36" s="1022"/>
      <c r="PAV36" s="1022"/>
      <c r="PAW36" s="1022"/>
      <c r="PAX36" s="1022"/>
      <c r="PAY36" s="1022"/>
      <c r="PAZ36" s="1022"/>
      <c r="PBA36" s="1022"/>
      <c r="PBB36" s="1022"/>
      <c r="PBC36" s="1022"/>
      <c r="PBD36" s="1022"/>
      <c r="PBE36" s="1022"/>
      <c r="PBF36" s="1022"/>
      <c r="PBG36" s="1022"/>
      <c r="PBH36" s="1022"/>
      <c r="PBI36" s="1022"/>
      <c r="PBJ36" s="1022"/>
      <c r="PBK36" s="1022"/>
      <c r="PBL36" s="1022"/>
      <c r="PBM36" s="1022"/>
      <c r="PBN36" s="1022"/>
      <c r="PBO36" s="1022"/>
      <c r="PBP36" s="1022"/>
      <c r="PBQ36" s="1022"/>
      <c r="PBR36" s="1022"/>
      <c r="PBS36" s="1022"/>
      <c r="PBT36" s="1022"/>
      <c r="PBU36" s="1022"/>
      <c r="PBV36" s="1022"/>
      <c r="PBW36" s="1022"/>
      <c r="PBX36" s="1022"/>
      <c r="PBY36" s="1022"/>
      <c r="PBZ36" s="1022"/>
      <c r="PCA36" s="1022"/>
      <c r="PCB36" s="1022"/>
      <c r="PCC36" s="1022"/>
      <c r="PCD36" s="1022"/>
      <c r="PCE36" s="1022"/>
      <c r="PCF36" s="1022"/>
      <c r="PCG36" s="1022"/>
      <c r="PCH36" s="1022"/>
      <c r="PCI36" s="1022"/>
      <c r="PCJ36" s="1022"/>
      <c r="PCK36" s="1022"/>
      <c r="PCL36" s="1022"/>
      <c r="PCM36" s="1022"/>
      <c r="PCN36" s="1022"/>
      <c r="PCO36" s="1022"/>
      <c r="PCP36" s="1022"/>
      <c r="PCQ36" s="1022"/>
      <c r="PCR36" s="1022"/>
      <c r="PCS36" s="1022"/>
      <c r="PCT36" s="1022"/>
      <c r="PCU36" s="1022"/>
      <c r="PCV36" s="1022"/>
      <c r="PCW36" s="1022"/>
      <c r="PCX36" s="1022"/>
      <c r="PCY36" s="1022"/>
      <c r="PCZ36" s="1022"/>
      <c r="PDA36" s="1022"/>
      <c r="PDB36" s="1022"/>
      <c r="PDC36" s="1022"/>
      <c r="PDD36" s="1022"/>
      <c r="PDE36" s="1022"/>
      <c r="PDF36" s="1022"/>
      <c r="PDG36" s="1022"/>
      <c r="PDH36" s="1022"/>
      <c r="PDI36" s="1022"/>
      <c r="PDJ36" s="1022"/>
      <c r="PDK36" s="1022"/>
      <c r="PDL36" s="1022"/>
      <c r="PDM36" s="1022"/>
      <c r="PDN36" s="1022"/>
      <c r="PDO36" s="1022"/>
      <c r="PDP36" s="1022"/>
      <c r="PDQ36" s="1022"/>
      <c r="PDR36" s="1022"/>
      <c r="PDS36" s="1022"/>
      <c r="PDT36" s="1022"/>
      <c r="PDU36" s="1022"/>
      <c r="PDV36" s="1022"/>
      <c r="PDW36" s="1022"/>
      <c r="PDX36" s="1022"/>
      <c r="PDY36" s="1022"/>
      <c r="PDZ36" s="1022"/>
      <c r="PEA36" s="1022"/>
      <c r="PEB36" s="1022"/>
      <c r="PEC36" s="1022"/>
      <c r="PED36" s="1022"/>
      <c r="PEE36" s="1022"/>
      <c r="PEF36" s="1022"/>
      <c r="PEG36" s="1022"/>
      <c r="PEH36" s="1022"/>
      <c r="PEI36" s="1022"/>
      <c r="PEJ36" s="1022"/>
      <c r="PEK36" s="1022"/>
      <c r="PEL36" s="1022"/>
      <c r="PEM36" s="1022"/>
      <c r="PEN36" s="1022"/>
      <c r="PEO36" s="1022"/>
      <c r="PEP36" s="1022"/>
      <c r="PEQ36" s="1022"/>
      <c r="PER36" s="1022"/>
      <c r="PES36" s="1022"/>
      <c r="PET36" s="1022"/>
      <c r="PEU36" s="1022"/>
      <c r="PEV36" s="1022"/>
      <c r="PEW36" s="1022"/>
      <c r="PEX36" s="1022"/>
      <c r="PEY36" s="1022"/>
      <c r="PEZ36" s="1022"/>
      <c r="PFA36" s="1022"/>
      <c r="PFB36" s="1022"/>
      <c r="PFC36" s="1022"/>
      <c r="PFD36" s="1022"/>
      <c r="PFE36" s="1022"/>
      <c r="PFF36" s="1022"/>
      <c r="PFG36" s="1022"/>
      <c r="PFH36" s="1022"/>
      <c r="PFI36" s="1022"/>
      <c r="PFJ36" s="1022"/>
      <c r="PFK36" s="1022"/>
      <c r="PFL36" s="1022"/>
      <c r="PFM36" s="1022"/>
      <c r="PFN36" s="1022"/>
      <c r="PFO36" s="1022"/>
      <c r="PFP36" s="1022"/>
      <c r="PFQ36" s="1022"/>
      <c r="PFR36" s="1022"/>
      <c r="PFS36" s="1022"/>
      <c r="PFT36" s="1022"/>
      <c r="PFU36" s="1022"/>
      <c r="PFV36" s="1022"/>
      <c r="PFW36" s="1022"/>
      <c r="PFX36" s="1022"/>
      <c r="PFY36" s="1022"/>
      <c r="PFZ36" s="1022"/>
      <c r="PGA36" s="1022"/>
      <c r="PGB36" s="1022"/>
      <c r="PGC36" s="1022"/>
      <c r="PGD36" s="1022"/>
      <c r="PGE36" s="1022"/>
      <c r="PGF36" s="1022"/>
      <c r="PGG36" s="1022"/>
      <c r="PGH36" s="1022"/>
      <c r="PGI36" s="1022"/>
      <c r="PGJ36" s="1022"/>
      <c r="PGK36" s="1022"/>
      <c r="PGL36" s="1022"/>
      <c r="PGM36" s="1022"/>
      <c r="PGN36" s="1022"/>
      <c r="PGO36" s="1022"/>
      <c r="PGP36" s="1022"/>
      <c r="PGQ36" s="1022"/>
      <c r="PGR36" s="1022"/>
      <c r="PGS36" s="1022"/>
      <c r="PGT36" s="1022"/>
      <c r="PGU36" s="1022"/>
      <c r="PGV36" s="1022"/>
      <c r="PGW36" s="1022"/>
      <c r="PGX36" s="1022"/>
      <c r="PGY36" s="1022"/>
      <c r="PGZ36" s="1022"/>
      <c r="PHA36" s="1022"/>
      <c r="PHB36" s="1022"/>
      <c r="PHC36" s="1022"/>
      <c r="PHD36" s="1022"/>
      <c r="PHE36" s="1022"/>
      <c r="PHF36" s="1022"/>
      <c r="PHG36" s="1022"/>
      <c r="PHH36" s="1022"/>
      <c r="PHI36" s="1022"/>
      <c r="PHJ36" s="1022"/>
      <c r="PHK36" s="1022"/>
      <c r="PHL36" s="1022"/>
      <c r="PHM36" s="1022"/>
      <c r="PHN36" s="1022"/>
      <c r="PHO36" s="1022"/>
      <c r="PHP36" s="1022"/>
      <c r="PHQ36" s="1022"/>
      <c r="PHR36" s="1022"/>
      <c r="PHS36" s="1022"/>
      <c r="PHT36" s="1022"/>
      <c r="PHU36" s="1022"/>
      <c r="PHV36" s="1022"/>
      <c r="PHW36" s="1022"/>
      <c r="PHX36" s="1022"/>
      <c r="PHY36" s="1022"/>
      <c r="PHZ36" s="1022"/>
      <c r="PIA36" s="1022"/>
      <c r="PIB36" s="1022"/>
      <c r="PIC36" s="1022"/>
      <c r="PID36" s="1022"/>
      <c r="PIE36" s="1022"/>
      <c r="PIF36" s="1022"/>
      <c r="PIG36" s="1022"/>
      <c r="PIH36" s="1022"/>
      <c r="PII36" s="1022"/>
      <c r="PIJ36" s="1022"/>
      <c r="PIK36" s="1022"/>
      <c r="PIL36" s="1022"/>
      <c r="PIM36" s="1022"/>
      <c r="PIN36" s="1022"/>
      <c r="PIO36" s="1022"/>
      <c r="PIP36" s="1022"/>
      <c r="PIQ36" s="1022"/>
      <c r="PIR36" s="1022"/>
      <c r="PIS36" s="1022"/>
      <c r="PIT36" s="1022"/>
      <c r="PIU36" s="1022"/>
      <c r="PIV36" s="1022"/>
      <c r="PIW36" s="1022"/>
      <c r="PIX36" s="1022"/>
      <c r="PIY36" s="1022"/>
      <c r="PIZ36" s="1022"/>
      <c r="PJA36" s="1022"/>
      <c r="PJB36" s="1022"/>
      <c r="PJC36" s="1022"/>
      <c r="PJD36" s="1022"/>
      <c r="PJE36" s="1022"/>
      <c r="PJF36" s="1022"/>
      <c r="PJG36" s="1022"/>
      <c r="PJH36" s="1022"/>
      <c r="PJI36" s="1022"/>
      <c r="PJJ36" s="1022"/>
      <c r="PJK36" s="1022"/>
      <c r="PJL36" s="1022"/>
      <c r="PJM36" s="1022"/>
      <c r="PJN36" s="1022"/>
      <c r="PJO36" s="1022"/>
      <c r="PJP36" s="1022"/>
      <c r="PJQ36" s="1022"/>
      <c r="PJR36" s="1022"/>
      <c r="PJS36" s="1022"/>
      <c r="PJT36" s="1022"/>
      <c r="PJU36" s="1022"/>
      <c r="PJV36" s="1022"/>
      <c r="PJW36" s="1022"/>
      <c r="PJX36" s="1022"/>
      <c r="PJY36" s="1022"/>
      <c r="PJZ36" s="1022"/>
      <c r="PKA36" s="1022"/>
      <c r="PKB36" s="1022"/>
      <c r="PKC36" s="1022"/>
      <c r="PKD36" s="1022"/>
      <c r="PKE36" s="1022"/>
      <c r="PKF36" s="1022"/>
      <c r="PKG36" s="1022"/>
      <c r="PKH36" s="1022"/>
      <c r="PKI36" s="1022"/>
      <c r="PKJ36" s="1022"/>
      <c r="PKK36" s="1022"/>
      <c r="PKL36" s="1022"/>
      <c r="PKM36" s="1022"/>
      <c r="PKN36" s="1022"/>
      <c r="PKO36" s="1022"/>
      <c r="PKP36" s="1022"/>
      <c r="PKQ36" s="1022"/>
      <c r="PKR36" s="1022"/>
      <c r="PKS36" s="1022"/>
      <c r="PKT36" s="1022"/>
      <c r="PKU36" s="1022"/>
      <c r="PKV36" s="1022"/>
      <c r="PKW36" s="1022"/>
      <c r="PKX36" s="1022"/>
      <c r="PKY36" s="1022"/>
      <c r="PKZ36" s="1022"/>
      <c r="PLA36" s="1022"/>
      <c r="PLB36" s="1022"/>
      <c r="PLC36" s="1022"/>
      <c r="PLD36" s="1022"/>
      <c r="PLE36" s="1022"/>
      <c r="PLF36" s="1022"/>
      <c r="PLG36" s="1022"/>
      <c r="PLH36" s="1022"/>
      <c r="PLI36" s="1022"/>
      <c r="PLJ36" s="1022"/>
      <c r="PLK36" s="1022"/>
      <c r="PLL36" s="1022"/>
      <c r="PLM36" s="1022"/>
      <c r="PLN36" s="1022"/>
      <c r="PLO36" s="1022"/>
      <c r="PLP36" s="1022"/>
      <c r="PLQ36" s="1022"/>
      <c r="PLR36" s="1022"/>
      <c r="PLS36" s="1022"/>
      <c r="PLT36" s="1022"/>
      <c r="PLU36" s="1022"/>
      <c r="PLV36" s="1022"/>
      <c r="PLW36" s="1022"/>
      <c r="PLX36" s="1022"/>
      <c r="PLY36" s="1022"/>
      <c r="PLZ36" s="1022"/>
      <c r="PMA36" s="1022"/>
      <c r="PMB36" s="1022"/>
      <c r="PMC36" s="1022"/>
      <c r="PMD36" s="1022"/>
      <c r="PME36" s="1022"/>
      <c r="PMF36" s="1022"/>
      <c r="PMG36" s="1022"/>
      <c r="PMH36" s="1022"/>
      <c r="PMI36" s="1022"/>
      <c r="PMJ36" s="1022"/>
      <c r="PMK36" s="1022"/>
      <c r="PML36" s="1022"/>
      <c r="PMM36" s="1022"/>
      <c r="PMN36" s="1022"/>
      <c r="PMO36" s="1022"/>
      <c r="PMP36" s="1022"/>
      <c r="PMQ36" s="1022"/>
      <c r="PMR36" s="1022"/>
      <c r="PMS36" s="1022"/>
      <c r="PMT36" s="1022"/>
      <c r="PMU36" s="1022"/>
      <c r="PMV36" s="1022"/>
      <c r="PMW36" s="1022"/>
      <c r="PMX36" s="1022"/>
      <c r="PMY36" s="1022"/>
      <c r="PMZ36" s="1022"/>
      <c r="PNA36" s="1022"/>
      <c r="PNB36" s="1022"/>
      <c r="PNC36" s="1022"/>
      <c r="PND36" s="1022"/>
      <c r="PNE36" s="1022"/>
      <c r="PNF36" s="1022"/>
      <c r="PNG36" s="1022"/>
      <c r="PNH36" s="1022"/>
      <c r="PNI36" s="1022"/>
      <c r="PNJ36" s="1022"/>
      <c r="PNK36" s="1022"/>
      <c r="PNL36" s="1022"/>
      <c r="PNM36" s="1022"/>
      <c r="PNN36" s="1022"/>
      <c r="PNO36" s="1022"/>
      <c r="PNP36" s="1022"/>
      <c r="PNQ36" s="1022"/>
      <c r="PNR36" s="1022"/>
      <c r="PNS36" s="1022"/>
      <c r="PNT36" s="1022"/>
      <c r="PNU36" s="1022"/>
      <c r="PNV36" s="1022"/>
      <c r="PNW36" s="1022"/>
      <c r="PNX36" s="1022"/>
      <c r="PNY36" s="1022"/>
      <c r="PNZ36" s="1022"/>
      <c r="POA36" s="1022"/>
      <c r="POB36" s="1022"/>
      <c r="POC36" s="1022"/>
      <c r="POD36" s="1022"/>
      <c r="POE36" s="1022"/>
      <c r="POF36" s="1022"/>
      <c r="POG36" s="1022"/>
      <c r="POH36" s="1022"/>
      <c r="POI36" s="1022"/>
      <c r="POJ36" s="1022"/>
      <c r="POK36" s="1022"/>
      <c r="POL36" s="1022"/>
      <c r="POM36" s="1022"/>
      <c r="PON36" s="1022"/>
      <c r="POO36" s="1022"/>
      <c r="POP36" s="1022"/>
      <c r="POQ36" s="1022"/>
      <c r="POR36" s="1022"/>
      <c r="POS36" s="1022"/>
      <c r="POT36" s="1022"/>
      <c r="POU36" s="1022"/>
      <c r="POV36" s="1022"/>
      <c r="POW36" s="1022"/>
      <c r="POX36" s="1022"/>
      <c r="POY36" s="1022"/>
      <c r="POZ36" s="1022"/>
      <c r="PPA36" s="1022"/>
      <c r="PPB36" s="1022"/>
      <c r="PPC36" s="1022"/>
      <c r="PPD36" s="1022"/>
      <c r="PPE36" s="1022"/>
      <c r="PPF36" s="1022"/>
      <c r="PPG36" s="1022"/>
      <c r="PPH36" s="1022"/>
      <c r="PPI36" s="1022"/>
      <c r="PPJ36" s="1022"/>
      <c r="PPK36" s="1022"/>
      <c r="PPL36" s="1022"/>
      <c r="PPM36" s="1022"/>
      <c r="PPN36" s="1022"/>
      <c r="PPO36" s="1022"/>
      <c r="PPP36" s="1022"/>
      <c r="PPQ36" s="1022"/>
      <c r="PPR36" s="1022"/>
      <c r="PPS36" s="1022"/>
      <c r="PPT36" s="1022"/>
      <c r="PPU36" s="1022"/>
      <c r="PPV36" s="1022"/>
      <c r="PPW36" s="1022"/>
      <c r="PPX36" s="1022"/>
      <c r="PPY36" s="1022"/>
      <c r="PPZ36" s="1022"/>
      <c r="PQA36" s="1022"/>
      <c r="PQB36" s="1022"/>
      <c r="PQC36" s="1022"/>
      <c r="PQD36" s="1022"/>
      <c r="PQE36" s="1022"/>
      <c r="PQF36" s="1022"/>
      <c r="PQG36" s="1022"/>
      <c r="PQH36" s="1022"/>
      <c r="PQI36" s="1022"/>
      <c r="PQJ36" s="1022"/>
      <c r="PQK36" s="1022"/>
      <c r="PQL36" s="1022"/>
      <c r="PQM36" s="1022"/>
      <c r="PQN36" s="1022"/>
      <c r="PQO36" s="1022"/>
      <c r="PQP36" s="1022"/>
      <c r="PQQ36" s="1022"/>
      <c r="PQR36" s="1022"/>
      <c r="PQS36" s="1022"/>
      <c r="PQT36" s="1022"/>
      <c r="PQU36" s="1022"/>
      <c r="PQV36" s="1022"/>
      <c r="PQW36" s="1022"/>
      <c r="PQX36" s="1022"/>
      <c r="PQY36" s="1022"/>
      <c r="PQZ36" s="1022"/>
      <c r="PRA36" s="1022"/>
      <c r="PRB36" s="1022"/>
      <c r="PRC36" s="1022"/>
      <c r="PRD36" s="1022"/>
      <c r="PRE36" s="1022"/>
      <c r="PRF36" s="1022"/>
      <c r="PRG36" s="1022"/>
      <c r="PRH36" s="1022"/>
      <c r="PRI36" s="1022"/>
      <c r="PRJ36" s="1022"/>
      <c r="PRK36" s="1022"/>
      <c r="PRL36" s="1022"/>
      <c r="PRM36" s="1022"/>
      <c r="PRN36" s="1022"/>
      <c r="PRO36" s="1022"/>
      <c r="PRP36" s="1022"/>
      <c r="PRQ36" s="1022"/>
      <c r="PRR36" s="1022"/>
      <c r="PRS36" s="1022"/>
      <c r="PRT36" s="1022"/>
      <c r="PRU36" s="1022"/>
      <c r="PRV36" s="1022"/>
      <c r="PRW36" s="1022"/>
      <c r="PRX36" s="1022"/>
      <c r="PRY36" s="1022"/>
      <c r="PRZ36" s="1022"/>
      <c r="PSA36" s="1022"/>
      <c r="PSB36" s="1022"/>
      <c r="PSC36" s="1022"/>
      <c r="PSD36" s="1022"/>
      <c r="PSE36" s="1022"/>
      <c r="PSF36" s="1022"/>
      <c r="PSG36" s="1022"/>
      <c r="PSH36" s="1022"/>
      <c r="PSI36" s="1022"/>
      <c r="PSJ36" s="1022"/>
      <c r="PSK36" s="1022"/>
      <c r="PSL36" s="1022"/>
      <c r="PSM36" s="1022"/>
      <c r="PSN36" s="1022"/>
      <c r="PSO36" s="1022"/>
      <c r="PSP36" s="1022"/>
      <c r="PSQ36" s="1022"/>
      <c r="PSR36" s="1022"/>
      <c r="PSS36" s="1022"/>
      <c r="PST36" s="1022"/>
      <c r="PSU36" s="1022"/>
      <c r="PSV36" s="1022"/>
      <c r="PSW36" s="1022"/>
      <c r="PSX36" s="1022"/>
      <c r="PSY36" s="1022"/>
      <c r="PSZ36" s="1022"/>
      <c r="PTA36" s="1022"/>
      <c r="PTB36" s="1022"/>
      <c r="PTC36" s="1022"/>
      <c r="PTD36" s="1022"/>
      <c r="PTE36" s="1022"/>
      <c r="PTF36" s="1022"/>
      <c r="PTG36" s="1022"/>
      <c r="PTH36" s="1022"/>
      <c r="PTI36" s="1022"/>
      <c r="PTJ36" s="1022"/>
      <c r="PTK36" s="1022"/>
      <c r="PTL36" s="1022"/>
      <c r="PTM36" s="1022"/>
      <c r="PTN36" s="1022"/>
      <c r="PTO36" s="1022"/>
      <c r="PTP36" s="1022"/>
      <c r="PTQ36" s="1022"/>
      <c r="PTR36" s="1022"/>
      <c r="PTS36" s="1022"/>
      <c r="PTT36" s="1022"/>
      <c r="PTU36" s="1022"/>
      <c r="PTV36" s="1022"/>
      <c r="PTW36" s="1022"/>
      <c r="PTX36" s="1022"/>
      <c r="PTY36" s="1022"/>
      <c r="PTZ36" s="1022"/>
      <c r="PUA36" s="1022"/>
      <c r="PUB36" s="1022"/>
      <c r="PUC36" s="1022"/>
      <c r="PUD36" s="1022"/>
      <c r="PUE36" s="1022"/>
      <c r="PUF36" s="1022"/>
      <c r="PUG36" s="1022"/>
      <c r="PUH36" s="1022"/>
      <c r="PUI36" s="1022"/>
      <c r="PUJ36" s="1022"/>
      <c r="PUK36" s="1022"/>
      <c r="PUL36" s="1022"/>
      <c r="PUM36" s="1022"/>
      <c r="PUN36" s="1022"/>
      <c r="PUO36" s="1022"/>
      <c r="PUP36" s="1022"/>
      <c r="PUQ36" s="1022"/>
      <c r="PUR36" s="1022"/>
      <c r="PUS36" s="1022"/>
      <c r="PUT36" s="1022"/>
      <c r="PUU36" s="1022"/>
      <c r="PUV36" s="1022"/>
      <c r="PUW36" s="1022"/>
      <c r="PUX36" s="1022"/>
      <c r="PUY36" s="1022"/>
      <c r="PUZ36" s="1022"/>
      <c r="PVA36" s="1022"/>
      <c r="PVB36" s="1022"/>
      <c r="PVC36" s="1022"/>
      <c r="PVD36" s="1022"/>
      <c r="PVE36" s="1022"/>
      <c r="PVF36" s="1022"/>
      <c r="PVG36" s="1022"/>
      <c r="PVH36" s="1022"/>
      <c r="PVI36" s="1022"/>
      <c r="PVJ36" s="1022"/>
      <c r="PVK36" s="1022"/>
      <c r="PVL36" s="1022"/>
      <c r="PVM36" s="1022"/>
      <c r="PVN36" s="1022"/>
      <c r="PVO36" s="1022"/>
      <c r="PVP36" s="1022"/>
      <c r="PVQ36" s="1022"/>
      <c r="PVR36" s="1022"/>
      <c r="PVS36" s="1022"/>
      <c r="PVT36" s="1022"/>
      <c r="PVU36" s="1022"/>
      <c r="PVV36" s="1022"/>
      <c r="PVW36" s="1022"/>
      <c r="PVX36" s="1022"/>
      <c r="PVY36" s="1022"/>
      <c r="PVZ36" s="1022"/>
      <c r="PWA36" s="1022"/>
      <c r="PWB36" s="1022"/>
      <c r="PWC36" s="1022"/>
      <c r="PWD36" s="1022"/>
      <c r="PWE36" s="1022"/>
      <c r="PWF36" s="1022"/>
      <c r="PWG36" s="1022"/>
      <c r="PWH36" s="1022"/>
      <c r="PWI36" s="1022"/>
      <c r="PWJ36" s="1022"/>
      <c r="PWK36" s="1022"/>
      <c r="PWL36" s="1022"/>
      <c r="PWM36" s="1022"/>
      <c r="PWN36" s="1022"/>
      <c r="PWO36" s="1022"/>
      <c r="PWP36" s="1022"/>
      <c r="PWQ36" s="1022"/>
      <c r="PWR36" s="1022"/>
      <c r="PWS36" s="1022"/>
      <c r="PWT36" s="1022"/>
      <c r="PWU36" s="1022"/>
      <c r="PWV36" s="1022"/>
      <c r="PWW36" s="1022"/>
      <c r="PWX36" s="1022"/>
      <c r="PWY36" s="1022"/>
      <c r="PWZ36" s="1022"/>
      <c r="PXA36" s="1022"/>
      <c r="PXB36" s="1022"/>
      <c r="PXC36" s="1022"/>
      <c r="PXD36" s="1022"/>
      <c r="PXE36" s="1022"/>
      <c r="PXF36" s="1022"/>
      <c r="PXG36" s="1022"/>
      <c r="PXH36" s="1022"/>
      <c r="PXI36" s="1022"/>
      <c r="PXJ36" s="1022"/>
      <c r="PXK36" s="1022"/>
      <c r="PXL36" s="1022"/>
      <c r="PXM36" s="1022"/>
      <c r="PXN36" s="1022"/>
      <c r="PXO36" s="1022"/>
      <c r="PXP36" s="1022"/>
      <c r="PXQ36" s="1022"/>
      <c r="PXR36" s="1022"/>
      <c r="PXS36" s="1022"/>
      <c r="PXT36" s="1022"/>
      <c r="PXU36" s="1022"/>
      <c r="PXV36" s="1022"/>
      <c r="PXW36" s="1022"/>
      <c r="PXX36" s="1022"/>
      <c r="PXY36" s="1022"/>
      <c r="PXZ36" s="1022"/>
      <c r="PYA36" s="1022"/>
      <c r="PYB36" s="1022"/>
      <c r="PYC36" s="1022"/>
      <c r="PYD36" s="1022"/>
      <c r="PYE36" s="1022"/>
      <c r="PYF36" s="1022"/>
      <c r="PYG36" s="1022"/>
      <c r="PYH36" s="1022"/>
      <c r="PYI36" s="1022"/>
      <c r="PYJ36" s="1022"/>
      <c r="PYK36" s="1022"/>
      <c r="PYL36" s="1022"/>
      <c r="PYM36" s="1022"/>
      <c r="PYN36" s="1022"/>
      <c r="PYO36" s="1022"/>
      <c r="PYP36" s="1022"/>
      <c r="PYQ36" s="1022"/>
      <c r="PYR36" s="1022"/>
      <c r="PYS36" s="1022"/>
      <c r="PYT36" s="1022"/>
      <c r="PYU36" s="1022"/>
      <c r="PYV36" s="1022"/>
      <c r="PYW36" s="1022"/>
      <c r="PYX36" s="1022"/>
      <c r="PYY36" s="1022"/>
      <c r="PYZ36" s="1022"/>
      <c r="PZA36" s="1022"/>
      <c r="PZB36" s="1022"/>
      <c r="PZC36" s="1022"/>
      <c r="PZD36" s="1022"/>
      <c r="PZE36" s="1022"/>
      <c r="PZF36" s="1022"/>
      <c r="PZG36" s="1022"/>
      <c r="PZH36" s="1022"/>
      <c r="PZI36" s="1022"/>
      <c r="PZJ36" s="1022"/>
      <c r="PZK36" s="1022"/>
      <c r="PZL36" s="1022"/>
      <c r="PZM36" s="1022"/>
      <c r="PZN36" s="1022"/>
      <c r="PZO36" s="1022"/>
      <c r="PZP36" s="1022"/>
      <c r="PZQ36" s="1022"/>
      <c r="PZR36" s="1022"/>
      <c r="PZS36" s="1022"/>
      <c r="PZT36" s="1022"/>
      <c r="PZU36" s="1022"/>
      <c r="PZV36" s="1022"/>
      <c r="PZW36" s="1022"/>
      <c r="PZX36" s="1022"/>
      <c r="PZY36" s="1022"/>
      <c r="PZZ36" s="1022"/>
      <c r="QAA36" s="1022"/>
      <c r="QAB36" s="1022"/>
      <c r="QAC36" s="1022"/>
      <c r="QAD36" s="1022"/>
      <c r="QAE36" s="1022"/>
      <c r="QAF36" s="1022"/>
      <c r="QAG36" s="1022"/>
      <c r="QAH36" s="1022"/>
      <c r="QAI36" s="1022"/>
      <c r="QAJ36" s="1022"/>
      <c r="QAK36" s="1022"/>
      <c r="QAL36" s="1022"/>
      <c r="QAM36" s="1022"/>
      <c r="QAN36" s="1022"/>
      <c r="QAO36" s="1022"/>
      <c r="QAP36" s="1022"/>
      <c r="QAQ36" s="1022"/>
      <c r="QAR36" s="1022"/>
      <c r="QAS36" s="1022"/>
      <c r="QAT36" s="1022"/>
      <c r="QAU36" s="1022"/>
      <c r="QAV36" s="1022"/>
      <c r="QAW36" s="1022"/>
      <c r="QAX36" s="1022"/>
      <c r="QAY36" s="1022"/>
      <c r="QAZ36" s="1022"/>
      <c r="QBA36" s="1022"/>
      <c r="QBB36" s="1022"/>
      <c r="QBC36" s="1022"/>
      <c r="QBD36" s="1022"/>
      <c r="QBE36" s="1022"/>
      <c r="QBF36" s="1022"/>
      <c r="QBG36" s="1022"/>
      <c r="QBH36" s="1022"/>
      <c r="QBI36" s="1022"/>
      <c r="QBJ36" s="1022"/>
      <c r="QBK36" s="1022"/>
      <c r="QBL36" s="1022"/>
      <c r="QBM36" s="1022"/>
      <c r="QBN36" s="1022"/>
      <c r="QBO36" s="1022"/>
      <c r="QBP36" s="1022"/>
      <c r="QBQ36" s="1022"/>
      <c r="QBR36" s="1022"/>
      <c r="QBS36" s="1022"/>
      <c r="QBT36" s="1022"/>
      <c r="QBU36" s="1022"/>
      <c r="QBV36" s="1022"/>
      <c r="QBW36" s="1022"/>
      <c r="QBX36" s="1022"/>
      <c r="QBY36" s="1022"/>
      <c r="QBZ36" s="1022"/>
      <c r="QCA36" s="1022"/>
      <c r="QCB36" s="1022"/>
      <c r="QCC36" s="1022"/>
      <c r="QCD36" s="1022"/>
      <c r="QCE36" s="1022"/>
      <c r="QCF36" s="1022"/>
      <c r="QCG36" s="1022"/>
      <c r="QCH36" s="1022"/>
      <c r="QCI36" s="1022"/>
      <c r="QCJ36" s="1022"/>
      <c r="QCK36" s="1022"/>
      <c r="QCL36" s="1022"/>
      <c r="QCM36" s="1022"/>
      <c r="QCN36" s="1022"/>
      <c r="QCO36" s="1022"/>
      <c r="QCP36" s="1022"/>
      <c r="QCQ36" s="1022"/>
      <c r="QCR36" s="1022"/>
      <c r="QCS36" s="1022"/>
      <c r="QCT36" s="1022"/>
      <c r="QCU36" s="1022"/>
      <c r="QCV36" s="1022"/>
      <c r="QCW36" s="1022"/>
      <c r="QCX36" s="1022"/>
      <c r="QCY36" s="1022"/>
      <c r="QCZ36" s="1022"/>
      <c r="QDA36" s="1022"/>
      <c r="QDB36" s="1022"/>
      <c r="QDC36" s="1022"/>
      <c r="QDD36" s="1022"/>
      <c r="QDE36" s="1022"/>
      <c r="QDF36" s="1022"/>
      <c r="QDG36" s="1022"/>
      <c r="QDH36" s="1022"/>
      <c r="QDI36" s="1022"/>
      <c r="QDJ36" s="1022"/>
      <c r="QDK36" s="1022"/>
      <c r="QDL36" s="1022"/>
      <c r="QDM36" s="1022"/>
      <c r="QDN36" s="1022"/>
      <c r="QDO36" s="1022"/>
      <c r="QDP36" s="1022"/>
      <c r="QDQ36" s="1022"/>
      <c r="QDR36" s="1022"/>
      <c r="QDS36" s="1022"/>
      <c r="QDT36" s="1022"/>
      <c r="QDU36" s="1022"/>
      <c r="QDV36" s="1022"/>
      <c r="QDW36" s="1022"/>
      <c r="QDX36" s="1022"/>
      <c r="QDY36" s="1022"/>
      <c r="QDZ36" s="1022"/>
      <c r="QEA36" s="1022"/>
      <c r="QEB36" s="1022"/>
      <c r="QEC36" s="1022"/>
      <c r="QED36" s="1022"/>
      <c r="QEE36" s="1022"/>
      <c r="QEF36" s="1022"/>
      <c r="QEG36" s="1022"/>
      <c r="QEH36" s="1022"/>
      <c r="QEI36" s="1022"/>
      <c r="QEJ36" s="1022"/>
      <c r="QEK36" s="1022"/>
      <c r="QEL36" s="1022"/>
      <c r="QEM36" s="1022"/>
      <c r="QEN36" s="1022"/>
      <c r="QEO36" s="1022"/>
      <c r="QEP36" s="1022"/>
      <c r="QEQ36" s="1022"/>
      <c r="QER36" s="1022"/>
      <c r="QES36" s="1022"/>
      <c r="QET36" s="1022"/>
      <c r="QEU36" s="1022"/>
      <c r="QEV36" s="1022"/>
      <c r="QEW36" s="1022"/>
      <c r="QEX36" s="1022"/>
      <c r="QEY36" s="1022"/>
      <c r="QEZ36" s="1022"/>
      <c r="QFA36" s="1022"/>
      <c r="QFB36" s="1022"/>
      <c r="QFC36" s="1022"/>
      <c r="QFD36" s="1022"/>
      <c r="QFE36" s="1022"/>
      <c r="QFF36" s="1022"/>
      <c r="QFG36" s="1022"/>
      <c r="QFH36" s="1022"/>
      <c r="QFI36" s="1022"/>
      <c r="QFJ36" s="1022"/>
      <c r="QFK36" s="1022"/>
      <c r="QFL36" s="1022"/>
      <c r="QFM36" s="1022"/>
      <c r="QFN36" s="1022"/>
      <c r="QFO36" s="1022"/>
      <c r="QFP36" s="1022"/>
      <c r="QFQ36" s="1022"/>
      <c r="QFR36" s="1022"/>
      <c r="QFS36" s="1022"/>
      <c r="QFT36" s="1022"/>
      <c r="QFU36" s="1022"/>
      <c r="QFV36" s="1022"/>
      <c r="QFW36" s="1022"/>
      <c r="QFX36" s="1022"/>
      <c r="QFY36" s="1022"/>
      <c r="QFZ36" s="1022"/>
      <c r="QGA36" s="1022"/>
      <c r="QGB36" s="1022"/>
      <c r="QGC36" s="1022"/>
      <c r="QGD36" s="1022"/>
      <c r="QGE36" s="1022"/>
      <c r="QGF36" s="1022"/>
      <c r="QGG36" s="1022"/>
      <c r="QGH36" s="1022"/>
      <c r="QGI36" s="1022"/>
      <c r="QGJ36" s="1022"/>
      <c r="QGK36" s="1022"/>
      <c r="QGL36" s="1022"/>
      <c r="QGM36" s="1022"/>
      <c r="QGN36" s="1022"/>
      <c r="QGO36" s="1022"/>
      <c r="QGP36" s="1022"/>
      <c r="QGQ36" s="1022"/>
      <c r="QGR36" s="1022"/>
      <c r="QGS36" s="1022"/>
      <c r="QGT36" s="1022"/>
      <c r="QGU36" s="1022"/>
      <c r="QGV36" s="1022"/>
      <c r="QGW36" s="1022"/>
      <c r="QGX36" s="1022"/>
      <c r="QGY36" s="1022"/>
      <c r="QGZ36" s="1022"/>
      <c r="QHA36" s="1022"/>
      <c r="QHB36" s="1022"/>
      <c r="QHC36" s="1022"/>
      <c r="QHD36" s="1022"/>
      <c r="QHE36" s="1022"/>
      <c r="QHF36" s="1022"/>
      <c r="QHG36" s="1022"/>
      <c r="QHH36" s="1022"/>
      <c r="QHI36" s="1022"/>
      <c r="QHJ36" s="1022"/>
      <c r="QHK36" s="1022"/>
      <c r="QHL36" s="1022"/>
      <c r="QHM36" s="1022"/>
      <c r="QHN36" s="1022"/>
      <c r="QHO36" s="1022"/>
      <c r="QHP36" s="1022"/>
      <c r="QHQ36" s="1022"/>
      <c r="QHR36" s="1022"/>
      <c r="QHS36" s="1022"/>
      <c r="QHT36" s="1022"/>
      <c r="QHU36" s="1022"/>
      <c r="QHV36" s="1022"/>
      <c r="QHW36" s="1022"/>
      <c r="QHX36" s="1022"/>
      <c r="QHY36" s="1022"/>
      <c r="QHZ36" s="1022"/>
      <c r="QIA36" s="1022"/>
      <c r="QIB36" s="1022"/>
      <c r="QIC36" s="1022"/>
      <c r="QID36" s="1022"/>
      <c r="QIE36" s="1022"/>
      <c r="QIF36" s="1022"/>
      <c r="QIG36" s="1022"/>
      <c r="QIH36" s="1022"/>
      <c r="QII36" s="1022"/>
      <c r="QIJ36" s="1022"/>
      <c r="QIK36" s="1022"/>
      <c r="QIL36" s="1022"/>
      <c r="QIM36" s="1022"/>
      <c r="QIN36" s="1022"/>
      <c r="QIO36" s="1022"/>
      <c r="QIP36" s="1022"/>
      <c r="QIQ36" s="1022"/>
      <c r="QIR36" s="1022"/>
      <c r="QIS36" s="1022"/>
      <c r="QIT36" s="1022"/>
      <c r="QIU36" s="1022"/>
      <c r="QIV36" s="1022"/>
      <c r="QIW36" s="1022"/>
      <c r="QIX36" s="1022"/>
      <c r="QIY36" s="1022"/>
      <c r="QIZ36" s="1022"/>
      <c r="QJA36" s="1022"/>
      <c r="QJB36" s="1022"/>
      <c r="QJC36" s="1022"/>
      <c r="QJD36" s="1022"/>
      <c r="QJE36" s="1022"/>
      <c r="QJF36" s="1022"/>
      <c r="QJG36" s="1022"/>
      <c r="QJH36" s="1022"/>
      <c r="QJI36" s="1022"/>
      <c r="QJJ36" s="1022"/>
      <c r="QJK36" s="1022"/>
      <c r="QJL36" s="1022"/>
      <c r="QJM36" s="1022"/>
      <c r="QJN36" s="1022"/>
      <c r="QJO36" s="1022"/>
      <c r="QJP36" s="1022"/>
      <c r="QJQ36" s="1022"/>
      <c r="QJR36" s="1022"/>
      <c r="QJS36" s="1022"/>
      <c r="QJT36" s="1022"/>
      <c r="QJU36" s="1022"/>
      <c r="QJV36" s="1022"/>
      <c r="QJW36" s="1022"/>
      <c r="QJX36" s="1022"/>
      <c r="QJY36" s="1022"/>
      <c r="QJZ36" s="1022"/>
      <c r="QKA36" s="1022"/>
      <c r="QKB36" s="1022"/>
      <c r="QKC36" s="1022"/>
      <c r="QKD36" s="1022"/>
      <c r="QKE36" s="1022"/>
      <c r="QKF36" s="1022"/>
      <c r="QKG36" s="1022"/>
      <c r="QKH36" s="1022"/>
      <c r="QKI36" s="1022"/>
      <c r="QKJ36" s="1022"/>
      <c r="QKK36" s="1022"/>
      <c r="QKL36" s="1022"/>
      <c r="QKM36" s="1022"/>
      <c r="QKN36" s="1022"/>
      <c r="QKO36" s="1022"/>
      <c r="QKP36" s="1022"/>
      <c r="QKQ36" s="1022"/>
      <c r="QKR36" s="1022"/>
      <c r="QKS36" s="1022"/>
      <c r="QKT36" s="1022"/>
      <c r="QKU36" s="1022"/>
      <c r="QKV36" s="1022"/>
      <c r="QKW36" s="1022"/>
      <c r="QKX36" s="1022"/>
      <c r="QKY36" s="1022"/>
      <c r="QKZ36" s="1022"/>
      <c r="QLA36" s="1022"/>
      <c r="QLB36" s="1022"/>
      <c r="QLC36" s="1022"/>
      <c r="QLD36" s="1022"/>
      <c r="QLE36" s="1022"/>
      <c r="QLF36" s="1022"/>
      <c r="QLG36" s="1022"/>
      <c r="QLH36" s="1022"/>
      <c r="QLI36" s="1022"/>
      <c r="QLJ36" s="1022"/>
      <c r="QLK36" s="1022"/>
      <c r="QLL36" s="1022"/>
      <c r="QLM36" s="1022"/>
      <c r="QLN36" s="1022"/>
      <c r="QLO36" s="1022"/>
      <c r="QLP36" s="1022"/>
      <c r="QLQ36" s="1022"/>
      <c r="QLR36" s="1022"/>
      <c r="QLS36" s="1022"/>
      <c r="QLT36" s="1022"/>
      <c r="QLU36" s="1022"/>
      <c r="QLV36" s="1022"/>
      <c r="QLW36" s="1022"/>
      <c r="QLX36" s="1022"/>
      <c r="QLY36" s="1022"/>
      <c r="QLZ36" s="1022"/>
      <c r="QMA36" s="1022"/>
      <c r="QMB36" s="1022"/>
      <c r="QMC36" s="1022"/>
      <c r="QMD36" s="1022"/>
      <c r="QME36" s="1022"/>
      <c r="QMF36" s="1022"/>
      <c r="QMG36" s="1022"/>
      <c r="QMH36" s="1022"/>
      <c r="QMI36" s="1022"/>
      <c r="QMJ36" s="1022"/>
      <c r="QMK36" s="1022"/>
      <c r="QML36" s="1022"/>
      <c r="QMM36" s="1022"/>
      <c r="QMN36" s="1022"/>
      <c r="QMO36" s="1022"/>
      <c r="QMP36" s="1022"/>
      <c r="QMQ36" s="1022"/>
      <c r="QMR36" s="1022"/>
      <c r="QMS36" s="1022"/>
      <c r="QMT36" s="1022"/>
      <c r="QMU36" s="1022"/>
      <c r="QMV36" s="1022"/>
      <c r="QMW36" s="1022"/>
      <c r="QMX36" s="1022"/>
      <c r="QMY36" s="1022"/>
      <c r="QMZ36" s="1022"/>
      <c r="QNA36" s="1022"/>
      <c r="QNB36" s="1022"/>
      <c r="QNC36" s="1022"/>
      <c r="QND36" s="1022"/>
      <c r="QNE36" s="1022"/>
      <c r="QNF36" s="1022"/>
      <c r="QNG36" s="1022"/>
      <c r="QNH36" s="1022"/>
      <c r="QNI36" s="1022"/>
      <c r="QNJ36" s="1022"/>
      <c r="QNK36" s="1022"/>
      <c r="QNL36" s="1022"/>
      <c r="QNM36" s="1022"/>
      <c r="QNN36" s="1022"/>
      <c r="QNO36" s="1022"/>
      <c r="QNP36" s="1022"/>
      <c r="QNQ36" s="1022"/>
      <c r="QNR36" s="1022"/>
      <c r="QNS36" s="1022"/>
      <c r="QNT36" s="1022"/>
      <c r="QNU36" s="1022"/>
      <c r="QNV36" s="1022"/>
      <c r="QNW36" s="1022"/>
      <c r="QNX36" s="1022"/>
      <c r="QNY36" s="1022"/>
      <c r="QNZ36" s="1022"/>
      <c r="QOA36" s="1022"/>
      <c r="QOB36" s="1022"/>
      <c r="QOC36" s="1022"/>
      <c r="QOD36" s="1022"/>
      <c r="QOE36" s="1022"/>
      <c r="QOF36" s="1022"/>
      <c r="QOG36" s="1022"/>
      <c r="QOH36" s="1022"/>
      <c r="QOI36" s="1022"/>
      <c r="QOJ36" s="1022"/>
      <c r="QOK36" s="1022"/>
      <c r="QOL36" s="1022"/>
      <c r="QOM36" s="1022"/>
      <c r="QON36" s="1022"/>
      <c r="QOO36" s="1022"/>
      <c r="QOP36" s="1022"/>
      <c r="QOQ36" s="1022"/>
      <c r="QOR36" s="1022"/>
      <c r="QOS36" s="1022"/>
      <c r="QOT36" s="1022"/>
      <c r="QOU36" s="1022"/>
      <c r="QOV36" s="1022"/>
      <c r="QOW36" s="1022"/>
      <c r="QOX36" s="1022"/>
      <c r="QOY36" s="1022"/>
      <c r="QOZ36" s="1022"/>
      <c r="QPA36" s="1022"/>
      <c r="QPB36" s="1022"/>
      <c r="QPC36" s="1022"/>
      <c r="QPD36" s="1022"/>
      <c r="QPE36" s="1022"/>
      <c r="QPF36" s="1022"/>
      <c r="QPG36" s="1022"/>
      <c r="QPH36" s="1022"/>
      <c r="QPI36" s="1022"/>
      <c r="QPJ36" s="1022"/>
      <c r="QPK36" s="1022"/>
      <c r="QPL36" s="1022"/>
      <c r="QPM36" s="1022"/>
      <c r="QPN36" s="1022"/>
      <c r="QPO36" s="1022"/>
      <c r="QPP36" s="1022"/>
      <c r="QPQ36" s="1022"/>
      <c r="QPR36" s="1022"/>
      <c r="QPS36" s="1022"/>
      <c r="QPT36" s="1022"/>
      <c r="QPU36" s="1022"/>
      <c r="QPV36" s="1022"/>
      <c r="QPW36" s="1022"/>
      <c r="QPX36" s="1022"/>
      <c r="QPY36" s="1022"/>
      <c r="QPZ36" s="1022"/>
      <c r="QQA36" s="1022"/>
      <c r="QQB36" s="1022"/>
      <c r="QQC36" s="1022"/>
      <c r="QQD36" s="1022"/>
      <c r="QQE36" s="1022"/>
      <c r="QQF36" s="1022"/>
      <c r="QQG36" s="1022"/>
      <c r="QQH36" s="1022"/>
      <c r="QQI36" s="1022"/>
      <c r="QQJ36" s="1022"/>
      <c r="QQK36" s="1022"/>
      <c r="QQL36" s="1022"/>
      <c r="QQM36" s="1022"/>
      <c r="QQN36" s="1022"/>
      <c r="QQO36" s="1022"/>
      <c r="QQP36" s="1022"/>
      <c r="QQQ36" s="1022"/>
      <c r="QQR36" s="1022"/>
      <c r="QQS36" s="1022"/>
      <c r="QQT36" s="1022"/>
      <c r="QQU36" s="1022"/>
      <c r="QQV36" s="1022"/>
      <c r="QQW36" s="1022"/>
      <c r="QQX36" s="1022"/>
      <c r="QQY36" s="1022"/>
      <c r="QQZ36" s="1022"/>
      <c r="QRA36" s="1022"/>
      <c r="QRB36" s="1022"/>
      <c r="QRC36" s="1022"/>
      <c r="QRD36" s="1022"/>
      <c r="QRE36" s="1022"/>
      <c r="QRF36" s="1022"/>
      <c r="QRG36" s="1022"/>
      <c r="QRH36" s="1022"/>
      <c r="QRI36" s="1022"/>
      <c r="QRJ36" s="1022"/>
      <c r="QRK36" s="1022"/>
      <c r="QRL36" s="1022"/>
      <c r="QRM36" s="1022"/>
      <c r="QRN36" s="1022"/>
      <c r="QRO36" s="1022"/>
      <c r="QRP36" s="1022"/>
      <c r="QRQ36" s="1022"/>
      <c r="QRR36" s="1022"/>
      <c r="QRS36" s="1022"/>
      <c r="QRT36" s="1022"/>
      <c r="QRU36" s="1022"/>
      <c r="QRV36" s="1022"/>
      <c r="QRW36" s="1022"/>
      <c r="QRX36" s="1022"/>
      <c r="QRY36" s="1022"/>
      <c r="QRZ36" s="1022"/>
      <c r="QSA36" s="1022"/>
      <c r="QSB36" s="1022"/>
      <c r="QSC36" s="1022"/>
      <c r="QSD36" s="1022"/>
      <c r="QSE36" s="1022"/>
      <c r="QSF36" s="1022"/>
      <c r="QSG36" s="1022"/>
      <c r="QSH36" s="1022"/>
      <c r="QSI36" s="1022"/>
      <c r="QSJ36" s="1022"/>
      <c r="QSK36" s="1022"/>
      <c r="QSL36" s="1022"/>
      <c r="QSM36" s="1022"/>
      <c r="QSN36" s="1022"/>
      <c r="QSO36" s="1022"/>
      <c r="QSP36" s="1022"/>
      <c r="QSQ36" s="1022"/>
      <c r="QSR36" s="1022"/>
      <c r="QSS36" s="1022"/>
      <c r="QST36" s="1022"/>
      <c r="QSU36" s="1022"/>
      <c r="QSV36" s="1022"/>
      <c r="QSW36" s="1022"/>
      <c r="QSX36" s="1022"/>
      <c r="QSY36" s="1022"/>
      <c r="QSZ36" s="1022"/>
      <c r="QTA36" s="1022"/>
      <c r="QTB36" s="1022"/>
      <c r="QTC36" s="1022"/>
      <c r="QTD36" s="1022"/>
      <c r="QTE36" s="1022"/>
      <c r="QTF36" s="1022"/>
      <c r="QTG36" s="1022"/>
      <c r="QTH36" s="1022"/>
      <c r="QTI36" s="1022"/>
      <c r="QTJ36" s="1022"/>
      <c r="QTK36" s="1022"/>
      <c r="QTL36" s="1022"/>
      <c r="QTM36" s="1022"/>
      <c r="QTN36" s="1022"/>
      <c r="QTO36" s="1022"/>
      <c r="QTP36" s="1022"/>
      <c r="QTQ36" s="1022"/>
      <c r="QTR36" s="1022"/>
      <c r="QTS36" s="1022"/>
      <c r="QTT36" s="1022"/>
      <c r="QTU36" s="1022"/>
      <c r="QTV36" s="1022"/>
      <c r="QTW36" s="1022"/>
      <c r="QTX36" s="1022"/>
      <c r="QTY36" s="1022"/>
      <c r="QTZ36" s="1022"/>
      <c r="QUA36" s="1022"/>
      <c r="QUB36" s="1022"/>
      <c r="QUC36" s="1022"/>
      <c r="QUD36" s="1022"/>
      <c r="QUE36" s="1022"/>
      <c r="QUF36" s="1022"/>
      <c r="QUG36" s="1022"/>
      <c r="QUH36" s="1022"/>
      <c r="QUI36" s="1022"/>
      <c r="QUJ36" s="1022"/>
      <c r="QUK36" s="1022"/>
      <c r="QUL36" s="1022"/>
      <c r="QUM36" s="1022"/>
      <c r="QUN36" s="1022"/>
      <c r="QUO36" s="1022"/>
      <c r="QUP36" s="1022"/>
      <c r="QUQ36" s="1022"/>
      <c r="QUR36" s="1022"/>
      <c r="QUS36" s="1022"/>
      <c r="QUT36" s="1022"/>
      <c r="QUU36" s="1022"/>
      <c r="QUV36" s="1022"/>
      <c r="QUW36" s="1022"/>
      <c r="QUX36" s="1022"/>
      <c r="QUY36" s="1022"/>
      <c r="QUZ36" s="1022"/>
      <c r="QVA36" s="1022"/>
      <c r="QVB36" s="1022"/>
      <c r="QVC36" s="1022"/>
      <c r="QVD36" s="1022"/>
      <c r="QVE36" s="1022"/>
      <c r="QVF36" s="1022"/>
      <c r="QVG36" s="1022"/>
      <c r="QVH36" s="1022"/>
      <c r="QVI36" s="1022"/>
      <c r="QVJ36" s="1022"/>
      <c r="QVK36" s="1022"/>
      <c r="QVL36" s="1022"/>
      <c r="QVM36" s="1022"/>
      <c r="QVN36" s="1022"/>
      <c r="QVO36" s="1022"/>
      <c r="QVP36" s="1022"/>
      <c r="QVQ36" s="1022"/>
      <c r="QVR36" s="1022"/>
      <c r="QVS36" s="1022"/>
      <c r="QVT36" s="1022"/>
      <c r="QVU36" s="1022"/>
      <c r="QVV36" s="1022"/>
      <c r="QVW36" s="1022"/>
      <c r="QVX36" s="1022"/>
      <c r="QVY36" s="1022"/>
      <c r="QVZ36" s="1022"/>
      <c r="QWA36" s="1022"/>
      <c r="QWB36" s="1022"/>
      <c r="QWC36" s="1022"/>
      <c r="QWD36" s="1022"/>
      <c r="QWE36" s="1022"/>
      <c r="QWF36" s="1022"/>
      <c r="QWG36" s="1022"/>
      <c r="QWH36" s="1022"/>
      <c r="QWI36" s="1022"/>
      <c r="QWJ36" s="1022"/>
      <c r="QWK36" s="1022"/>
      <c r="QWL36" s="1022"/>
      <c r="QWM36" s="1022"/>
      <c r="QWN36" s="1022"/>
      <c r="QWO36" s="1022"/>
      <c r="QWP36" s="1022"/>
      <c r="QWQ36" s="1022"/>
      <c r="QWR36" s="1022"/>
      <c r="QWS36" s="1022"/>
      <c r="QWT36" s="1022"/>
      <c r="QWU36" s="1022"/>
      <c r="QWV36" s="1022"/>
      <c r="QWW36" s="1022"/>
      <c r="QWX36" s="1022"/>
      <c r="QWY36" s="1022"/>
      <c r="QWZ36" s="1022"/>
      <c r="QXA36" s="1022"/>
      <c r="QXB36" s="1022"/>
      <c r="QXC36" s="1022"/>
      <c r="QXD36" s="1022"/>
      <c r="QXE36" s="1022"/>
      <c r="QXF36" s="1022"/>
      <c r="QXG36" s="1022"/>
      <c r="QXH36" s="1022"/>
      <c r="QXI36" s="1022"/>
      <c r="QXJ36" s="1022"/>
      <c r="QXK36" s="1022"/>
      <c r="QXL36" s="1022"/>
      <c r="QXM36" s="1022"/>
      <c r="QXN36" s="1022"/>
      <c r="QXO36" s="1022"/>
      <c r="QXP36" s="1022"/>
      <c r="QXQ36" s="1022"/>
      <c r="QXR36" s="1022"/>
      <c r="QXS36" s="1022"/>
      <c r="QXT36" s="1022"/>
      <c r="QXU36" s="1022"/>
      <c r="QXV36" s="1022"/>
      <c r="QXW36" s="1022"/>
      <c r="QXX36" s="1022"/>
      <c r="QXY36" s="1022"/>
      <c r="QXZ36" s="1022"/>
      <c r="QYA36" s="1022"/>
      <c r="QYB36" s="1022"/>
      <c r="QYC36" s="1022"/>
      <c r="QYD36" s="1022"/>
      <c r="QYE36" s="1022"/>
      <c r="QYF36" s="1022"/>
      <c r="QYG36" s="1022"/>
      <c r="QYH36" s="1022"/>
      <c r="QYI36" s="1022"/>
      <c r="QYJ36" s="1022"/>
      <c r="QYK36" s="1022"/>
      <c r="QYL36" s="1022"/>
      <c r="QYM36" s="1022"/>
      <c r="QYN36" s="1022"/>
      <c r="QYO36" s="1022"/>
      <c r="QYP36" s="1022"/>
      <c r="QYQ36" s="1022"/>
      <c r="QYR36" s="1022"/>
      <c r="QYS36" s="1022"/>
      <c r="QYT36" s="1022"/>
      <c r="QYU36" s="1022"/>
      <c r="QYV36" s="1022"/>
      <c r="QYW36" s="1022"/>
      <c r="QYX36" s="1022"/>
      <c r="QYY36" s="1022"/>
      <c r="QYZ36" s="1022"/>
      <c r="QZA36" s="1022"/>
      <c r="QZB36" s="1022"/>
      <c r="QZC36" s="1022"/>
      <c r="QZD36" s="1022"/>
      <c r="QZE36" s="1022"/>
      <c r="QZF36" s="1022"/>
      <c r="QZG36" s="1022"/>
      <c r="QZH36" s="1022"/>
      <c r="QZI36" s="1022"/>
      <c r="QZJ36" s="1022"/>
      <c r="QZK36" s="1022"/>
      <c r="QZL36" s="1022"/>
      <c r="QZM36" s="1022"/>
      <c r="QZN36" s="1022"/>
      <c r="QZO36" s="1022"/>
      <c r="QZP36" s="1022"/>
      <c r="QZQ36" s="1022"/>
      <c r="QZR36" s="1022"/>
      <c r="QZS36" s="1022"/>
      <c r="QZT36" s="1022"/>
      <c r="QZU36" s="1022"/>
      <c r="QZV36" s="1022"/>
      <c r="QZW36" s="1022"/>
      <c r="QZX36" s="1022"/>
      <c r="QZY36" s="1022"/>
      <c r="QZZ36" s="1022"/>
      <c r="RAA36" s="1022"/>
      <c r="RAB36" s="1022"/>
      <c r="RAC36" s="1022"/>
      <c r="RAD36" s="1022"/>
      <c r="RAE36" s="1022"/>
      <c r="RAF36" s="1022"/>
      <c r="RAG36" s="1022"/>
      <c r="RAH36" s="1022"/>
      <c r="RAI36" s="1022"/>
      <c r="RAJ36" s="1022"/>
      <c r="RAK36" s="1022"/>
      <c r="RAL36" s="1022"/>
      <c r="RAM36" s="1022"/>
      <c r="RAN36" s="1022"/>
      <c r="RAO36" s="1022"/>
      <c r="RAP36" s="1022"/>
      <c r="RAQ36" s="1022"/>
      <c r="RAR36" s="1022"/>
      <c r="RAS36" s="1022"/>
      <c r="RAT36" s="1022"/>
      <c r="RAU36" s="1022"/>
      <c r="RAV36" s="1022"/>
      <c r="RAW36" s="1022"/>
      <c r="RAX36" s="1022"/>
      <c r="RAY36" s="1022"/>
      <c r="RAZ36" s="1022"/>
      <c r="RBA36" s="1022"/>
      <c r="RBB36" s="1022"/>
      <c r="RBC36" s="1022"/>
      <c r="RBD36" s="1022"/>
      <c r="RBE36" s="1022"/>
      <c r="RBF36" s="1022"/>
      <c r="RBG36" s="1022"/>
      <c r="RBH36" s="1022"/>
      <c r="RBI36" s="1022"/>
      <c r="RBJ36" s="1022"/>
      <c r="RBK36" s="1022"/>
      <c r="RBL36" s="1022"/>
      <c r="RBM36" s="1022"/>
      <c r="RBN36" s="1022"/>
      <c r="RBO36" s="1022"/>
      <c r="RBP36" s="1022"/>
      <c r="RBQ36" s="1022"/>
      <c r="RBR36" s="1022"/>
      <c r="RBS36" s="1022"/>
      <c r="RBT36" s="1022"/>
      <c r="RBU36" s="1022"/>
      <c r="RBV36" s="1022"/>
      <c r="RBW36" s="1022"/>
      <c r="RBX36" s="1022"/>
      <c r="RBY36" s="1022"/>
      <c r="RBZ36" s="1022"/>
      <c r="RCA36" s="1022"/>
      <c r="RCB36" s="1022"/>
      <c r="RCC36" s="1022"/>
      <c r="RCD36" s="1022"/>
      <c r="RCE36" s="1022"/>
      <c r="RCF36" s="1022"/>
      <c r="RCG36" s="1022"/>
      <c r="RCH36" s="1022"/>
      <c r="RCI36" s="1022"/>
      <c r="RCJ36" s="1022"/>
      <c r="RCK36" s="1022"/>
      <c r="RCL36" s="1022"/>
      <c r="RCM36" s="1022"/>
      <c r="RCN36" s="1022"/>
      <c r="RCO36" s="1022"/>
      <c r="RCP36" s="1022"/>
      <c r="RCQ36" s="1022"/>
      <c r="RCR36" s="1022"/>
      <c r="RCS36" s="1022"/>
      <c r="RCT36" s="1022"/>
      <c r="RCU36" s="1022"/>
      <c r="RCV36" s="1022"/>
      <c r="RCW36" s="1022"/>
      <c r="RCX36" s="1022"/>
      <c r="RCY36" s="1022"/>
      <c r="RCZ36" s="1022"/>
      <c r="RDA36" s="1022"/>
      <c r="RDB36" s="1022"/>
      <c r="RDC36" s="1022"/>
      <c r="RDD36" s="1022"/>
      <c r="RDE36" s="1022"/>
      <c r="RDF36" s="1022"/>
      <c r="RDG36" s="1022"/>
      <c r="RDH36" s="1022"/>
      <c r="RDI36" s="1022"/>
      <c r="RDJ36" s="1022"/>
      <c r="RDK36" s="1022"/>
      <c r="RDL36" s="1022"/>
      <c r="RDM36" s="1022"/>
      <c r="RDN36" s="1022"/>
      <c r="RDO36" s="1022"/>
      <c r="RDP36" s="1022"/>
      <c r="RDQ36" s="1022"/>
      <c r="RDR36" s="1022"/>
      <c r="RDS36" s="1022"/>
      <c r="RDT36" s="1022"/>
      <c r="RDU36" s="1022"/>
      <c r="RDV36" s="1022"/>
      <c r="RDW36" s="1022"/>
      <c r="RDX36" s="1022"/>
      <c r="RDY36" s="1022"/>
      <c r="RDZ36" s="1022"/>
      <c r="REA36" s="1022"/>
      <c r="REB36" s="1022"/>
      <c r="REC36" s="1022"/>
      <c r="RED36" s="1022"/>
      <c r="REE36" s="1022"/>
      <c r="REF36" s="1022"/>
      <c r="REG36" s="1022"/>
      <c r="REH36" s="1022"/>
      <c r="REI36" s="1022"/>
      <c r="REJ36" s="1022"/>
      <c r="REK36" s="1022"/>
      <c r="REL36" s="1022"/>
      <c r="REM36" s="1022"/>
      <c r="REN36" s="1022"/>
      <c r="REO36" s="1022"/>
      <c r="REP36" s="1022"/>
      <c r="REQ36" s="1022"/>
      <c r="RER36" s="1022"/>
      <c r="RES36" s="1022"/>
      <c r="RET36" s="1022"/>
      <c r="REU36" s="1022"/>
      <c r="REV36" s="1022"/>
      <c r="REW36" s="1022"/>
      <c r="REX36" s="1022"/>
      <c r="REY36" s="1022"/>
      <c r="REZ36" s="1022"/>
      <c r="RFA36" s="1022"/>
      <c r="RFB36" s="1022"/>
      <c r="RFC36" s="1022"/>
      <c r="RFD36" s="1022"/>
      <c r="RFE36" s="1022"/>
      <c r="RFF36" s="1022"/>
      <c r="RFG36" s="1022"/>
      <c r="RFH36" s="1022"/>
      <c r="RFI36" s="1022"/>
      <c r="RFJ36" s="1022"/>
      <c r="RFK36" s="1022"/>
      <c r="RFL36" s="1022"/>
      <c r="RFM36" s="1022"/>
      <c r="RFN36" s="1022"/>
      <c r="RFO36" s="1022"/>
      <c r="RFP36" s="1022"/>
      <c r="RFQ36" s="1022"/>
      <c r="RFR36" s="1022"/>
      <c r="RFS36" s="1022"/>
      <c r="RFT36" s="1022"/>
      <c r="RFU36" s="1022"/>
      <c r="RFV36" s="1022"/>
      <c r="RFW36" s="1022"/>
      <c r="RFX36" s="1022"/>
      <c r="RFY36" s="1022"/>
      <c r="RFZ36" s="1022"/>
      <c r="RGA36" s="1022"/>
      <c r="RGB36" s="1022"/>
      <c r="RGC36" s="1022"/>
      <c r="RGD36" s="1022"/>
      <c r="RGE36" s="1022"/>
      <c r="RGF36" s="1022"/>
      <c r="RGG36" s="1022"/>
      <c r="RGH36" s="1022"/>
      <c r="RGI36" s="1022"/>
      <c r="RGJ36" s="1022"/>
      <c r="RGK36" s="1022"/>
      <c r="RGL36" s="1022"/>
      <c r="RGM36" s="1022"/>
      <c r="RGN36" s="1022"/>
      <c r="RGO36" s="1022"/>
      <c r="RGP36" s="1022"/>
      <c r="RGQ36" s="1022"/>
      <c r="RGR36" s="1022"/>
      <c r="RGS36" s="1022"/>
      <c r="RGT36" s="1022"/>
      <c r="RGU36" s="1022"/>
      <c r="RGV36" s="1022"/>
      <c r="RGW36" s="1022"/>
      <c r="RGX36" s="1022"/>
      <c r="RGY36" s="1022"/>
      <c r="RGZ36" s="1022"/>
      <c r="RHA36" s="1022"/>
      <c r="RHB36" s="1022"/>
      <c r="RHC36" s="1022"/>
      <c r="RHD36" s="1022"/>
      <c r="RHE36" s="1022"/>
      <c r="RHF36" s="1022"/>
      <c r="RHG36" s="1022"/>
      <c r="RHH36" s="1022"/>
      <c r="RHI36" s="1022"/>
      <c r="RHJ36" s="1022"/>
      <c r="RHK36" s="1022"/>
      <c r="RHL36" s="1022"/>
      <c r="RHM36" s="1022"/>
      <c r="RHN36" s="1022"/>
      <c r="RHO36" s="1022"/>
      <c r="RHP36" s="1022"/>
      <c r="RHQ36" s="1022"/>
      <c r="RHR36" s="1022"/>
      <c r="RHS36" s="1022"/>
      <c r="RHT36" s="1022"/>
      <c r="RHU36" s="1022"/>
      <c r="RHV36" s="1022"/>
      <c r="RHW36" s="1022"/>
      <c r="RHX36" s="1022"/>
      <c r="RHY36" s="1022"/>
      <c r="RHZ36" s="1022"/>
      <c r="RIA36" s="1022"/>
      <c r="RIB36" s="1022"/>
      <c r="RIC36" s="1022"/>
      <c r="RID36" s="1022"/>
      <c r="RIE36" s="1022"/>
      <c r="RIF36" s="1022"/>
      <c r="RIG36" s="1022"/>
      <c r="RIH36" s="1022"/>
      <c r="RII36" s="1022"/>
      <c r="RIJ36" s="1022"/>
      <c r="RIK36" s="1022"/>
      <c r="RIL36" s="1022"/>
      <c r="RIM36" s="1022"/>
      <c r="RIN36" s="1022"/>
      <c r="RIO36" s="1022"/>
      <c r="RIP36" s="1022"/>
      <c r="RIQ36" s="1022"/>
      <c r="RIR36" s="1022"/>
      <c r="RIS36" s="1022"/>
      <c r="RIT36" s="1022"/>
      <c r="RIU36" s="1022"/>
      <c r="RIV36" s="1022"/>
      <c r="RIW36" s="1022"/>
      <c r="RIX36" s="1022"/>
      <c r="RIY36" s="1022"/>
      <c r="RIZ36" s="1022"/>
      <c r="RJA36" s="1022"/>
      <c r="RJB36" s="1022"/>
      <c r="RJC36" s="1022"/>
      <c r="RJD36" s="1022"/>
      <c r="RJE36" s="1022"/>
      <c r="RJF36" s="1022"/>
      <c r="RJG36" s="1022"/>
      <c r="RJH36" s="1022"/>
      <c r="RJI36" s="1022"/>
      <c r="RJJ36" s="1022"/>
      <c r="RJK36" s="1022"/>
      <c r="RJL36" s="1022"/>
      <c r="RJM36" s="1022"/>
      <c r="RJN36" s="1022"/>
      <c r="RJO36" s="1022"/>
      <c r="RJP36" s="1022"/>
      <c r="RJQ36" s="1022"/>
      <c r="RJR36" s="1022"/>
      <c r="RJS36" s="1022"/>
      <c r="RJT36" s="1022"/>
      <c r="RJU36" s="1022"/>
      <c r="RJV36" s="1022"/>
      <c r="RJW36" s="1022"/>
      <c r="RJX36" s="1022"/>
      <c r="RJY36" s="1022"/>
      <c r="RJZ36" s="1022"/>
      <c r="RKA36" s="1022"/>
      <c r="RKB36" s="1022"/>
      <c r="RKC36" s="1022"/>
      <c r="RKD36" s="1022"/>
      <c r="RKE36" s="1022"/>
      <c r="RKF36" s="1022"/>
      <c r="RKG36" s="1022"/>
      <c r="RKH36" s="1022"/>
      <c r="RKI36" s="1022"/>
      <c r="RKJ36" s="1022"/>
      <c r="RKK36" s="1022"/>
      <c r="RKL36" s="1022"/>
      <c r="RKM36" s="1022"/>
      <c r="RKN36" s="1022"/>
      <c r="RKO36" s="1022"/>
      <c r="RKP36" s="1022"/>
      <c r="RKQ36" s="1022"/>
      <c r="RKR36" s="1022"/>
      <c r="RKS36" s="1022"/>
      <c r="RKT36" s="1022"/>
      <c r="RKU36" s="1022"/>
      <c r="RKV36" s="1022"/>
      <c r="RKW36" s="1022"/>
      <c r="RKX36" s="1022"/>
      <c r="RKY36" s="1022"/>
      <c r="RKZ36" s="1022"/>
      <c r="RLA36" s="1022"/>
      <c r="RLB36" s="1022"/>
      <c r="RLC36" s="1022"/>
      <c r="RLD36" s="1022"/>
      <c r="RLE36" s="1022"/>
      <c r="RLF36" s="1022"/>
      <c r="RLG36" s="1022"/>
      <c r="RLH36" s="1022"/>
      <c r="RLI36" s="1022"/>
      <c r="RLJ36" s="1022"/>
      <c r="RLK36" s="1022"/>
      <c r="RLL36" s="1022"/>
      <c r="RLM36" s="1022"/>
      <c r="RLN36" s="1022"/>
      <c r="RLO36" s="1022"/>
      <c r="RLP36" s="1022"/>
      <c r="RLQ36" s="1022"/>
      <c r="RLR36" s="1022"/>
      <c r="RLS36" s="1022"/>
      <c r="RLT36" s="1022"/>
      <c r="RLU36" s="1022"/>
      <c r="RLV36" s="1022"/>
      <c r="RLW36" s="1022"/>
      <c r="RLX36" s="1022"/>
      <c r="RLY36" s="1022"/>
      <c r="RLZ36" s="1022"/>
      <c r="RMA36" s="1022"/>
      <c r="RMB36" s="1022"/>
      <c r="RMC36" s="1022"/>
      <c r="RMD36" s="1022"/>
      <c r="RME36" s="1022"/>
      <c r="RMF36" s="1022"/>
      <c r="RMG36" s="1022"/>
      <c r="RMH36" s="1022"/>
      <c r="RMI36" s="1022"/>
      <c r="RMJ36" s="1022"/>
      <c r="RMK36" s="1022"/>
      <c r="RML36" s="1022"/>
      <c r="RMM36" s="1022"/>
      <c r="RMN36" s="1022"/>
      <c r="RMO36" s="1022"/>
      <c r="RMP36" s="1022"/>
      <c r="RMQ36" s="1022"/>
      <c r="RMR36" s="1022"/>
      <c r="RMS36" s="1022"/>
      <c r="RMT36" s="1022"/>
      <c r="RMU36" s="1022"/>
      <c r="RMV36" s="1022"/>
      <c r="RMW36" s="1022"/>
      <c r="RMX36" s="1022"/>
      <c r="RMY36" s="1022"/>
      <c r="RMZ36" s="1022"/>
      <c r="RNA36" s="1022"/>
      <c r="RNB36" s="1022"/>
      <c r="RNC36" s="1022"/>
      <c r="RND36" s="1022"/>
      <c r="RNE36" s="1022"/>
      <c r="RNF36" s="1022"/>
      <c r="RNG36" s="1022"/>
      <c r="RNH36" s="1022"/>
      <c r="RNI36" s="1022"/>
      <c r="RNJ36" s="1022"/>
      <c r="RNK36" s="1022"/>
      <c r="RNL36" s="1022"/>
      <c r="RNM36" s="1022"/>
      <c r="RNN36" s="1022"/>
      <c r="RNO36" s="1022"/>
      <c r="RNP36" s="1022"/>
      <c r="RNQ36" s="1022"/>
      <c r="RNR36" s="1022"/>
      <c r="RNS36" s="1022"/>
      <c r="RNT36" s="1022"/>
      <c r="RNU36" s="1022"/>
      <c r="RNV36" s="1022"/>
      <c r="RNW36" s="1022"/>
      <c r="RNX36" s="1022"/>
      <c r="RNY36" s="1022"/>
      <c r="RNZ36" s="1022"/>
      <c r="ROA36" s="1022"/>
      <c r="ROB36" s="1022"/>
      <c r="ROC36" s="1022"/>
      <c r="ROD36" s="1022"/>
      <c r="ROE36" s="1022"/>
      <c r="ROF36" s="1022"/>
      <c r="ROG36" s="1022"/>
      <c r="ROH36" s="1022"/>
      <c r="ROI36" s="1022"/>
      <c r="ROJ36" s="1022"/>
      <c r="ROK36" s="1022"/>
      <c r="ROL36" s="1022"/>
      <c r="ROM36" s="1022"/>
      <c r="RON36" s="1022"/>
      <c r="ROO36" s="1022"/>
      <c r="ROP36" s="1022"/>
      <c r="ROQ36" s="1022"/>
      <c r="ROR36" s="1022"/>
      <c r="ROS36" s="1022"/>
      <c r="ROT36" s="1022"/>
      <c r="ROU36" s="1022"/>
      <c r="ROV36" s="1022"/>
      <c r="ROW36" s="1022"/>
      <c r="ROX36" s="1022"/>
      <c r="ROY36" s="1022"/>
      <c r="ROZ36" s="1022"/>
      <c r="RPA36" s="1022"/>
      <c r="RPB36" s="1022"/>
      <c r="RPC36" s="1022"/>
      <c r="RPD36" s="1022"/>
      <c r="RPE36" s="1022"/>
      <c r="RPF36" s="1022"/>
      <c r="RPG36" s="1022"/>
      <c r="RPH36" s="1022"/>
      <c r="RPI36" s="1022"/>
      <c r="RPJ36" s="1022"/>
      <c r="RPK36" s="1022"/>
      <c r="RPL36" s="1022"/>
      <c r="RPM36" s="1022"/>
      <c r="RPN36" s="1022"/>
      <c r="RPO36" s="1022"/>
      <c r="RPP36" s="1022"/>
      <c r="RPQ36" s="1022"/>
      <c r="RPR36" s="1022"/>
      <c r="RPS36" s="1022"/>
      <c r="RPT36" s="1022"/>
      <c r="RPU36" s="1022"/>
      <c r="RPV36" s="1022"/>
      <c r="RPW36" s="1022"/>
      <c r="RPX36" s="1022"/>
      <c r="RPY36" s="1022"/>
      <c r="RPZ36" s="1022"/>
      <c r="RQA36" s="1022"/>
      <c r="RQB36" s="1022"/>
      <c r="RQC36" s="1022"/>
      <c r="RQD36" s="1022"/>
      <c r="RQE36" s="1022"/>
      <c r="RQF36" s="1022"/>
      <c r="RQG36" s="1022"/>
      <c r="RQH36" s="1022"/>
      <c r="RQI36" s="1022"/>
      <c r="RQJ36" s="1022"/>
      <c r="RQK36" s="1022"/>
      <c r="RQL36" s="1022"/>
      <c r="RQM36" s="1022"/>
      <c r="RQN36" s="1022"/>
      <c r="RQO36" s="1022"/>
      <c r="RQP36" s="1022"/>
      <c r="RQQ36" s="1022"/>
      <c r="RQR36" s="1022"/>
      <c r="RQS36" s="1022"/>
      <c r="RQT36" s="1022"/>
      <c r="RQU36" s="1022"/>
      <c r="RQV36" s="1022"/>
      <c r="RQW36" s="1022"/>
      <c r="RQX36" s="1022"/>
      <c r="RQY36" s="1022"/>
      <c r="RQZ36" s="1022"/>
      <c r="RRA36" s="1022"/>
      <c r="RRB36" s="1022"/>
      <c r="RRC36" s="1022"/>
      <c r="RRD36" s="1022"/>
      <c r="RRE36" s="1022"/>
      <c r="RRF36" s="1022"/>
      <c r="RRG36" s="1022"/>
      <c r="RRH36" s="1022"/>
      <c r="RRI36" s="1022"/>
      <c r="RRJ36" s="1022"/>
      <c r="RRK36" s="1022"/>
      <c r="RRL36" s="1022"/>
      <c r="RRM36" s="1022"/>
      <c r="RRN36" s="1022"/>
      <c r="RRO36" s="1022"/>
      <c r="RRP36" s="1022"/>
      <c r="RRQ36" s="1022"/>
      <c r="RRR36" s="1022"/>
      <c r="RRS36" s="1022"/>
      <c r="RRT36" s="1022"/>
      <c r="RRU36" s="1022"/>
      <c r="RRV36" s="1022"/>
      <c r="RRW36" s="1022"/>
      <c r="RRX36" s="1022"/>
      <c r="RRY36" s="1022"/>
      <c r="RRZ36" s="1022"/>
      <c r="RSA36" s="1022"/>
      <c r="RSB36" s="1022"/>
      <c r="RSC36" s="1022"/>
      <c r="RSD36" s="1022"/>
      <c r="RSE36" s="1022"/>
      <c r="RSF36" s="1022"/>
      <c r="RSG36" s="1022"/>
      <c r="RSH36" s="1022"/>
      <c r="RSI36" s="1022"/>
      <c r="RSJ36" s="1022"/>
      <c r="RSK36" s="1022"/>
      <c r="RSL36" s="1022"/>
      <c r="RSM36" s="1022"/>
      <c r="RSN36" s="1022"/>
      <c r="RSO36" s="1022"/>
      <c r="RSP36" s="1022"/>
      <c r="RSQ36" s="1022"/>
      <c r="RSR36" s="1022"/>
      <c r="RSS36" s="1022"/>
      <c r="RST36" s="1022"/>
      <c r="RSU36" s="1022"/>
      <c r="RSV36" s="1022"/>
      <c r="RSW36" s="1022"/>
      <c r="RSX36" s="1022"/>
      <c r="RSY36" s="1022"/>
      <c r="RSZ36" s="1022"/>
      <c r="RTA36" s="1022"/>
      <c r="RTB36" s="1022"/>
      <c r="RTC36" s="1022"/>
      <c r="RTD36" s="1022"/>
      <c r="RTE36" s="1022"/>
      <c r="RTF36" s="1022"/>
      <c r="RTG36" s="1022"/>
      <c r="RTH36" s="1022"/>
      <c r="RTI36" s="1022"/>
      <c r="RTJ36" s="1022"/>
      <c r="RTK36" s="1022"/>
      <c r="RTL36" s="1022"/>
      <c r="RTM36" s="1022"/>
      <c r="RTN36" s="1022"/>
      <c r="RTO36" s="1022"/>
      <c r="RTP36" s="1022"/>
      <c r="RTQ36" s="1022"/>
      <c r="RTR36" s="1022"/>
      <c r="RTS36" s="1022"/>
      <c r="RTT36" s="1022"/>
      <c r="RTU36" s="1022"/>
      <c r="RTV36" s="1022"/>
      <c r="RTW36" s="1022"/>
      <c r="RTX36" s="1022"/>
      <c r="RTY36" s="1022"/>
      <c r="RTZ36" s="1022"/>
      <c r="RUA36" s="1022"/>
      <c r="RUB36" s="1022"/>
      <c r="RUC36" s="1022"/>
      <c r="RUD36" s="1022"/>
      <c r="RUE36" s="1022"/>
      <c r="RUF36" s="1022"/>
      <c r="RUG36" s="1022"/>
      <c r="RUH36" s="1022"/>
      <c r="RUI36" s="1022"/>
      <c r="RUJ36" s="1022"/>
      <c r="RUK36" s="1022"/>
      <c r="RUL36" s="1022"/>
      <c r="RUM36" s="1022"/>
      <c r="RUN36" s="1022"/>
      <c r="RUO36" s="1022"/>
      <c r="RUP36" s="1022"/>
      <c r="RUQ36" s="1022"/>
      <c r="RUR36" s="1022"/>
      <c r="RUS36" s="1022"/>
      <c r="RUT36" s="1022"/>
      <c r="RUU36" s="1022"/>
      <c r="RUV36" s="1022"/>
      <c r="RUW36" s="1022"/>
      <c r="RUX36" s="1022"/>
      <c r="RUY36" s="1022"/>
      <c r="RUZ36" s="1022"/>
      <c r="RVA36" s="1022"/>
      <c r="RVB36" s="1022"/>
      <c r="RVC36" s="1022"/>
      <c r="RVD36" s="1022"/>
      <c r="RVE36" s="1022"/>
      <c r="RVF36" s="1022"/>
      <c r="RVG36" s="1022"/>
      <c r="RVH36" s="1022"/>
      <c r="RVI36" s="1022"/>
      <c r="RVJ36" s="1022"/>
      <c r="RVK36" s="1022"/>
      <c r="RVL36" s="1022"/>
      <c r="RVM36" s="1022"/>
      <c r="RVN36" s="1022"/>
      <c r="RVO36" s="1022"/>
      <c r="RVP36" s="1022"/>
      <c r="RVQ36" s="1022"/>
      <c r="RVR36" s="1022"/>
      <c r="RVS36" s="1022"/>
      <c r="RVT36" s="1022"/>
      <c r="RVU36" s="1022"/>
      <c r="RVV36" s="1022"/>
      <c r="RVW36" s="1022"/>
      <c r="RVX36" s="1022"/>
      <c r="RVY36" s="1022"/>
      <c r="RVZ36" s="1022"/>
      <c r="RWA36" s="1022"/>
      <c r="RWB36" s="1022"/>
      <c r="RWC36" s="1022"/>
      <c r="RWD36" s="1022"/>
      <c r="RWE36" s="1022"/>
      <c r="RWF36" s="1022"/>
      <c r="RWG36" s="1022"/>
      <c r="RWH36" s="1022"/>
      <c r="RWI36" s="1022"/>
      <c r="RWJ36" s="1022"/>
      <c r="RWK36" s="1022"/>
      <c r="RWL36" s="1022"/>
      <c r="RWM36" s="1022"/>
      <c r="RWN36" s="1022"/>
      <c r="RWO36" s="1022"/>
      <c r="RWP36" s="1022"/>
      <c r="RWQ36" s="1022"/>
      <c r="RWR36" s="1022"/>
      <c r="RWS36" s="1022"/>
      <c r="RWT36" s="1022"/>
      <c r="RWU36" s="1022"/>
      <c r="RWV36" s="1022"/>
      <c r="RWW36" s="1022"/>
      <c r="RWX36" s="1022"/>
      <c r="RWY36" s="1022"/>
      <c r="RWZ36" s="1022"/>
      <c r="RXA36" s="1022"/>
      <c r="RXB36" s="1022"/>
      <c r="RXC36" s="1022"/>
      <c r="RXD36" s="1022"/>
      <c r="RXE36" s="1022"/>
      <c r="RXF36" s="1022"/>
      <c r="RXG36" s="1022"/>
      <c r="RXH36" s="1022"/>
      <c r="RXI36" s="1022"/>
      <c r="RXJ36" s="1022"/>
      <c r="RXK36" s="1022"/>
      <c r="RXL36" s="1022"/>
      <c r="RXM36" s="1022"/>
      <c r="RXN36" s="1022"/>
      <c r="RXO36" s="1022"/>
      <c r="RXP36" s="1022"/>
      <c r="RXQ36" s="1022"/>
      <c r="RXR36" s="1022"/>
      <c r="RXS36" s="1022"/>
      <c r="RXT36" s="1022"/>
      <c r="RXU36" s="1022"/>
      <c r="RXV36" s="1022"/>
      <c r="RXW36" s="1022"/>
      <c r="RXX36" s="1022"/>
      <c r="RXY36" s="1022"/>
      <c r="RXZ36" s="1022"/>
      <c r="RYA36" s="1022"/>
      <c r="RYB36" s="1022"/>
      <c r="RYC36" s="1022"/>
      <c r="RYD36" s="1022"/>
      <c r="RYE36" s="1022"/>
      <c r="RYF36" s="1022"/>
      <c r="RYG36" s="1022"/>
      <c r="RYH36" s="1022"/>
      <c r="RYI36" s="1022"/>
      <c r="RYJ36" s="1022"/>
      <c r="RYK36" s="1022"/>
      <c r="RYL36" s="1022"/>
      <c r="RYM36" s="1022"/>
      <c r="RYN36" s="1022"/>
      <c r="RYO36" s="1022"/>
      <c r="RYP36" s="1022"/>
      <c r="RYQ36" s="1022"/>
      <c r="RYR36" s="1022"/>
      <c r="RYS36" s="1022"/>
      <c r="RYT36" s="1022"/>
      <c r="RYU36" s="1022"/>
      <c r="RYV36" s="1022"/>
      <c r="RYW36" s="1022"/>
      <c r="RYX36" s="1022"/>
      <c r="RYY36" s="1022"/>
      <c r="RYZ36" s="1022"/>
      <c r="RZA36" s="1022"/>
      <c r="RZB36" s="1022"/>
      <c r="RZC36" s="1022"/>
      <c r="RZD36" s="1022"/>
      <c r="RZE36" s="1022"/>
      <c r="RZF36" s="1022"/>
      <c r="RZG36" s="1022"/>
      <c r="RZH36" s="1022"/>
      <c r="RZI36" s="1022"/>
      <c r="RZJ36" s="1022"/>
      <c r="RZK36" s="1022"/>
      <c r="RZL36" s="1022"/>
      <c r="RZM36" s="1022"/>
      <c r="RZN36" s="1022"/>
      <c r="RZO36" s="1022"/>
      <c r="RZP36" s="1022"/>
      <c r="RZQ36" s="1022"/>
      <c r="RZR36" s="1022"/>
      <c r="RZS36" s="1022"/>
      <c r="RZT36" s="1022"/>
      <c r="RZU36" s="1022"/>
      <c r="RZV36" s="1022"/>
      <c r="RZW36" s="1022"/>
      <c r="RZX36" s="1022"/>
      <c r="RZY36" s="1022"/>
      <c r="RZZ36" s="1022"/>
      <c r="SAA36" s="1022"/>
      <c r="SAB36" s="1022"/>
      <c r="SAC36" s="1022"/>
      <c r="SAD36" s="1022"/>
      <c r="SAE36" s="1022"/>
      <c r="SAF36" s="1022"/>
      <c r="SAG36" s="1022"/>
      <c r="SAH36" s="1022"/>
      <c r="SAI36" s="1022"/>
      <c r="SAJ36" s="1022"/>
      <c r="SAK36" s="1022"/>
      <c r="SAL36" s="1022"/>
      <c r="SAM36" s="1022"/>
      <c r="SAN36" s="1022"/>
      <c r="SAO36" s="1022"/>
      <c r="SAP36" s="1022"/>
      <c r="SAQ36" s="1022"/>
      <c r="SAR36" s="1022"/>
      <c r="SAS36" s="1022"/>
      <c r="SAT36" s="1022"/>
      <c r="SAU36" s="1022"/>
      <c r="SAV36" s="1022"/>
      <c r="SAW36" s="1022"/>
      <c r="SAX36" s="1022"/>
      <c r="SAY36" s="1022"/>
      <c r="SAZ36" s="1022"/>
      <c r="SBA36" s="1022"/>
      <c r="SBB36" s="1022"/>
      <c r="SBC36" s="1022"/>
      <c r="SBD36" s="1022"/>
      <c r="SBE36" s="1022"/>
      <c r="SBF36" s="1022"/>
      <c r="SBG36" s="1022"/>
      <c r="SBH36" s="1022"/>
      <c r="SBI36" s="1022"/>
      <c r="SBJ36" s="1022"/>
      <c r="SBK36" s="1022"/>
      <c r="SBL36" s="1022"/>
      <c r="SBM36" s="1022"/>
      <c r="SBN36" s="1022"/>
      <c r="SBO36" s="1022"/>
      <c r="SBP36" s="1022"/>
      <c r="SBQ36" s="1022"/>
      <c r="SBR36" s="1022"/>
      <c r="SBS36" s="1022"/>
      <c r="SBT36" s="1022"/>
      <c r="SBU36" s="1022"/>
      <c r="SBV36" s="1022"/>
      <c r="SBW36" s="1022"/>
      <c r="SBX36" s="1022"/>
      <c r="SBY36" s="1022"/>
      <c r="SBZ36" s="1022"/>
      <c r="SCA36" s="1022"/>
      <c r="SCB36" s="1022"/>
      <c r="SCC36" s="1022"/>
      <c r="SCD36" s="1022"/>
      <c r="SCE36" s="1022"/>
      <c r="SCF36" s="1022"/>
      <c r="SCG36" s="1022"/>
      <c r="SCH36" s="1022"/>
      <c r="SCI36" s="1022"/>
      <c r="SCJ36" s="1022"/>
      <c r="SCK36" s="1022"/>
      <c r="SCL36" s="1022"/>
      <c r="SCM36" s="1022"/>
      <c r="SCN36" s="1022"/>
      <c r="SCO36" s="1022"/>
      <c r="SCP36" s="1022"/>
      <c r="SCQ36" s="1022"/>
      <c r="SCR36" s="1022"/>
      <c r="SCS36" s="1022"/>
      <c r="SCT36" s="1022"/>
      <c r="SCU36" s="1022"/>
      <c r="SCV36" s="1022"/>
      <c r="SCW36" s="1022"/>
      <c r="SCX36" s="1022"/>
      <c r="SCY36" s="1022"/>
      <c r="SCZ36" s="1022"/>
      <c r="SDA36" s="1022"/>
      <c r="SDB36" s="1022"/>
      <c r="SDC36" s="1022"/>
      <c r="SDD36" s="1022"/>
      <c r="SDE36" s="1022"/>
      <c r="SDF36" s="1022"/>
      <c r="SDG36" s="1022"/>
      <c r="SDH36" s="1022"/>
      <c r="SDI36" s="1022"/>
      <c r="SDJ36" s="1022"/>
      <c r="SDK36" s="1022"/>
      <c r="SDL36" s="1022"/>
      <c r="SDM36" s="1022"/>
      <c r="SDN36" s="1022"/>
      <c r="SDO36" s="1022"/>
      <c r="SDP36" s="1022"/>
      <c r="SDQ36" s="1022"/>
      <c r="SDR36" s="1022"/>
      <c r="SDS36" s="1022"/>
      <c r="SDT36" s="1022"/>
      <c r="SDU36" s="1022"/>
      <c r="SDV36" s="1022"/>
      <c r="SDW36" s="1022"/>
      <c r="SDX36" s="1022"/>
      <c r="SDY36" s="1022"/>
      <c r="SDZ36" s="1022"/>
      <c r="SEA36" s="1022"/>
      <c r="SEB36" s="1022"/>
      <c r="SEC36" s="1022"/>
      <c r="SED36" s="1022"/>
      <c r="SEE36" s="1022"/>
      <c r="SEF36" s="1022"/>
      <c r="SEG36" s="1022"/>
      <c r="SEH36" s="1022"/>
      <c r="SEI36" s="1022"/>
      <c r="SEJ36" s="1022"/>
      <c r="SEK36" s="1022"/>
      <c r="SEL36" s="1022"/>
      <c r="SEM36" s="1022"/>
      <c r="SEN36" s="1022"/>
      <c r="SEO36" s="1022"/>
      <c r="SEP36" s="1022"/>
      <c r="SEQ36" s="1022"/>
      <c r="SER36" s="1022"/>
      <c r="SES36" s="1022"/>
      <c r="SET36" s="1022"/>
      <c r="SEU36" s="1022"/>
      <c r="SEV36" s="1022"/>
      <c r="SEW36" s="1022"/>
      <c r="SEX36" s="1022"/>
      <c r="SEY36" s="1022"/>
      <c r="SEZ36" s="1022"/>
      <c r="SFA36" s="1022"/>
      <c r="SFB36" s="1022"/>
      <c r="SFC36" s="1022"/>
      <c r="SFD36" s="1022"/>
      <c r="SFE36" s="1022"/>
      <c r="SFF36" s="1022"/>
      <c r="SFG36" s="1022"/>
      <c r="SFH36" s="1022"/>
      <c r="SFI36" s="1022"/>
      <c r="SFJ36" s="1022"/>
      <c r="SFK36" s="1022"/>
      <c r="SFL36" s="1022"/>
      <c r="SFM36" s="1022"/>
      <c r="SFN36" s="1022"/>
      <c r="SFO36" s="1022"/>
      <c r="SFP36" s="1022"/>
      <c r="SFQ36" s="1022"/>
      <c r="SFR36" s="1022"/>
      <c r="SFS36" s="1022"/>
      <c r="SFT36" s="1022"/>
      <c r="SFU36" s="1022"/>
      <c r="SFV36" s="1022"/>
      <c r="SFW36" s="1022"/>
      <c r="SFX36" s="1022"/>
      <c r="SFY36" s="1022"/>
      <c r="SFZ36" s="1022"/>
      <c r="SGA36" s="1022"/>
      <c r="SGB36" s="1022"/>
      <c r="SGC36" s="1022"/>
      <c r="SGD36" s="1022"/>
      <c r="SGE36" s="1022"/>
      <c r="SGF36" s="1022"/>
      <c r="SGG36" s="1022"/>
      <c r="SGH36" s="1022"/>
      <c r="SGI36" s="1022"/>
      <c r="SGJ36" s="1022"/>
      <c r="SGK36" s="1022"/>
      <c r="SGL36" s="1022"/>
      <c r="SGM36" s="1022"/>
      <c r="SGN36" s="1022"/>
      <c r="SGO36" s="1022"/>
      <c r="SGP36" s="1022"/>
      <c r="SGQ36" s="1022"/>
      <c r="SGR36" s="1022"/>
      <c r="SGS36" s="1022"/>
      <c r="SGT36" s="1022"/>
      <c r="SGU36" s="1022"/>
      <c r="SGV36" s="1022"/>
      <c r="SGW36" s="1022"/>
      <c r="SGX36" s="1022"/>
      <c r="SGY36" s="1022"/>
      <c r="SGZ36" s="1022"/>
      <c r="SHA36" s="1022"/>
      <c r="SHB36" s="1022"/>
      <c r="SHC36" s="1022"/>
      <c r="SHD36" s="1022"/>
      <c r="SHE36" s="1022"/>
      <c r="SHF36" s="1022"/>
      <c r="SHG36" s="1022"/>
      <c r="SHH36" s="1022"/>
      <c r="SHI36" s="1022"/>
      <c r="SHJ36" s="1022"/>
      <c r="SHK36" s="1022"/>
      <c r="SHL36" s="1022"/>
      <c r="SHM36" s="1022"/>
      <c r="SHN36" s="1022"/>
      <c r="SHO36" s="1022"/>
      <c r="SHP36" s="1022"/>
      <c r="SHQ36" s="1022"/>
      <c r="SHR36" s="1022"/>
      <c r="SHS36" s="1022"/>
      <c r="SHT36" s="1022"/>
      <c r="SHU36" s="1022"/>
      <c r="SHV36" s="1022"/>
      <c r="SHW36" s="1022"/>
      <c r="SHX36" s="1022"/>
      <c r="SHY36" s="1022"/>
      <c r="SHZ36" s="1022"/>
      <c r="SIA36" s="1022"/>
      <c r="SIB36" s="1022"/>
      <c r="SIC36" s="1022"/>
      <c r="SID36" s="1022"/>
      <c r="SIE36" s="1022"/>
      <c r="SIF36" s="1022"/>
      <c r="SIG36" s="1022"/>
      <c r="SIH36" s="1022"/>
      <c r="SII36" s="1022"/>
      <c r="SIJ36" s="1022"/>
      <c r="SIK36" s="1022"/>
      <c r="SIL36" s="1022"/>
      <c r="SIM36" s="1022"/>
      <c r="SIN36" s="1022"/>
      <c r="SIO36" s="1022"/>
      <c r="SIP36" s="1022"/>
      <c r="SIQ36" s="1022"/>
      <c r="SIR36" s="1022"/>
      <c r="SIS36" s="1022"/>
      <c r="SIT36" s="1022"/>
      <c r="SIU36" s="1022"/>
      <c r="SIV36" s="1022"/>
      <c r="SIW36" s="1022"/>
      <c r="SIX36" s="1022"/>
      <c r="SIY36" s="1022"/>
      <c r="SIZ36" s="1022"/>
      <c r="SJA36" s="1022"/>
      <c r="SJB36" s="1022"/>
      <c r="SJC36" s="1022"/>
      <c r="SJD36" s="1022"/>
      <c r="SJE36" s="1022"/>
      <c r="SJF36" s="1022"/>
      <c r="SJG36" s="1022"/>
      <c r="SJH36" s="1022"/>
      <c r="SJI36" s="1022"/>
      <c r="SJJ36" s="1022"/>
      <c r="SJK36" s="1022"/>
      <c r="SJL36" s="1022"/>
      <c r="SJM36" s="1022"/>
      <c r="SJN36" s="1022"/>
      <c r="SJO36" s="1022"/>
      <c r="SJP36" s="1022"/>
      <c r="SJQ36" s="1022"/>
      <c r="SJR36" s="1022"/>
      <c r="SJS36" s="1022"/>
      <c r="SJT36" s="1022"/>
      <c r="SJU36" s="1022"/>
      <c r="SJV36" s="1022"/>
      <c r="SJW36" s="1022"/>
      <c r="SJX36" s="1022"/>
      <c r="SJY36" s="1022"/>
      <c r="SJZ36" s="1022"/>
      <c r="SKA36" s="1022"/>
      <c r="SKB36" s="1022"/>
      <c r="SKC36" s="1022"/>
      <c r="SKD36" s="1022"/>
      <c r="SKE36" s="1022"/>
      <c r="SKF36" s="1022"/>
      <c r="SKG36" s="1022"/>
      <c r="SKH36" s="1022"/>
      <c r="SKI36" s="1022"/>
      <c r="SKJ36" s="1022"/>
      <c r="SKK36" s="1022"/>
      <c r="SKL36" s="1022"/>
      <c r="SKM36" s="1022"/>
      <c r="SKN36" s="1022"/>
      <c r="SKO36" s="1022"/>
      <c r="SKP36" s="1022"/>
      <c r="SKQ36" s="1022"/>
      <c r="SKR36" s="1022"/>
      <c r="SKS36" s="1022"/>
      <c r="SKT36" s="1022"/>
      <c r="SKU36" s="1022"/>
      <c r="SKV36" s="1022"/>
      <c r="SKW36" s="1022"/>
      <c r="SKX36" s="1022"/>
      <c r="SKY36" s="1022"/>
      <c r="SKZ36" s="1022"/>
      <c r="SLA36" s="1022"/>
      <c r="SLB36" s="1022"/>
      <c r="SLC36" s="1022"/>
      <c r="SLD36" s="1022"/>
      <c r="SLE36" s="1022"/>
      <c r="SLF36" s="1022"/>
      <c r="SLG36" s="1022"/>
      <c r="SLH36" s="1022"/>
      <c r="SLI36" s="1022"/>
      <c r="SLJ36" s="1022"/>
      <c r="SLK36" s="1022"/>
      <c r="SLL36" s="1022"/>
      <c r="SLM36" s="1022"/>
      <c r="SLN36" s="1022"/>
      <c r="SLO36" s="1022"/>
      <c r="SLP36" s="1022"/>
      <c r="SLQ36" s="1022"/>
      <c r="SLR36" s="1022"/>
      <c r="SLS36" s="1022"/>
      <c r="SLT36" s="1022"/>
      <c r="SLU36" s="1022"/>
      <c r="SLV36" s="1022"/>
      <c r="SLW36" s="1022"/>
      <c r="SLX36" s="1022"/>
      <c r="SLY36" s="1022"/>
      <c r="SLZ36" s="1022"/>
      <c r="SMA36" s="1022"/>
      <c r="SMB36" s="1022"/>
      <c r="SMC36" s="1022"/>
      <c r="SMD36" s="1022"/>
      <c r="SME36" s="1022"/>
      <c r="SMF36" s="1022"/>
      <c r="SMG36" s="1022"/>
      <c r="SMH36" s="1022"/>
      <c r="SMI36" s="1022"/>
      <c r="SMJ36" s="1022"/>
      <c r="SMK36" s="1022"/>
      <c r="SML36" s="1022"/>
      <c r="SMM36" s="1022"/>
      <c r="SMN36" s="1022"/>
      <c r="SMO36" s="1022"/>
      <c r="SMP36" s="1022"/>
      <c r="SMQ36" s="1022"/>
      <c r="SMR36" s="1022"/>
      <c r="SMS36" s="1022"/>
      <c r="SMT36" s="1022"/>
      <c r="SMU36" s="1022"/>
      <c r="SMV36" s="1022"/>
      <c r="SMW36" s="1022"/>
      <c r="SMX36" s="1022"/>
      <c r="SMY36" s="1022"/>
      <c r="SMZ36" s="1022"/>
      <c r="SNA36" s="1022"/>
      <c r="SNB36" s="1022"/>
      <c r="SNC36" s="1022"/>
      <c r="SND36" s="1022"/>
      <c r="SNE36" s="1022"/>
      <c r="SNF36" s="1022"/>
      <c r="SNG36" s="1022"/>
      <c r="SNH36" s="1022"/>
      <c r="SNI36" s="1022"/>
      <c r="SNJ36" s="1022"/>
      <c r="SNK36" s="1022"/>
      <c r="SNL36" s="1022"/>
      <c r="SNM36" s="1022"/>
      <c r="SNN36" s="1022"/>
      <c r="SNO36" s="1022"/>
      <c r="SNP36" s="1022"/>
      <c r="SNQ36" s="1022"/>
      <c r="SNR36" s="1022"/>
      <c r="SNS36" s="1022"/>
      <c r="SNT36" s="1022"/>
      <c r="SNU36" s="1022"/>
      <c r="SNV36" s="1022"/>
      <c r="SNW36" s="1022"/>
      <c r="SNX36" s="1022"/>
      <c r="SNY36" s="1022"/>
      <c r="SNZ36" s="1022"/>
      <c r="SOA36" s="1022"/>
      <c r="SOB36" s="1022"/>
      <c r="SOC36" s="1022"/>
      <c r="SOD36" s="1022"/>
      <c r="SOE36" s="1022"/>
      <c r="SOF36" s="1022"/>
      <c r="SOG36" s="1022"/>
      <c r="SOH36" s="1022"/>
      <c r="SOI36" s="1022"/>
      <c r="SOJ36" s="1022"/>
      <c r="SOK36" s="1022"/>
      <c r="SOL36" s="1022"/>
      <c r="SOM36" s="1022"/>
      <c r="SON36" s="1022"/>
      <c r="SOO36" s="1022"/>
      <c r="SOP36" s="1022"/>
      <c r="SOQ36" s="1022"/>
      <c r="SOR36" s="1022"/>
      <c r="SOS36" s="1022"/>
      <c r="SOT36" s="1022"/>
      <c r="SOU36" s="1022"/>
      <c r="SOV36" s="1022"/>
      <c r="SOW36" s="1022"/>
      <c r="SOX36" s="1022"/>
      <c r="SOY36" s="1022"/>
      <c r="SOZ36" s="1022"/>
      <c r="SPA36" s="1022"/>
      <c r="SPB36" s="1022"/>
      <c r="SPC36" s="1022"/>
      <c r="SPD36" s="1022"/>
      <c r="SPE36" s="1022"/>
      <c r="SPF36" s="1022"/>
      <c r="SPG36" s="1022"/>
      <c r="SPH36" s="1022"/>
      <c r="SPI36" s="1022"/>
      <c r="SPJ36" s="1022"/>
      <c r="SPK36" s="1022"/>
      <c r="SPL36" s="1022"/>
      <c r="SPM36" s="1022"/>
      <c r="SPN36" s="1022"/>
      <c r="SPO36" s="1022"/>
      <c r="SPP36" s="1022"/>
      <c r="SPQ36" s="1022"/>
      <c r="SPR36" s="1022"/>
      <c r="SPS36" s="1022"/>
      <c r="SPT36" s="1022"/>
      <c r="SPU36" s="1022"/>
      <c r="SPV36" s="1022"/>
      <c r="SPW36" s="1022"/>
      <c r="SPX36" s="1022"/>
      <c r="SPY36" s="1022"/>
      <c r="SPZ36" s="1022"/>
      <c r="SQA36" s="1022"/>
      <c r="SQB36" s="1022"/>
      <c r="SQC36" s="1022"/>
      <c r="SQD36" s="1022"/>
      <c r="SQE36" s="1022"/>
      <c r="SQF36" s="1022"/>
      <c r="SQG36" s="1022"/>
      <c r="SQH36" s="1022"/>
      <c r="SQI36" s="1022"/>
      <c r="SQJ36" s="1022"/>
      <c r="SQK36" s="1022"/>
      <c r="SQL36" s="1022"/>
      <c r="SQM36" s="1022"/>
      <c r="SQN36" s="1022"/>
      <c r="SQO36" s="1022"/>
      <c r="SQP36" s="1022"/>
      <c r="SQQ36" s="1022"/>
      <c r="SQR36" s="1022"/>
      <c r="SQS36" s="1022"/>
      <c r="SQT36" s="1022"/>
      <c r="SQU36" s="1022"/>
      <c r="SQV36" s="1022"/>
      <c r="SQW36" s="1022"/>
      <c r="SQX36" s="1022"/>
      <c r="SQY36" s="1022"/>
      <c r="SQZ36" s="1022"/>
      <c r="SRA36" s="1022"/>
      <c r="SRB36" s="1022"/>
      <c r="SRC36" s="1022"/>
      <c r="SRD36" s="1022"/>
      <c r="SRE36" s="1022"/>
      <c r="SRF36" s="1022"/>
      <c r="SRG36" s="1022"/>
      <c r="SRH36" s="1022"/>
      <c r="SRI36" s="1022"/>
      <c r="SRJ36" s="1022"/>
      <c r="SRK36" s="1022"/>
      <c r="SRL36" s="1022"/>
      <c r="SRM36" s="1022"/>
      <c r="SRN36" s="1022"/>
      <c r="SRO36" s="1022"/>
      <c r="SRP36" s="1022"/>
      <c r="SRQ36" s="1022"/>
      <c r="SRR36" s="1022"/>
      <c r="SRS36" s="1022"/>
      <c r="SRT36" s="1022"/>
      <c r="SRU36" s="1022"/>
      <c r="SRV36" s="1022"/>
      <c r="SRW36" s="1022"/>
      <c r="SRX36" s="1022"/>
      <c r="SRY36" s="1022"/>
      <c r="SRZ36" s="1022"/>
      <c r="SSA36" s="1022"/>
      <c r="SSB36" s="1022"/>
      <c r="SSC36" s="1022"/>
      <c r="SSD36" s="1022"/>
      <c r="SSE36" s="1022"/>
      <c r="SSF36" s="1022"/>
      <c r="SSG36" s="1022"/>
      <c r="SSH36" s="1022"/>
      <c r="SSI36" s="1022"/>
      <c r="SSJ36" s="1022"/>
      <c r="SSK36" s="1022"/>
      <c r="SSL36" s="1022"/>
      <c r="SSM36" s="1022"/>
      <c r="SSN36" s="1022"/>
      <c r="SSO36" s="1022"/>
      <c r="SSP36" s="1022"/>
      <c r="SSQ36" s="1022"/>
      <c r="SSR36" s="1022"/>
      <c r="SSS36" s="1022"/>
      <c r="SST36" s="1022"/>
      <c r="SSU36" s="1022"/>
      <c r="SSV36" s="1022"/>
      <c r="SSW36" s="1022"/>
      <c r="SSX36" s="1022"/>
      <c r="SSY36" s="1022"/>
      <c r="SSZ36" s="1022"/>
      <c r="STA36" s="1022"/>
      <c r="STB36" s="1022"/>
      <c r="STC36" s="1022"/>
      <c r="STD36" s="1022"/>
      <c r="STE36" s="1022"/>
      <c r="STF36" s="1022"/>
      <c r="STG36" s="1022"/>
      <c r="STH36" s="1022"/>
      <c r="STI36" s="1022"/>
      <c r="STJ36" s="1022"/>
      <c r="STK36" s="1022"/>
      <c r="STL36" s="1022"/>
      <c r="STM36" s="1022"/>
      <c r="STN36" s="1022"/>
      <c r="STO36" s="1022"/>
      <c r="STP36" s="1022"/>
      <c r="STQ36" s="1022"/>
      <c r="STR36" s="1022"/>
      <c r="STS36" s="1022"/>
      <c r="STT36" s="1022"/>
      <c r="STU36" s="1022"/>
      <c r="STV36" s="1022"/>
      <c r="STW36" s="1022"/>
      <c r="STX36" s="1022"/>
      <c r="STY36" s="1022"/>
      <c r="STZ36" s="1022"/>
      <c r="SUA36" s="1022"/>
      <c r="SUB36" s="1022"/>
      <c r="SUC36" s="1022"/>
      <c r="SUD36" s="1022"/>
      <c r="SUE36" s="1022"/>
      <c r="SUF36" s="1022"/>
      <c r="SUG36" s="1022"/>
      <c r="SUH36" s="1022"/>
      <c r="SUI36" s="1022"/>
      <c r="SUJ36" s="1022"/>
      <c r="SUK36" s="1022"/>
      <c r="SUL36" s="1022"/>
      <c r="SUM36" s="1022"/>
      <c r="SUN36" s="1022"/>
      <c r="SUO36" s="1022"/>
      <c r="SUP36" s="1022"/>
      <c r="SUQ36" s="1022"/>
      <c r="SUR36" s="1022"/>
      <c r="SUS36" s="1022"/>
      <c r="SUT36" s="1022"/>
      <c r="SUU36" s="1022"/>
      <c r="SUV36" s="1022"/>
      <c r="SUW36" s="1022"/>
      <c r="SUX36" s="1022"/>
      <c r="SUY36" s="1022"/>
      <c r="SUZ36" s="1022"/>
      <c r="SVA36" s="1022"/>
      <c r="SVB36" s="1022"/>
      <c r="SVC36" s="1022"/>
      <c r="SVD36" s="1022"/>
      <c r="SVE36" s="1022"/>
      <c r="SVF36" s="1022"/>
      <c r="SVG36" s="1022"/>
      <c r="SVH36" s="1022"/>
      <c r="SVI36" s="1022"/>
      <c r="SVJ36" s="1022"/>
      <c r="SVK36" s="1022"/>
      <c r="SVL36" s="1022"/>
      <c r="SVM36" s="1022"/>
      <c r="SVN36" s="1022"/>
      <c r="SVO36" s="1022"/>
      <c r="SVP36" s="1022"/>
      <c r="SVQ36" s="1022"/>
      <c r="SVR36" s="1022"/>
      <c r="SVS36" s="1022"/>
      <c r="SVT36" s="1022"/>
      <c r="SVU36" s="1022"/>
      <c r="SVV36" s="1022"/>
      <c r="SVW36" s="1022"/>
      <c r="SVX36" s="1022"/>
      <c r="SVY36" s="1022"/>
      <c r="SVZ36" s="1022"/>
      <c r="SWA36" s="1022"/>
      <c r="SWB36" s="1022"/>
      <c r="SWC36" s="1022"/>
      <c r="SWD36" s="1022"/>
      <c r="SWE36" s="1022"/>
      <c r="SWF36" s="1022"/>
      <c r="SWG36" s="1022"/>
      <c r="SWH36" s="1022"/>
      <c r="SWI36" s="1022"/>
      <c r="SWJ36" s="1022"/>
      <c r="SWK36" s="1022"/>
      <c r="SWL36" s="1022"/>
      <c r="SWM36" s="1022"/>
      <c r="SWN36" s="1022"/>
      <c r="SWO36" s="1022"/>
      <c r="SWP36" s="1022"/>
      <c r="SWQ36" s="1022"/>
      <c r="SWR36" s="1022"/>
      <c r="SWS36" s="1022"/>
      <c r="SWT36" s="1022"/>
      <c r="SWU36" s="1022"/>
      <c r="SWV36" s="1022"/>
      <c r="SWW36" s="1022"/>
      <c r="SWX36" s="1022"/>
      <c r="SWY36" s="1022"/>
      <c r="SWZ36" s="1022"/>
      <c r="SXA36" s="1022"/>
      <c r="SXB36" s="1022"/>
      <c r="SXC36" s="1022"/>
      <c r="SXD36" s="1022"/>
      <c r="SXE36" s="1022"/>
      <c r="SXF36" s="1022"/>
      <c r="SXG36" s="1022"/>
      <c r="SXH36" s="1022"/>
      <c r="SXI36" s="1022"/>
      <c r="SXJ36" s="1022"/>
      <c r="SXK36" s="1022"/>
      <c r="SXL36" s="1022"/>
      <c r="SXM36" s="1022"/>
      <c r="SXN36" s="1022"/>
      <c r="SXO36" s="1022"/>
      <c r="SXP36" s="1022"/>
      <c r="SXQ36" s="1022"/>
      <c r="SXR36" s="1022"/>
      <c r="SXS36" s="1022"/>
      <c r="SXT36" s="1022"/>
      <c r="SXU36" s="1022"/>
      <c r="SXV36" s="1022"/>
      <c r="SXW36" s="1022"/>
      <c r="SXX36" s="1022"/>
      <c r="SXY36" s="1022"/>
      <c r="SXZ36" s="1022"/>
      <c r="SYA36" s="1022"/>
      <c r="SYB36" s="1022"/>
      <c r="SYC36" s="1022"/>
      <c r="SYD36" s="1022"/>
      <c r="SYE36" s="1022"/>
      <c r="SYF36" s="1022"/>
      <c r="SYG36" s="1022"/>
      <c r="SYH36" s="1022"/>
      <c r="SYI36" s="1022"/>
      <c r="SYJ36" s="1022"/>
      <c r="SYK36" s="1022"/>
      <c r="SYL36" s="1022"/>
      <c r="SYM36" s="1022"/>
      <c r="SYN36" s="1022"/>
      <c r="SYO36" s="1022"/>
      <c r="SYP36" s="1022"/>
      <c r="SYQ36" s="1022"/>
      <c r="SYR36" s="1022"/>
      <c r="SYS36" s="1022"/>
      <c r="SYT36" s="1022"/>
      <c r="SYU36" s="1022"/>
      <c r="SYV36" s="1022"/>
      <c r="SYW36" s="1022"/>
      <c r="SYX36" s="1022"/>
      <c r="SYY36" s="1022"/>
      <c r="SYZ36" s="1022"/>
      <c r="SZA36" s="1022"/>
      <c r="SZB36" s="1022"/>
      <c r="SZC36" s="1022"/>
      <c r="SZD36" s="1022"/>
      <c r="SZE36" s="1022"/>
      <c r="SZF36" s="1022"/>
      <c r="SZG36" s="1022"/>
      <c r="SZH36" s="1022"/>
      <c r="SZI36" s="1022"/>
      <c r="SZJ36" s="1022"/>
      <c r="SZK36" s="1022"/>
      <c r="SZL36" s="1022"/>
      <c r="SZM36" s="1022"/>
      <c r="SZN36" s="1022"/>
      <c r="SZO36" s="1022"/>
      <c r="SZP36" s="1022"/>
      <c r="SZQ36" s="1022"/>
      <c r="SZR36" s="1022"/>
      <c r="SZS36" s="1022"/>
      <c r="SZT36" s="1022"/>
      <c r="SZU36" s="1022"/>
      <c r="SZV36" s="1022"/>
      <c r="SZW36" s="1022"/>
      <c r="SZX36" s="1022"/>
      <c r="SZY36" s="1022"/>
      <c r="SZZ36" s="1022"/>
      <c r="TAA36" s="1022"/>
      <c r="TAB36" s="1022"/>
      <c r="TAC36" s="1022"/>
      <c r="TAD36" s="1022"/>
      <c r="TAE36" s="1022"/>
      <c r="TAF36" s="1022"/>
      <c r="TAG36" s="1022"/>
      <c r="TAH36" s="1022"/>
      <c r="TAI36" s="1022"/>
      <c r="TAJ36" s="1022"/>
      <c r="TAK36" s="1022"/>
      <c r="TAL36" s="1022"/>
      <c r="TAM36" s="1022"/>
      <c r="TAN36" s="1022"/>
      <c r="TAO36" s="1022"/>
      <c r="TAP36" s="1022"/>
      <c r="TAQ36" s="1022"/>
      <c r="TAR36" s="1022"/>
      <c r="TAS36" s="1022"/>
      <c r="TAT36" s="1022"/>
      <c r="TAU36" s="1022"/>
      <c r="TAV36" s="1022"/>
      <c r="TAW36" s="1022"/>
      <c r="TAX36" s="1022"/>
      <c r="TAY36" s="1022"/>
      <c r="TAZ36" s="1022"/>
      <c r="TBA36" s="1022"/>
      <c r="TBB36" s="1022"/>
      <c r="TBC36" s="1022"/>
      <c r="TBD36" s="1022"/>
      <c r="TBE36" s="1022"/>
      <c r="TBF36" s="1022"/>
      <c r="TBG36" s="1022"/>
      <c r="TBH36" s="1022"/>
      <c r="TBI36" s="1022"/>
      <c r="TBJ36" s="1022"/>
      <c r="TBK36" s="1022"/>
      <c r="TBL36" s="1022"/>
      <c r="TBM36" s="1022"/>
      <c r="TBN36" s="1022"/>
      <c r="TBO36" s="1022"/>
      <c r="TBP36" s="1022"/>
      <c r="TBQ36" s="1022"/>
      <c r="TBR36" s="1022"/>
      <c r="TBS36" s="1022"/>
      <c r="TBT36" s="1022"/>
      <c r="TBU36" s="1022"/>
      <c r="TBV36" s="1022"/>
      <c r="TBW36" s="1022"/>
      <c r="TBX36" s="1022"/>
      <c r="TBY36" s="1022"/>
      <c r="TBZ36" s="1022"/>
      <c r="TCA36" s="1022"/>
      <c r="TCB36" s="1022"/>
      <c r="TCC36" s="1022"/>
      <c r="TCD36" s="1022"/>
      <c r="TCE36" s="1022"/>
      <c r="TCF36" s="1022"/>
      <c r="TCG36" s="1022"/>
      <c r="TCH36" s="1022"/>
      <c r="TCI36" s="1022"/>
      <c r="TCJ36" s="1022"/>
      <c r="TCK36" s="1022"/>
      <c r="TCL36" s="1022"/>
      <c r="TCM36" s="1022"/>
      <c r="TCN36" s="1022"/>
      <c r="TCO36" s="1022"/>
      <c r="TCP36" s="1022"/>
      <c r="TCQ36" s="1022"/>
      <c r="TCR36" s="1022"/>
      <c r="TCS36" s="1022"/>
      <c r="TCT36" s="1022"/>
      <c r="TCU36" s="1022"/>
      <c r="TCV36" s="1022"/>
      <c r="TCW36" s="1022"/>
      <c r="TCX36" s="1022"/>
      <c r="TCY36" s="1022"/>
      <c r="TCZ36" s="1022"/>
      <c r="TDA36" s="1022"/>
      <c r="TDB36" s="1022"/>
      <c r="TDC36" s="1022"/>
      <c r="TDD36" s="1022"/>
      <c r="TDE36" s="1022"/>
      <c r="TDF36" s="1022"/>
      <c r="TDG36" s="1022"/>
      <c r="TDH36" s="1022"/>
      <c r="TDI36" s="1022"/>
      <c r="TDJ36" s="1022"/>
      <c r="TDK36" s="1022"/>
      <c r="TDL36" s="1022"/>
      <c r="TDM36" s="1022"/>
      <c r="TDN36" s="1022"/>
      <c r="TDO36" s="1022"/>
      <c r="TDP36" s="1022"/>
      <c r="TDQ36" s="1022"/>
      <c r="TDR36" s="1022"/>
      <c r="TDS36" s="1022"/>
      <c r="TDT36" s="1022"/>
      <c r="TDU36" s="1022"/>
      <c r="TDV36" s="1022"/>
      <c r="TDW36" s="1022"/>
      <c r="TDX36" s="1022"/>
      <c r="TDY36" s="1022"/>
      <c r="TDZ36" s="1022"/>
      <c r="TEA36" s="1022"/>
      <c r="TEB36" s="1022"/>
      <c r="TEC36" s="1022"/>
      <c r="TED36" s="1022"/>
      <c r="TEE36" s="1022"/>
      <c r="TEF36" s="1022"/>
      <c r="TEG36" s="1022"/>
      <c r="TEH36" s="1022"/>
      <c r="TEI36" s="1022"/>
      <c r="TEJ36" s="1022"/>
      <c r="TEK36" s="1022"/>
      <c r="TEL36" s="1022"/>
      <c r="TEM36" s="1022"/>
      <c r="TEN36" s="1022"/>
      <c r="TEO36" s="1022"/>
      <c r="TEP36" s="1022"/>
      <c r="TEQ36" s="1022"/>
      <c r="TER36" s="1022"/>
      <c r="TES36" s="1022"/>
      <c r="TET36" s="1022"/>
      <c r="TEU36" s="1022"/>
      <c r="TEV36" s="1022"/>
      <c r="TEW36" s="1022"/>
      <c r="TEX36" s="1022"/>
      <c r="TEY36" s="1022"/>
      <c r="TEZ36" s="1022"/>
      <c r="TFA36" s="1022"/>
      <c r="TFB36" s="1022"/>
      <c r="TFC36" s="1022"/>
      <c r="TFD36" s="1022"/>
      <c r="TFE36" s="1022"/>
      <c r="TFF36" s="1022"/>
      <c r="TFG36" s="1022"/>
      <c r="TFH36" s="1022"/>
      <c r="TFI36" s="1022"/>
      <c r="TFJ36" s="1022"/>
      <c r="TFK36" s="1022"/>
      <c r="TFL36" s="1022"/>
      <c r="TFM36" s="1022"/>
      <c r="TFN36" s="1022"/>
      <c r="TFO36" s="1022"/>
      <c r="TFP36" s="1022"/>
      <c r="TFQ36" s="1022"/>
      <c r="TFR36" s="1022"/>
      <c r="TFS36" s="1022"/>
      <c r="TFT36" s="1022"/>
      <c r="TFU36" s="1022"/>
      <c r="TFV36" s="1022"/>
      <c r="TFW36" s="1022"/>
      <c r="TFX36" s="1022"/>
      <c r="TFY36" s="1022"/>
      <c r="TFZ36" s="1022"/>
      <c r="TGA36" s="1022"/>
      <c r="TGB36" s="1022"/>
      <c r="TGC36" s="1022"/>
      <c r="TGD36" s="1022"/>
      <c r="TGE36" s="1022"/>
      <c r="TGF36" s="1022"/>
      <c r="TGG36" s="1022"/>
      <c r="TGH36" s="1022"/>
      <c r="TGI36" s="1022"/>
      <c r="TGJ36" s="1022"/>
      <c r="TGK36" s="1022"/>
      <c r="TGL36" s="1022"/>
      <c r="TGM36" s="1022"/>
      <c r="TGN36" s="1022"/>
      <c r="TGO36" s="1022"/>
      <c r="TGP36" s="1022"/>
      <c r="TGQ36" s="1022"/>
      <c r="TGR36" s="1022"/>
      <c r="TGS36" s="1022"/>
      <c r="TGT36" s="1022"/>
      <c r="TGU36" s="1022"/>
      <c r="TGV36" s="1022"/>
      <c r="TGW36" s="1022"/>
      <c r="TGX36" s="1022"/>
      <c r="TGY36" s="1022"/>
      <c r="TGZ36" s="1022"/>
      <c r="THA36" s="1022"/>
      <c r="THB36" s="1022"/>
      <c r="THC36" s="1022"/>
      <c r="THD36" s="1022"/>
      <c r="THE36" s="1022"/>
      <c r="THF36" s="1022"/>
      <c r="THG36" s="1022"/>
      <c r="THH36" s="1022"/>
      <c r="THI36" s="1022"/>
      <c r="THJ36" s="1022"/>
      <c r="THK36" s="1022"/>
      <c r="THL36" s="1022"/>
      <c r="THM36" s="1022"/>
      <c r="THN36" s="1022"/>
      <c r="THO36" s="1022"/>
      <c r="THP36" s="1022"/>
      <c r="THQ36" s="1022"/>
      <c r="THR36" s="1022"/>
      <c r="THS36" s="1022"/>
      <c r="THT36" s="1022"/>
      <c r="THU36" s="1022"/>
      <c r="THV36" s="1022"/>
      <c r="THW36" s="1022"/>
      <c r="THX36" s="1022"/>
      <c r="THY36" s="1022"/>
      <c r="THZ36" s="1022"/>
      <c r="TIA36" s="1022"/>
      <c r="TIB36" s="1022"/>
      <c r="TIC36" s="1022"/>
      <c r="TID36" s="1022"/>
      <c r="TIE36" s="1022"/>
      <c r="TIF36" s="1022"/>
      <c r="TIG36" s="1022"/>
      <c r="TIH36" s="1022"/>
      <c r="TII36" s="1022"/>
      <c r="TIJ36" s="1022"/>
      <c r="TIK36" s="1022"/>
      <c r="TIL36" s="1022"/>
      <c r="TIM36" s="1022"/>
      <c r="TIN36" s="1022"/>
      <c r="TIO36" s="1022"/>
      <c r="TIP36" s="1022"/>
      <c r="TIQ36" s="1022"/>
      <c r="TIR36" s="1022"/>
      <c r="TIS36" s="1022"/>
      <c r="TIT36" s="1022"/>
      <c r="TIU36" s="1022"/>
      <c r="TIV36" s="1022"/>
      <c r="TIW36" s="1022"/>
      <c r="TIX36" s="1022"/>
      <c r="TIY36" s="1022"/>
      <c r="TIZ36" s="1022"/>
      <c r="TJA36" s="1022"/>
      <c r="TJB36" s="1022"/>
      <c r="TJC36" s="1022"/>
      <c r="TJD36" s="1022"/>
      <c r="TJE36" s="1022"/>
      <c r="TJF36" s="1022"/>
      <c r="TJG36" s="1022"/>
      <c r="TJH36" s="1022"/>
      <c r="TJI36" s="1022"/>
      <c r="TJJ36" s="1022"/>
      <c r="TJK36" s="1022"/>
      <c r="TJL36" s="1022"/>
      <c r="TJM36" s="1022"/>
      <c r="TJN36" s="1022"/>
      <c r="TJO36" s="1022"/>
      <c r="TJP36" s="1022"/>
      <c r="TJQ36" s="1022"/>
      <c r="TJR36" s="1022"/>
      <c r="TJS36" s="1022"/>
      <c r="TJT36" s="1022"/>
      <c r="TJU36" s="1022"/>
      <c r="TJV36" s="1022"/>
      <c r="TJW36" s="1022"/>
      <c r="TJX36" s="1022"/>
      <c r="TJY36" s="1022"/>
      <c r="TJZ36" s="1022"/>
      <c r="TKA36" s="1022"/>
      <c r="TKB36" s="1022"/>
      <c r="TKC36" s="1022"/>
      <c r="TKD36" s="1022"/>
      <c r="TKE36" s="1022"/>
      <c r="TKF36" s="1022"/>
      <c r="TKG36" s="1022"/>
      <c r="TKH36" s="1022"/>
      <c r="TKI36" s="1022"/>
      <c r="TKJ36" s="1022"/>
      <c r="TKK36" s="1022"/>
      <c r="TKL36" s="1022"/>
      <c r="TKM36" s="1022"/>
      <c r="TKN36" s="1022"/>
      <c r="TKO36" s="1022"/>
      <c r="TKP36" s="1022"/>
      <c r="TKQ36" s="1022"/>
      <c r="TKR36" s="1022"/>
      <c r="TKS36" s="1022"/>
      <c r="TKT36" s="1022"/>
      <c r="TKU36" s="1022"/>
      <c r="TKV36" s="1022"/>
      <c r="TKW36" s="1022"/>
      <c r="TKX36" s="1022"/>
      <c r="TKY36" s="1022"/>
      <c r="TKZ36" s="1022"/>
      <c r="TLA36" s="1022"/>
      <c r="TLB36" s="1022"/>
      <c r="TLC36" s="1022"/>
      <c r="TLD36" s="1022"/>
      <c r="TLE36" s="1022"/>
      <c r="TLF36" s="1022"/>
      <c r="TLG36" s="1022"/>
      <c r="TLH36" s="1022"/>
      <c r="TLI36" s="1022"/>
      <c r="TLJ36" s="1022"/>
      <c r="TLK36" s="1022"/>
      <c r="TLL36" s="1022"/>
      <c r="TLM36" s="1022"/>
      <c r="TLN36" s="1022"/>
      <c r="TLO36" s="1022"/>
      <c r="TLP36" s="1022"/>
      <c r="TLQ36" s="1022"/>
      <c r="TLR36" s="1022"/>
      <c r="TLS36" s="1022"/>
      <c r="TLT36" s="1022"/>
      <c r="TLU36" s="1022"/>
      <c r="TLV36" s="1022"/>
      <c r="TLW36" s="1022"/>
      <c r="TLX36" s="1022"/>
      <c r="TLY36" s="1022"/>
      <c r="TLZ36" s="1022"/>
      <c r="TMA36" s="1022"/>
      <c r="TMB36" s="1022"/>
      <c r="TMC36" s="1022"/>
      <c r="TMD36" s="1022"/>
      <c r="TME36" s="1022"/>
      <c r="TMF36" s="1022"/>
      <c r="TMG36" s="1022"/>
      <c r="TMH36" s="1022"/>
      <c r="TMI36" s="1022"/>
      <c r="TMJ36" s="1022"/>
      <c r="TMK36" s="1022"/>
      <c r="TML36" s="1022"/>
      <c r="TMM36" s="1022"/>
      <c r="TMN36" s="1022"/>
      <c r="TMO36" s="1022"/>
      <c r="TMP36" s="1022"/>
      <c r="TMQ36" s="1022"/>
      <c r="TMR36" s="1022"/>
      <c r="TMS36" s="1022"/>
      <c r="TMT36" s="1022"/>
      <c r="TMU36" s="1022"/>
      <c r="TMV36" s="1022"/>
      <c r="TMW36" s="1022"/>
      <c r="TMX36" s="1022"/>
      <c r="TMY36" s="1022"/>
      <c r="TMZ36" s="1022"/>
      <c r="TNA36" s="1022"/>
      <c r="TNB36" s="1022"/>
      <c r="TNC36" s="1022"/>
      <c r="TND36" s="1022"/>
      <c r="TNE36" s="1022"/>
      <c r="TNF36" s="1022"/>
      <c r="TNG36" s="1022"/>
      <c r="TNH36" s="1022"/>
      <c r="TNI36" s="1022"/>
      <c r="TNJ36" s="1022"/>
      <c r="TNK36" s="1022"/>
      <c r="TNL36" s="1022"/>
      <c r="TNM36" s="1022"/>
      <c r="TNN36" s="1022"/>
      <c r="TNO36" s="1022"/>
      <c r="TNP36" s="1022"/>
      <c r="TNQ36" s="1022"/>
      <c r="TNR36" s="1022"/>
      <c r="TNS36" s="1022"/>
      <c r="TNT36" s="1022"/>
      <c r="TNU36" s="1022"/>
      <c r="TNV36" s="1022"/>
      <c r="TNW36" s="1022"/>
      <c r="TNX36" s="1022"/>
      <c r="TNY36" s="1022"/>
      <c r="TNZ36" s="1022"/>
      <c r="TOA36" s="1022"/>
      <c r="TOB36" s="1022"/>
      <c r="TOC36" s="1022"/>
      <c r="TOD36" s="1022"/>
      <c r="TOE36" s="1022"/>
      <c r="TOF36" s="1022"/>
      <c r="TOG36" s="1022"/>
      <c r="TOH36" s="1022"/>
      <c r="TOI36" s="1022"/>
      <c r="TOJ36" s="1022"/>
      <c r="TOK36" s="1022"/>
      <c r="TOL36" s="1022"/>
      <c r="TOM36" s="1022"/>
      <c r="TON36" s="1022"/>
      <c r="TOO36" s="1022"/>
      <c r="TOP36" s="1022"/>
      <c r="TOQ36" s="1022"/>
      <c r="TOR36" s="1022"/>
      <c r="TOS36" s="1022"/>
      <c r="TOT36" s="1022"/>
      <c r="TOU36" s="1022"/>
      <c r="TOV36" s="1022"/>
      <c r="TOW36" s="1022"/>
      <c r="TOX36" s="1022"/>
      <c r="TOY36" s="1022"/>
      <c r="TOZ36" s="1022"/>
      <c r="TPA36" s="1022"/>
      <c r="TPB36" s="1022"/>
      <c r="TPC36" s="1022"/>
      <c r="TPD36" s="1022"/>
      <c r="TPE36" s="1022"/>
      <c r="TPF36" s="1022"/>
      <c r="TPG36" s="1022"/>
      <c r="TPH36" s="1022"/>
      <c r="TPI36" s="1022"/>
      <c r="TPJ36" s="1022"/>
      <c r="TPK36" s="1022"/>
      <c r="TPL36" s="1022"/>
      <c r="TPM36" s="1022"/>
      <c r="TPN36" s="1022"/>
      <c r="TPO36" s="1022"/>
      <c r="TPP36" s="1022"/>
      <c r="TPQ36" s="1022"/>
      <c r="TPR36" s="1022"/>
      <c r="TPS36" s="1022"/>
      <c r="TPT36" s="1022"/>
      <c r="TPU36" s="1022"/>
      <c r="TPV36" s="1022"/>
      <c r="TPW36" s="1022"/>
      <c r="TPX36" s="1022"/>
      <c r="TPY36" s="1022"/>
      <c r="TPZ36" s="1022"/>
      <c r="TQA36" s="1022"/>
      <c r="TQB36" s="1022"/>
      <c r="TQC36" s="1022"/>
      <c r="TQD36" s="1022"/>
      <c r="TQE36" s="1022"/>
      <c r="TQF36" s="1022"/>
      <c r="TQG36" s="1022"/>
      <c r="TQH36" s="1022"/>
      <c r="TQI36" s="1022"/>
      <c r="TQJ36" s="1022"/>
      <c r="TQK36" s="1022"/>
      <c r="TQL36" s="1022"/>
      <c r="TQM36" s="1022"/>
      <c r="TQN36" s="1022"/>
      <c r="TQO36" s="1022"/>
      <c r="TQP36" s="1022"/>
      <c r="TQQ36" s="1022"/>
      <c r="TQR36" s="1022"/>
      <c r="TQS36" s="1022"/>
      <c r="TQT36" s="1022"/>
      <c r="TQU36" s="1022"/>
      <c r="TQV36" s="1022"/>
      <c r="TQW36" s="1022"/>
      <c r="TQX36" s="1022"/>
      <c r="TQY36" s="1022"/>
      <c r="TQZ36" s="1022"/>
      <c r="TRA36" s="1022"/>
      <c r="TRB36" s="1022"/>
      <c r="TRC36" s="1022"/>
      <c r="TRD36" s="1022"/>
      <c r="TRE36" s="1022"/>
      <c r="TRF36" s="1022"/>
      <c r="TRG36" s="1022"/>
      <c r="TRH36" s="1022"/>
      <c r="TRI36" s="1022"/>
      <c r="TRJ36" s="1022"/>
      <c r="TRK36" s="1022"/>
      <c r="TRL36" s="1022"/>
      <c r="TRM36" s="1022"/>
      <c r="TRN36" s="1022"/>
      <c r="TRO36" s="1022"/>
      <c r="TRP36" s="1022"/>
      <c r="TRQ36" s="1022"/>
      <c r="TRR36" s="1022"/>
      <c r="TRS36" s="1022"/>
      <c r="TRT36" s="1022"/>
      <c r="TRU36" s="1022"/>
      <c r="TRV36" s="1022"/>
      <c r="TRW36" s="1022"/>
      <c r="TRX36" s="1022"/>
      <c r="TRY36" s="1022"/>
      <c r="TRZ36" s="1022"/>
      <c r="TSA36" s="1022"/>
      <c r="TSB36" s="1022"/>
      <c r="TSC36" s="1022"/>
      <c r="TSD36" s="1022"/>
      <c r="TSE36" s="1022"/>
      <c r="TSF36" s="1022"/>
      <c r="TSG36" s="1022"/>
      <c r="TSH36" s="1022"/>
      <c r="TSI36" s="1022"/>
      <c r="TSJ36" s="1022"/>
      <c r="TSK36" s="1022"/>
      <c r="TSL36" s="1022"/>
      <c r="TSM36" s="1022"/>
      <c r="TSN36" s="1022"/>
      <c r="TSO36" s="1022"/>
      <c r="TSP36" s="1022"/>
      <c r="TSQ36" s="1022"/>
      <c r="TSR36" s="1022"/>
      <c r="TSS36" s="1022"/>
      <c r="TST36" s="1022"/>
      <c r="TSU36" s="1022"/>
      <c r="TSV36" s="1022"/>
      <c r="TSW36" s="1022"/>
      <c r="TSX36" s="1022"/>
      <c r="TSY36" s="1022"/>
      <c r="TSZ36" s="1022"/>
      <c r="TTA36" s="1022"/>
      <c r="TTB36" s="1022"/>
      <c r="TTC36" s="1022"/>
      <c r="TTD36" s="1022"/>
      <c r="TTE36" s="1022"/>
      <c r="TTF36" s="1022"/>
      <c r="TTG36" s="1022"/>
      <c r="TTH36" s="1022"/>
      <c r="TTI36" s="1022"/>
      <c r="TTJ36" s="1022"/>
      <c r="TTK36" s="1022"/>
      <c r="TTL36" s="1022"/>
      <c r="TTM36" s="1022"/>
      <c r="TTN36" s="1022"/>
      <c r="TTO36" s="1022"/>
      <c r="TTP36" s="1022"/>
      <c r="TTQ36" s="1022"/>
      <c r="TTR36" s="1022"/>
      <c r="TTS36" s="1022"/>
      <c r="TTT36" s="1022"/>
      <c r="TTU36" s="1022"/>
      <c r="TTV36" s="1022"/>
      <c r="TTW36" s="1022"/>
      <c r="TTX36" s="1022"/>
      <c r="TTY36" s="1022"/>
      <c r="TTZ36" s="1022"/>
      <c r="TUA36" s="1022"/>
      <c r="TUB36" s="1022"/>
      <c r="TUC36" s="1022"/>
      <c r="TUD36" s="1022"/>
      <c r="TUE36" s="1022"/>
      <c r="TUF36" s="1022"/>
      <c r="TUG36" s="1022"/>
      <c r="TUH36" s="1022"/>
      <c r="TUI36" s="1022"/>
      <c r="TUJ36" s="1022"/>
      <c r="TUK36" s="1022"/>
      <c r="TUL36" s="1022"/>
      <c r="TUM36" s="1022"/>
      <c r="TUN36" s="1022"/>
      <c r="TUO36" s="1022"/>
      <c r="TUP36" s="1022"/>
      <c r="TUQ36" s="1022"/>
      <c r="TUR36" s="1022"/>
      <c r="TUS36" s="1022"/>
      <c r="TUT36" s="1022"/>
      <c r="TUU36" s="1022"/>
      <c r="TUV36" s="1022"/>
      <c r="TUW36" s="1022"/>
      <c r="TUX36" s="1022"/>
      <c r="TUY36" s="1022"/>
      <c r="TUZ36" s="1022"/>
      <c r="TVA36" s="1022"/>
      <c r="TVB36" s="1022"/>
      <c r="TVC36" s="1022"/>
      <c r="TVD36" s="1022"/>
      <c r="TVE36" s="1022"/>
      <c r="TVF36" s="1022"/>
      <c r="TVG36" s="1022"/>
      <c r="TVH36" s="1022"/>
      <c r="TVI36" s="1022"/>
      <c r="TVJ36" s="1022"/>
      <c r="TVK36" s="1022"/>
      <c r="TVL36" s="1022"/>
      <c r="TVM36" s="1022"/>
      <c r="TVN36" s="1022"/>
      <c r="TVO36" s="1022"/>
      <c r="TVP36" s="1022"/>
      <c r="TVQ36" s="1022"/>
      <c r="TVR36" s="1022"/>
      <c r="TVS36" s="1022"/>
      <c r="TVT36" s="1022"/>
      <c r="TVU36" s="1022"/>
      <c r="TVV36" s="1022"/>
      <c r="TVW36" s="1022"/>
      <c r="TVX36" s="1022"/>
      <c r="TVY36" s="1022"/>
      <c r="TVZ36" s="1022"/>
      <c r="TWA36" s="1022"/>
      <c r="TWB36" s="1022"/>
      <c r="TWC36" s="1022"/>
      <c r="TWD36" s="1022"/>
      <c r="TWE36" s="1022"/>
      <c r="TWF36" s="1022"/>
      <c r="TWG36" s="1022"/>
      <c r="TWH36" s="1022"/>
      <c r="TWI36" s="1022"/>
      <c r="TWJ36" s="1022"/>
      <c r="TWK36" s="1022"/>
      <c r="TWL36" s="1022"/>
      <c r="TWM36" s="1022"/>
      <c r="TWN36" s="1022"/>
      <c r="TWO36" s="1022"/>
      <c r="TWP36" s="1022"/>
      <c r="TWQ36" s="1022"/>
      <c r="TWR36" s="1022"/>
      <c r="TWS36" s="1022"/>
      <c r="TWT36" s="1022"/>
      <c r="TWU36" s="1022"/>
      <c r="TWV36" s="1022"/>
      <c r="TWW36" s="1022"/>
      <c r="TWX36" s="1022"/>
      <c r="TWY36" s="1022"/>
      <c r="TWZ36" s="1022"/>
      <c r="TXA36" s="1022"/>
      <c r="TXB36" s="1022"/>
      <c r="TXC36" s="1022"/>
      <c r="TXD36" s="1022"/>
      <c r="TXE36" s="1022"/>
      <c r="TXF36" s="1022"/>
      <c r="TXG36" s="1022"/>
      <c r="TXH36" s="1022"/>
      <c r="TXI36" s="1022"/>
      <c r="TXJ36" s="1022"/>
      <c r="TXK36" s="1022"/>
      <c r="TXL36" s="1022"/>
      <c r="TXM36" s="1022"/>
      <c r="TXN36" s="1022"/>
      <c r="TXO36" s="1022"/>
      <c r="TXP36" s="1022"/>
      <c r="TXQ36" s="1022"/>
      <c r="TXR36" s="1022"/>
      <c r="TXS36" s="1022"/>
      <c r="TXT36" s="1022"/>
      <c r="TXU36" s="1022"/>
      <c r="TXV36" s="1022"/>
      <c r="TXW36" s="1022"/>
      <c r="TXX36" s="1022"/>
      <c r="TXY36" s="1022"/>
      <c r="TXZ36" s="1022"/>
      <c r="TYA36" s="1022"/>
      <c r="TYB36" s="1022"/>
      <c r="TYC36" s="1022"/>
      <c r="TYD36" s="1022"/>
      <c r="TYE36" s="1022"/>
      <c r="TYF36" s="1022"/>
      <c r="TYG36" s="1022"/>
      <c r="TYH36" s="1022"/>
      <c r="TYI36" s="1022"/>
      <c r="TYJ36" s="1022"/>
      <c r="TYK36" s="1022"/>
      <c r="TYL36" s="1022"/>
      <c r="TYM36" s="1022"/>
      <c r="TYN36" s="1022"/>
      <c r="TYO36" s="1022"/>
      <c r="TYP36" s="1022"/>
      <c r="TYQ36" s="1022"/>
      <c r="TYR36" s="1022"/>
      <c r="TYS36" s="1022"/>
      <c r="TYT36" s="1022"/>
      <c r="TYU36" s="1022"/>
      <c r="TYV36" s="1022"/>
      <c r="TYW36" s="1022"/>
      <c r="TYX36" s="1022"/>
      <c r="TYY36" s="1022"/>
      <c r="TYZ36" s="1022"/>
      <c r="TZA36" s="1022"/>
      <c r="TZB36" s="1022"/>
      <c r="TZC36" s="1022"/>
      <c r="TZD36" s="1022"/>
      <c r="TZE36" s="1022"/>
      <c r="TZF36" s="1022"/>
      <c r="TZG36" s="1022"/>
      <c r="TZH36" s="1022"/>
      <c r="TZI36" s="1022"/>
      <c r="TZJ36" s="1022"/>
      <c r="TZK36" s="1022"/>
      <c r="TZL36" s="1022"/>
      <c r="TZM36" s="1022"/>
      <c r="TZN36" s="1022"/>
      <c r="TZO36" s="1022"/>
      <c r="TZP36" s="1022"/>
      <c r="TZQ36" s="1022"/>
      <c r="TZR36" s="1022"/>
      <c r="TZS36" s="1022"/>
      <c r="TZT36" s="1022"/>
      <c r="TZU36" s="1022"/>
      <c r="TZV36" s="1022"/>
      <c r="TZW36" s="1022"/>
      <c r="TZX36" s="1022"/>
      <c r="TZY36" s="1022"/>
      <c r="TZZ36" s="1022"/>
      <c r="UAA36" s="1022"/>
      <c r="UAB36" s="1022"/>
      <c r="UAC36" s="1022"/>
      <c r="UAD36" s="1022"/>
      <c r="UAE36" s="1022"/>
      <c r="UAF36" s="1022"/>
      <c r="UAG36" s="1022"/>
      <c r="UAH36" s="1022"/>
      <c r="UAI36" s="1022"/>
      <c r="UAJ36" s="1022"/>
      <c r="UAK36" s="1022"/>
      <c r="UAL36" s="1022"/>
      <c r="UAM36" s="1022"/>
      <c r="UAN36" s="1022"/>
      <c r="UAO36" s="1022"/>
      <c r="UAP36" s="1022"/>
      <c r="UAQ36" s="1022"/>
      <c r="UAR36" s="1022"/>
      <c r="UAS36" s="1022"/>
      <c r="UAT36" s="1022"/>
      <c r="UAU36" s="1022"/>
      <c r="UAV36" s="1022"/>
      <c r="UAW36" s="1022"/>
      <c r="UAX36" s="1022"/>
      <c r="UAY36" s="1022"/>
      <c r="UAZ36" s="1022"/>
      <c r="UBA36" s="1022"/>
      <c r="UBB36" s="1022"/>
      <c r="UBC36" s="1022"/>
      <c r="UBD36" s="1022"/>
      <c r="UBE36" s="1022"/>
      <c r="UBF36" s="1022"/>
      <c r="UBG36" s="1022"/>
      <c r="UBH36" s="1022"/>
      <c r="UBI36" s="1022"/>
      <c r="UBJ36" s="1022"/>
      <c r="UBK36" s="1022"/>
      <c r="UBL36" s="1022"/>
      <c r="UBM36" s="1022"/>
      <c r="UBN36" s="1022"/>
      <c r="UBO36" s="1022"/>
      <c r="UBP36" s="1022"/>
      <c r="UBQ36" s="1022"/>
      <c r="UBR36" s="1022"/>
      <c r="UBS36" s="1022"/>
      <c r="UBT36" s="1022"/>
      <c r="UBU36" s="1022"/>
      <c r="UBV36" s="1022"/>
      <c r="UBW36" s="1022"/>
      <c r="UBX36" s="1022"/>
      <c r="UBY36" s="1022"/>
      <c r="UBZ36" s="1022"/>
      <c r="UCA36" s="1022"/>
      <c r="UCB36" s="1022"/>
      <c r="UCC36" s="1022"/>
      <c r="UCD36" s="1022"/>
      <c r="UCE36" s="1022"/>
      <c r="UCF36" s="1022"/>
      <c r="UCG36" s="1022"/>
      <c r="UCH36" s="1022"/>
      <c r="UCI36" s="1022"/>
      <c r="UCJ36" s="1022"/>
      <c r="UCK36" s="1022"/>
      <c r="UCL36" s="1022"/>
      <c r="UCM36" s="1022"/>
      <c r="UCN36" s="1022"/>
      <c r="UCO36" s="1022"/>
      <c r="UCP36" s="1022"/>
      <c r="UCQ36" s="1022"/>
      <c r="UCR36" s="1022"/>
      <c r="UCS36" s="1022"/>
      <c r="UCT36" s="1022"/>
      <c r="UCU36" s="1022"/>
      <c r="UCV36" s="1022"/>
      <c r="UCW36" s="1022"/>
      <c r="UCX36" s="1022"/>
      <c r="UCY36" s="1022"/>
      <c r="UCZ36" s="1022"/>
      <c r="UDA36" s="1022"/>
      <c r="UDB36" s="1022"/>
      <c r="UDC36" s="1022"/>
      <c r="UDD36" s="1022"/>
      <c r="UDE36" s="1022"/>
      <c r="UDF36" s="1022"/>
      <c r="UDG36" s="1022"/>
      <c r="UDH36" s="1022"/>
      <c r="UDI36" s="1022"/>
      <c r="UDJ36" s="1022"/>
      <c r="UDK36" s="1022"/>
      <c r="UDL36" s="1022"/>
      <c r="UDM36" s="1022"/>
      <c r="UDN36" s="1022"/>
      <c r="UDO36" s="1022"/>
      <c r="UDP36" s="1022"/>
      <c r="UDQ36" s="1022"/>
      <c r="UDR36" s="1022"/>
      <c r="UDS36" s="1022"/>
      <c r="UDT36" s="1022"/>
      <c r="UDU36" s="1022"/>
      <c r="UDV36" s="1022"/>
      <c r="UDW36" s="1022"/>
      <c r="UDX36" s="1022"/>
      <c r="UDY36" s="1022"/>
      <c r="UDZ36" s="1022"/>
      <c r="UEA36" s="1022"/>
      <c r="UEB36" s="1022"/>
      <c r="UEC36" s="1022"/>
      <c r="UED36" s="1022"/>
      <c r="UEE36" s="1022"/>
      <c r="UEF36" s="1022"/>
      <c r="UEG36" s="1022"/>
      <c r="UEH36" s="1022"/>
      <c r="UEI36" s="1022"/>
      <c r="UEJ36" s="1022"/>
      <c r="UEK36" s="1022"/>
      <c r="UEL36" s="1022"/>
      <c r="UEM36" s="1022"/>
      <c r="UEN36" s="1022"/>
      <c r="UEO36" s="1022"/>
      <c r="UEP36" s="1022"/>
      <c r="UEQ36" s="1022"/>
      <c r="UER36" s="1022"/>
      <c r="UES36" s="1022"/>
      <c r="UET36" s="1022"/>
      <c r="UEU36" s="1022"/>
      <c r="UEV36" s="1022"/>
      <c r="UEW36" s="1022"/>
      <c r="UEX36" s="1022"/>
      <c r="UEY36" s="1022"/>
      <c r="UEZ36" s="1022"/>
      <c r="UFA36" s="1022"/>
      <c r="UFB36" s="1022"/>
      <c r="UFC36" s="1022"/>
      <c r="UFD36" s="1022"/>
      <c r="UFE36" s="1022"/>
      <c r="UFF36" s="1022"/>
      <c r="UFG36" s="1022"/>
      <c r="UFH36" s="1022"/>
      <c r="UFI36" s="1022"/>
      <c r="UFJ36" s="1022"/>
      <c r="UFK36" s="1022"/>
      <c r="UFL36" s="1022"/>
      <c r="UFM36" s="1022"/>
      <c r="UFN36" s="1022"/>
      <c r="UFO36" s="1022"/>
      <c r="UFP36" s="1022"/>
      <c r="UFQ36" s="1022"/>
      <c r="UFR36" s="1022"/>
      <c r="UFS36" s="1022"/>
      <c r="UFT36" s="1022"/>
      <c r="UFU36" s="1022"/>
      <c r="UFV36" s="1022"/>
      <c r="UFW36" s="1022"/>
      <c r="UFX36" s="1022"/>
      <c r="UFY36" s="1022"/>
      <c r="UFZ36" s="1022"/>
      <c r="UGA36" s="1022"/>
      <c r="UGB36" s="1022"/>
      <c r="UGC36" s="1022"/>
      <c r="UGD36" s="1022"/>
      <c r="UGE36" s="1022"/>
      <c r="UGF36" s="1022"/>
      <c r="UGG36" s="1022"/>
      <c r="UGH36" s="1022"/>
      <c r="UGI36" s="1022"/>
      <c r="UGJ36" s="1022"/>
      <c r="UGK36" s="1022"/>
      <c r="UGL36" s="1022"/>
      <c r="UGM36" s="1022"/>
      <c r="UGN36" s="1022"/>
      <c r="UGO36" s="1022"/>
      <c r="UGP36" s="1022"/>
      <c r="UGQ36" s="1022"/>
      <c r="UGR36" s="1022"/>
      <c r="UGS36" s="1022"/>
      <c r="UGT36" s="1022"/>
      <c r="UGU36" s="1022"/>
      <c r="UGV36" s="1022"/>
      <c r="UGW36" s="1022"/>
      <c r="UGX36" s="1022"/>
      <c r="UGY36" s="1022"/>
      <c r="UGZ36" s="1022"/>
      <c r="UHA36" s="1022"/>
      <c r="UHB36" s="1022"/>
      <c r="UHC36" s="1022"/>
      <c r="UHD36" s="1022"/>
      <c r="UHE36" s="1022"/>
      <c r="UHF36" s="1022"/>
      <c r="UHG36" s="1022"/>
      <c r="UHH36" s="1022"/>
      <c r="UHI36" s="1022"/>
      <c r="UHJ36" s="1022"/>
      <c r="UHK36" s="1022"/>
      <c r="UHL36" s="1022"/>
      <c r="UHM36" s="1022"/>
      <c r="UHN36" s="1022"/>
      <c r="UHO36" s="1022"/>
      <c r="UHP36" s="1022"/>
      <c r="UHQ36" s="1022"/>
      <c r="UHR36" s="1022"/>
      <c r="UHS36" s="1022"/>
      <c r="UHT36" s="1022"/>
      <c r="UHU36" s="1022"/>
      <c r="UHV36" s="1022"/>
      <c r="UHW36" s="1022"/>
      <c r="UHX36" s="1022"/>
      <c r="UHY36" s="1022"/>
      <c r="UHZ36" s="1022"/>
      <c r="UIA36" s="1022"/>
      <c r="UIB36" s="1022"/>
      <c r="UIC36" s="1022"/>
      <c r="UID36" s="1022"/>
      <c r="UIE36" s="1022"/>
      <c r="UIF36" s="1022"/>
      <c r="UIG36" s="1022"/>
      <c r="UIH36" s="1022"/>
      <c r="UII36" s="1022"/>
      <c r="UIJ36" s="1022"/>
      <c r="UIK36" s="1022"/>
      <c r="UIL36" s="1022"/>
      <c r="UIM36" s="1022"/>
      <c r="UIN36" s="1022"/>
      <c r="UIO36" s="1022"/>
      <c r="UIP36" s="1022"/>
      <c r="UIQ36" s="1022"/>
      <c r="UIR36" s="1022"/>
      <c r="UIS36" s="1022"/>
      <c r="UIT36" s="1022"/>
      <c r="UIU36" s="1022"/>
      <c r="UIV36" s="1022"/>
      <c r="UIW36" s="1022"/>
      <c r="UIX36" s="1022"/>
      <c r="UIY36" s="1022"/>
      <c r="UIZ36" s="1022"/>
      <c r="UJA36" s="1022"/>
      <c r="UJB36" s="1022"/>
      <c r="UJC36" s="1022"/>
      <c r="UJD36" s="1022"/>
      <c r="UJE36" s="1022"/>
      <c r="UJF36" s="1022"/>
      <c r="UJG36" s="1022"/>
      <c r="UJH36" s="1022"/>
      <c r="UJI36" s="1022"/>
      <c r="UJJ36" s="1022"/>
      <c r="UJK36" s="1022"/>
      <c r="UJL36" s="1022"/>
      <c r="UJM36" s="1022"/>
      <c r="UJN36" s="1022"/>
      <c r="UJO36" s="1022"/>
      <c r="UJP36" s="1022"/>
      <c r="UJQ36" s="1022"/>
      <c r="UJR36" s="1022"/>
      <c r="UJS36" s="1022"/>
      <c r="UJT36" s="1022"/>
      <c r="UJU36" s="1022"/>
      <c r="UJV36" s="1022"/>
      <c r="UJW36" s="1022"/>
      <c r="UJX36" s="1022"/>
      <c r="UJY36" s="1022"/>
      <c r="UJZ36" s="1022"/>
      <c r="UKA36" s="1022"/>
      <c r="UKB36" s="1022"/>
      <c r="UKC36" s="1022"/>
      <c r="UKD36" s="1022"/>
      <c r="UKE36" s="1022"/>
      <c r="UKF36" s="1022"/>
      <c r="UKG36" s="1022"/>
      <c r="UKH36" s="1022"/>
      <c r="UKI36" s="1022"/>
      <c r="UKJ36" s="1022"/>
      <c r="UKK36" s="1022"/>
      <c r="UKL36" s="1022"/>
      <c r="UKM36" s="1022"/>
      <c r="UKN36" s="1022"/>
      <c r="UKO36" s="1022"/>
      <c r="UKP36" s="1022"/>
      <c r="UKQ36" s="1022"/>
      <c r="UKR36" s="1022"/>
      <c r="UKS36" s="1022"/>
      <c r="UKT36" s="1022"/>
      <c r="UKU36" s="1022"/>
      <c r="UKV36" s="1022"/>
      <c r="UKW36" s="1022"/>
      <c r="UKX36" s="1022"/>
      <c r="UKY36" s="1022"/>
      <c r="UKZ36" s="1022"/>
      <c r="ULA36" s="1022"/>
      <c r="ULB36" s="1022"/>
      <c r="ULC36" s="1022"/>
      <c r="ULD36" s="1022"/>
      <c r="ULE36" s="1022"/>
      <c r="ULF36" s="1022"/>
      <c r="ULG36" s="1022"/>
      <c r="ULH36" s="1022"/>
      <c r="ULI36" s="1022"/>
      <c r="ULJ36" s="1022"/>
      <c r="ULK36" s="1022"/>
      <c r="ULL36" s="1022"/>
      <c r="ULM36" s="1022"/>
      <c r="ULN36" s="1022"/>
      <c r="ULO36" s="1022"/>
      <c r="ULP36" s="1022"/>
      <c r="ULQ36" s="1022"/>
      <c r="ULR36" s="1022"/>
      <c r="ULS36" s="1022"/>
      <c r="ULT36" s="1022"/>
      <c r="ULU36" s="1022"/>
      <c r="ULV36" s="1022"/>
      <c r="ULW36" s="1022"/>
      <c r="ULX36" s="1022"/>
      <c r="ULY36" s="1022"/>
      <c r="ULZ36" s="1022"/>
      <c r="UMA36" s="1022"/>
      <c r="UMB36" s="1022"/>
      <c r="UMC36" s="1022"/>
      <c r="UMD36" s="1022"/>
      <c r="UME36" s="1022"/>
      <c r="UMF36" s="1022"/>
      <c r="UMG36" s="1022"/>
      <c r="UMH36" s="1022"/>
      <c r="UMI36" s="1022"/>
      <c r="UMJ36" s="1022"/>
      <c r="UMK36" s="1022"/>
      <c r="UML36" s="1022"/>
      <c r="UMM36" s="1022"/>
      <c r="UMN36" s="1022"/>
      <c r="UMO36" s="1022"/>
      <c r="UMP36" s="1022"/>
      <c r="UMQ36" s="1022"/>
      <c r="UMR36" s="1022"/>
      <c r="UMS36" s="1022"/>
      <c r="UMT36" s="1022"/>
      <c r="UMU36" s="1022"/>
      <c r="UMV36" s="1022"/>
      <c r="UMW36" s="1022"/>
      <c r="UMX36" s="1022"/>
      <c r="UMY36" s="1022"/>
      <c r="UMZ36" s="1022"/>
      <c r="UNA36" s="1022"/>
      <c r="UNB36" s="1022"/>
      <c r="UNC36" s="1022"/>
      <c r="UND36" s="1022"/>
      <c r="UNE36" s="1022"/>
      <c r="UNF36" s="1022"/>
      <c r="UNG36" s="1022"/>
      <c r="UNH36" s="1022"/>
      <c r="UNI36" s="1022"/>
      <c r="UNJ36" s="1022"/>
      <c r="UNK36" s="1022"/>
      <c r="UNL36" s="1022"/>
      <c r="UNM36" s="1022"/>
      <c r="UNN36" s="1022"/>
      <c r="UNO36" s="1022"/>
      <c r="UNP36" s="1022"/>
      <c r="UNQ36" s="1022"/>
      <c r="UNR36" s="1022"/>
      <c r="UNS36" s="1022"/>
      <c r="UNT36" s="1022"/>
      <c r="UNU36" s="1022"/>
      <c r="UNV36" s="1022"/>
      <c r="UNW36" s="1022"/>
      <c r="UNX36" s="1022"/>
      <c r="UNY36" s="1022"/>
      <c r="UNZ36" s="1022"/>
      <c r="UOA36" s="1022"/>
      <c r="UOB36" s="1022"/>
      <c r="UOC36" s="1022"/>
      <c r="UOD36" s="1022"/>
      <c r="UOE36" s="1022"/>
      <c r="UOF36" s="1022"/>
      <c r="UOG36" s="1022"/>
      <c r="UOH36" s="1022"/>
      <c r="UOI36" s="1022"/>
      <c r="UOJ36" s="1022"/>
      <c r="UOK36" s="1022"/>
      <c r="UOL36" s="1022"/>
      <c r="UOM36" s="1022"/>
      <c r="UON36" s="1022"/>
      <c r="UOO36" s="1022"/>
      <c r="UOP36" s="1022"/>
      <c r="UOQ36" s="1022"/>
      <c r="UOR36" s="1022"/>
      <c r="UOS36" s="1022"/>
      <c r="UOT36" s="1022"/>
      <c r="UOU36" s="1022"/>
      <c r="UOV36" s="1022"/>
      <c r="UOW36" s="1022"/>
      <c r="UOX36" s="1022"/>
      <c r="UOY36" s="1022"/>
      <c r="UOZ36" s="1022"/>
      <c r="UPA36" s="1022"/>
      <c r="UPB36" s="1022"/>
      <c r="UPC36" s="1022"/>
      <c r="UPD36" s="1022"/>
      <c r="UPE36" s="1022"/>
      <c r="UPF36" s="1022"/>
      <c r="UPG36" s="1022"/>
      <c r="UPH36" s="1022"/>
      <c r="UPI36" s="1022"/>
      <c r="UPJ36" s="1022"/>
      <c r="UPK36" s="1022"/>
      <c r="UPL36" s="1022"/>
      <c r="UPM36" s="1022"/>
      <c r="UPN36" s="1022"/>
      <c r="UPO36" s="1022"/>
      <c r="UPP36" s="1022"/>
      <c r="UPQ36" s="1022"/>
      <c r="UPR36" s="1022"/>
      <c r="UPS36" s="1022"/>
      <c r="UPT36" s="1022"/>
      <c r="UPU36" s="1022"/>
      <c r="UPV36" s="1022"/>
      <c r="UPW36" s="1022"/>
      <c r="UPX36" s="1022"/>
      <c r="UPY36" s="1022"/>
      <c r="UPZ36" s="1022"/>
      <c r="UQA36" s="1022"/>
      <c r="UQB36" s="1022"/>
      <c r="UQC36" s="1022"/>
      <c r="UQD36" s="1022"/>
      <c r="UQE36" s="1022"/>
      <c r="UQF36" s="1022"/>
      <c r="UQG36" s="1022"/>
      <c r="UQH36" s="1022"/>
      <c r="UQI36" s="1022"/>
      <c r="UQJ36" s="1022"/>
      <c r="UQK36" s="1022"/>
      <c r="UQL36" s="1022"/>
      <c r="UQM36" s="1022"/>
      <c r="UQN36" s="1022"/>
      <c r="UQO36" s="1022"/>
      <c r="UQP36" s="1022"/>
      <c r="UQQ36" s="1022"/>
      <c r="UQR36" s="1022"/>
      <c r="UQS36" s="1022"/>
      <c r="UQT36" s="1022"/>
      <c r="UQU36" s="1022"/>
      <c r="UQV36" s="1022"/>
      <c r="UQW36" s="1022"/>
      <c r="UQX36" s="1022"/>
      <c r="UQY36" s="1022"/>
      <c r="UQZ36" s="1022"/>
      <c r="URA36" s="1022"/>
      <c r="URB36" s="1022"/>
      <c r="URC36" s="1022"/>
      <c r="URD36" s="1022"/>
      <c r="URE36" s="1022"/>
      <c r="URF36" s="1022"/>
      <c r="URG36" s="1022"/>
      <c r="URH36" s="1022"/>
      <c r="URI36" s="1022"/>
      <c r="URJ36" s="1022"/>
      <c r="URK36" s="1022"/>
      <c r="URL36" s="1022"/>
      <c r="URM36" s="1022"/>
      <c r="URN36" s="1022"/>
      <c r="URO36" s="1022"/>
      <c r="URP36" s="1022"/>
      <c r="URQ36" s="1022"/>
      <c r="URR36" s="1022"/>
      <c r="URS36" s="1022"/>
      <c r="URT36" s="1022"/>
      <c r="URU36" s="1022"/>
      <c r="URV36" s="1022"/>
      <c r="URW36" s="1022"/>
      <c r="URX36" s="1022"/>
      <c r="URY36" s="1022"/>
      <c r="URZ36" s="1022"/>
      <c r="USA36" s="1022"/>
      <c r="USB36" s="1022"/>
      <c r="USC36" s="1022"/>
      <c r="USD36" s="1022"/>
      <c r="USE36" s="1022"/>
      <c r="USF36" s="1022"/>
      <c r="USG36" s="1022"/>
      <c r="USH36" s="1022"/>
      <c r="USI36" s="1022"/>
      <c r="USJ36" s="1022"/>
      <c r="USK36" s="1022"/>
      <c r="USL36" s="1022"/>
      <c r="USM36" s="1022"/>
      <c r="USN36" s="1022"/>
      <c r="USO36" s="1022"/>
      <c r="USP36" s="1022"/>
      <c r="USQ36" s="1022"/>
      <c r="USR36" s="1022"/>
      <c r="USS36" s="1022"/>
      <c r="UST36" s="1022"/>
      <c r="USU36" s="1022"/>
      <c r="USV36" s="1022"/>
      <c r="USW36" s="1022"/>
      <c r="USX36" s="1022"/>
      <c r="USY36" s="1022"/>
      <c r="USZ36" s="1022"/>
      <c r="UTA36" s="1022"/>
      <c r="UTB36" s="1022"/>
      <c r="UTC36" s="1022"/>
      <c r="UTD36" s="1022"/>
      <c r="UTE36" s="1022"/>
      <c r="UTF36" s="1022"/>
      <c r="UTG36" s="1022"/>
      <c r="UTH36" s="1022"/>
      <c r="UTI36" s="1022"/>
      <c r="UTJ36" s="1022"/>
      <c r="UTK36" s="1022"/>
      <c r="UTL36" s="1022"/>
      <c r="UTM36" s="1022"/>
      <c r="UTN36" s="1022"/>
      <c r="UTO36" s="1022"/>
      <c r="UTP36" s="1022"/>
      <c r="UTQ36" s="1022"/>
      <c r="UTR36" s="1022"/>
      <c r="UTS36" s="1022"/>
      <c r="UTT36" s="1022"/>
      <c r="UTU36" s="1022"/>
      <c r="UTV36" s="1022"/>
      <c r="UTW36" s="1022"/>
      <c r="UTX36" s="1022"/>
      <c r="UTY36" s="1022"/>
      <c r="UTZ36" s="1022"/>
      <c r="UUA36" s="1022"/>
      <c r="UUB36" s="1022"/>
      <c r="UUC36" s="1022"/>
      <c r="UUD36" s="1022"/>
      <c r="UUE36" s="1022"/>
      <c r="UUF36" s="1022"/>
      <c r="UUG36" s="1022"/>
      <c r="UUH36" s="1022"/>
      <c r="UUI36" s="1022"/>
      <c r="UUJ36" s="1022"/>
      <c r="UUK36" s="1022"/>
      <c r="UUL36" s="1022"/>
      <c r="UUM36" s="1022"/>
      <c r="UUN36" s="1022"/>
      <c r="UUO36" s="1022"/>
      <c r="UUP36" s="1022"/>
      <c r="UUQ36" s="1022"/>
      <c r="UUR36" s="1022"/>
      <c r="UUS36" s="1022"/>
      <c r="UUT36" s="1022"/>
      <c r="UUU36" s="1022"/>
      <c r="UUV36" s="1022"/>
      <c r="UUW36" s="1022"/>
      <c r="UUX36" s="1022"/>
      <c r="UUY36" s="1022"/>
      <c r="UUZ36" s="1022"/>
      <c r="UVA36" s="1022"/>
      <c r="UVB36" s="1022"/>
      <c r="UVC36" s="1022"/>
      <c r="UVD36" s="1022"/>
      <c r="UVE36" s="1022"/>
      <c r="UVF36" s="1022"/>
      <c r="UVG36" s="1022"/>
      <c r="UVH36" s="1022"/>
      <c r="UVI36" s="1022"/>
      <c r="UVJ36" s="1022"/>
      <c r="UVK36" s="1022"/>
      <c r="UVL36" s="1022"/>
      <c r="UVM36" s="1022"/>
      <c r="UVN36" s="1022"/>
      <c r="UVO36" s="1022"/>
      <c r="UVP36" s="1022"/>
      <c r="UVQ36" s="1022"/>
      <c r="UVR36" s="1022"/>
      <c r="UVS36" s="1022"/>
      <c r="UVT36" s="1022"/>
      <c r="UVU36" s="1022"/>
      <c r="UVV36" s="1022"/>
      <c r="UVW36" s="1022"/>
      <c r="UVX36" s="1022"/>
      <c r="UVY36" s="1022"/>
      <c r="UVZ36" s="1022"/>
      <c r="UWA36" s="1022"/>
      <c r="UWB36" s="1022"/>
      <c r="UWC36" s="1022"/>
      <c r="UWD36" s="1022"/>
      <c r="UWE36" s="1022"/>
      <c r="UWF36" s="1022"/>
      <c r="UWG36" s="1022"/>
      <c r="UWH36" s="1022"/>
      <c r="UWI36" s="1022"/>
      <c r="UWJ36" s="1022"/>
      <c r="UWK36" s="1022"/>
      <c r="UWL36" s="1022"/>
      <c r="UWM36" s="1022"/>
      <c r="UWN36" s="1022"/>
      <c r="UWO36" s="1022"/>
      <c r="UWP36" s="1022"/>
      <c r="UWQ36" s="1022"/>
      <c r="UWR36" s="1022"/>
      <c r="UWS36" s="1022"/>
      <c r="UWT36" s="1022"/>
      <c r="UWU36" s="1022"/>
      <c r="UWV36" s="1022"/>
      <c r="UWW36" s="1022"/>
      <c r="UWX36" s="1022"/>
      <c r="UWY36" s="1022"/>
      <c r="UWZ36" s="1022"/>
      <c r="UXA36" s="1022"/>
      <c r="UXB36" s="1022"/>
      <c r="UXC36" s="1022"/>
      <c r="UXD36" s="1022"/>
      <c r="UXE36" s="1022"/>
      <c r="UXF36" s="1022"/>
      <c r="UXG36" s="1022"/>
      <c r="UXH36" s="1022"/>
      <c r="UXI36" s="1022"/>
      <c r="UXJ36" s="1022"/>
      <c r="UXK36" s="1022"/>
      <c r="UXL36" s="1022"/>
      <c r="UXM36" s="1022"/>
      <c r="UXN36" s="1022"/>
      <c r="UXO36" s="1022"/>
      <c r="UXP36" s="1022"/>
      <c r="UXQ36" s="1022"/>
      <c r="UXR36" s="1022"/>
      <c r="UXS36" s="1022"/>
      <c r="UXT36" s="1022"/>
      <c r="UXU36" s="1022"/>
      <c r="UXV36" s="1022"/>
      <c r="UXW36" s="1022"/>
      <c r="UXX36" s="1022"/>
      <c r="UXY36" s="1022"/>
      <c r="UXZ36" s="1022"/>
      <c r="UYA36" s="1022"/>
      <c r="UYB36" s="1022"/>
      <c r="UYC36" s="1022"/>
      <c r="UYD36" s="1022"/>
      <c r="UYE36" s="1022"/>
      <c r="UYF36" s="1022"/>
      <c r="UYG36" s="1022"/>
      <c r="UYH36" s="1022"/>
      <c r="UYI36" s="1022"/>
      <c r="UYJ36" s="1022"/>
      <c r="UYK36" s="1022"/>
      <c r="UYL36" s="1022"/>
      <c r="UYM36" s="1022"/>
      <c r="UYN36" s="1022"/>
      <c r="UYO36" s="1022"/>
      <c r="UYP36" s="1022"/>
      <c r="UYQ36" s="1022"/>
      <c r="UYR36" s="1022"/>
      <c r="UYS36" s="1022"/>
      <c r="UYT36" s="1022"/>
      <c r="UYU36" s="1022"/>
      <c r="UYV36" s="1022"/>
      <c r="UYW36" s="1022"/>
      <c r="UYX36" s="1022"/>
      <c r="UYY36" s="1022"/>
      <c r="UYZ36" s="1022"/>
      <c r="UZA36" s="1022"/>
      <c r="UZB36" s="1022"/>
      <c r="UZC36" s="1022"/>
      <c r="UZD36" s="1022"/>
      <c r="UZE36" s="1022"/>
      <c r="UZF36" s="1022"/>
      <c r="UZG36" s="1022"/>
      <c r="UZH36" s="1022"/>
      <c r="UZI36" s="1022"/>
      <c r="UZJ36" s="1022"/>
      <c r="UZK36" s="1022"/>
      <c r="UZL36" s="1022"/>
      <c r="UZM36" s="1022"/>
      <c r="UZN36" s="1022"/>
      <c r="UZO36" s="1022"/>
      <c r="UZP36" s="1022"/>
      <c r="UZQ36" s="1022"/>
      <c r="UZR36" s="1022"/>
      <c r="UZS36" s="1022"/>
      <c r="UZT36" s="1022"/>
      <c r="UZU36" s="1022"/>
      <c r="UZV36" s="1022"/>
      <c r="UZW36" s="1022"/>
      <c r="UZX36" s="1022"/>
      <c r="UZY36" s="1022"/>
      <c r="UZZ36" s="1022"/>
      <c r="VAA36" s="1022"/>
      <c r="VAB36" s="1022"/>
      <c r="VAC36" s="1022"/>
      <c r="VAD36" s="1022"/>
      <c r="VAE36" s="1022"/>
      <c r="VAF36" s="1022"/>
      <c r="VAG36" s="1022"/>
      <c r="VAH36" s="1022"/>
      <c r="VAI36" s="1022"/>
      <c r="VAJ36" s="1022"/>
      <c r="VAK36" s="1022"/>
      <c r="VAL36" s="1022"/>
      <c r="VAM36" s="1022"/>
      <c r="VAN36" s="1022"/>
      <c r="VAO36" s="1022"/>
      <c r="VAP36" s="1022"/>
      <c r="VAQ36" s="1022"/>
      <c r="VAR36" s="1022"/>
      <c r="VAS36" s="1022"/>
      <c r="VAT36" s="1022"/>
      <c r="VAU36" s="1022"/>
      <c r="VAV36" s="1022"/>
      <c r="VAW36" s="1022"/>
      <c r="VAX36" s="1022"/>
      <c r="VAY36" s="1022"/>
      <c r="VAZ36" s="1022"/>
      <c r="VBA36" s="1022"/>
      <c r="VBB36" s="1022"/>
      <c r="VBC36" s="1022"/>
      <c r="VBD36" s="1022"/>
      <c r="VBE36" s="1022"/>
      <c r="VBF36" s="1022"/>
      <c r="VBG36" s="1022"/>
      <c r="VBH36" s="1022"/>
      <c r="VBI36" s="1022"/>
      <c r="VBJ36" s="1022"/>
      <c r="VBK36" s="1022"/>
      <c r="VBL36" s="1022"/>
      <c r="VBM36" s="1022"/>
      <c r="VBN36" s="1022"/>
      <c r="VBO36" s="1022"/>
      <c r="VBP36" s="1022"/>
      <c r="VBQ36" s="1022"/>
      <c r="VBR36" s="1022"/>
      <c r="VBS36" s="1022"/>
      <c r="VBT36" s="1022"/>
      <c r="VBU36" s="1022"/>
      <c r="VBV36" s="1022"/>
      <c r="VBW36" s="1022"/>
      <c r="VBX36" s="1022"/>
      <c r="VBY36" s="1022"/>
      <c r="VBZ36" s="1022"/>
      <c r="VCA36" s="1022"/>
      <c r="VCB36" s="1022"/>
      <c r="VCC36" s="1022"/>
      <c r="VCD36" s="1022"/>
      <c r="VCE36" s="1022"/>
      <c r="VCF36" s="1022"/>
      <c r="VCG36" s="1022"/>
      <c r="VCH36" s="1022"/>
      <c r="VCI36" s="1022"/>
      <c r="VCJ36" s="1022"/>
      <c r="VCK36" s="1022"/>
      <c r="VCL36" s="1022"/>
      <c r="VCM36" s="1022"/>
      <c r="VCN36" s="1022"/>
      <c r="VCO36" s="1022"/>
      <c r="VCP36" s="1022"/>
      <c r="VCQ36" s="1022"/>
      <c r="VCR36" s="1022"/>
      <c r="VCS36" s="1022"/>
      <c r="VCT36" s="1022"/>
      <c r="VCU36" s="1022"/>
      <c r="VCV36" s="1022"/>
      <c r="VCW36" s="1022"/>
      <c r="VCX36" s="1022"/>
      <c r="VCY36" s="1022"/>
      <c r="VCZ36" s="1022"/>
      <c r="VDA36" s="1022"/>
      <c r="VDB36" s="1022"/>
      <c r="VDC36" s="1022"/>
      <c r="VDD36" s="1022"/>
      <c r="VDE36" s="1022"/>
      <c r="VDF36" s="1022"/>
      <c r="VDG36" s="1022"/>
      <c r="VDH36" s="1022"/>
      <c r="VDI36" s="1022"/>
      <c r="VDJ36" s="1022"/>
      <c r="VDK36" s="1022"/>
      <c r="VDL36" s="1022"/>
      <c r="VDM36" s="1022"/>
      <c r="VDN36" s="1022"/>
      <c r="VDO36" s="1022"/>
      <c r="VDP36" s="1022"/>
      <c r="VDQ36" s="1022"/>
      <c r="VDR36" s="1022"/>
      <c r="VDS36" s="1022"/>
      <c r="VDT36" s="1022"/>
      <c r="VDU36" s="1022"/>
      <c r="VDV36" s="1022"/>
      <c r="VDW36" s="1022"/>
      <c r="VDX36" s="1022"/>
      <c r="VDY36" s="1022"/>
      <c r="VDZ36" s="1022"/>
      <c r="VEA36" s="1022"/>
      <c r="VEB36" s="1022"/>
      <c r="VEC36" s="1022"/>
      <c r="VED36" s="1022"/>
      <c r="VEE36" s="1022"/>
      <c r="VEF36" s="1022"/>
      <c r="VEG36" s="1022"/>
      <c r="VEH36" s="1022"/>
      <c r="VEI36" s="1022"/>
      <c r="VEJ36" s="1022"/>
      <c r="VEK36" s="1022"/>
      <c r="VEL36" s="1022"/>
      <c r="VEM36" s="1022"/>
      <c r="VEN36" s="1022"/>
      <c r="VEO36" s="1022"/>
      <c r="VEP36" s="1022"/>
      <c r="VEQ36" s="1022"/>
      <c r="VER36" s="1022"/>
      <c r="VES36" s="1022"/>
      <c r="VET36" s="1022"/>
      <c r="VEU36" s="1022"/>
      <c r="VEV36" s="1022"/>
      <c r="VEW36" s="1022"/>
      <c r="VEX36" s="1022"/>
      <c r="VEY36" s="1022"/>
      <c r="VEZ36" s="1022"/>
      <c r="VFA36" s="1022"/>
      <c r="VFB36" s="1022"/>
      <c r="VFC36" s="1022"/>
      <c r="VFD36" s="1022"/>
      <c r="VFE36" s="1022"/>
      <c r="VFF36" s="1022"/>
      <c r="VFG36" s="1022"/>
      <c r="VFH36" s="1022"/>
      <c r="VFI36" s="1022"/>
      <c r="VFJ36" s="1022"/>
      <c r="VFK36" s="1022"/>
      <c r="VFL36" s="1022"/>
      <c r="VFM36" s="1022"/>
      <c r="VFN36" s="1022"/>
      <c r="VFO36" s="1022"/>
      <c r="VFP36" s="1022"/>
      <c r="VFQ36" s="1022"/>
      <c r="VFR36" s="1022"/>
      <c r="VFS36" s="1022"/>
      <c r="VFT36" s="1022"/>
      <c r="VFU36" s="1022"/>
      <c r="VFV36" s="1022"/>
      <c r="VFW36" s="1022"/>
      <c r="VFX36" s="1022"/>
      <c r="VFY36" s="1022"/>
      <c r="VFZ36" s="1022"/>
      <c r="VGA36" s="1022"/>
      <c r="VGB36" s="1022"/>
      <c r="VGC36" s="1022"/>
      <c r="VGD36" s="1022"/>
      <c r="VGE36" s="1022"/>
      <c r="VGF36" s="1022"/>
      <c r="VGG36" s="1022"/>
      <c r="VGH36" s="1022"/>
      <c r="VGI36" s="1022"/>
      <c r="VGJ36" s="1022"/>
      <c r="VGK36" s="1022"/>
      <c r="VGL36" s="1022"/>
      <c r="VGM36" s="1022"/>
      <c r="VGN36" s="1022"/>
      <c r="VGO36" s="1022"/>
      <c r="VGP36" s="1022"/>
      <c r="VGQ36" s="1022"/>
      <c r="VGR36" s="1022"/>
      <c r="VGS36" s="1022"/>
      <c r="VGT36" s="1022"/>
      <c r="VGU36" s="1022"/>
      <c r="VGV36" s="1022"/>
      <c r="VGW36" s="1022"/>
      <c r="VGX36" s="1022"/>
      <c r="VGY36" s="1022"/>
      <c r="VGZ36" s="1022"/>
      <c r="VHA36" s="1022"/>
      <c r="VHB36" s="1022"/>
      <c r="VHC36" s="1022"/>
      <c r="VHD36" s="1022"/>
      <c r="VHE36" s="1022"/>
      <c r="VHF36" s="1022"/>
      <c r="VHG36" s="1022"/>
      <c r="VHH36" s="1022"/>
      <c r="VHI36" s="1022"/>
      <c r="VHJ36" s="1022"/>
      <c r="VHK36" s="1022"/>
      <c r="VHL36" s="1022"/>
      <c r="VHM36" s="1022"/>
      <c r="VHN36" s="1022"/>
      <c r="VHO36" s="1022"/>
      <c r="VHP36" s="1022"/>
      <c r="VHQ36" s="1022"/>
      <c r="VHR36" s="1022"/>
      <c r="VHS36" s="1022"/>
      <c r="VHT36" s="1022"/>
      <c r="VHU36" s="1022"/>
      <c r="VHV36" s="1022"/>
      <c r="VHW36" s="1022"/>
      <c r="VHX36" s="1022"/>
      <c r="VHY36" s="1022"/>
      <c r="VHZ36" s="1022"/>
      <c r="VIA36" s="1022"/>
      <c r="VIB36" s="1022"/>
      <c r="VIC36" s="1022"/>
      <c r="VID36" s="1022"/>
      <c r="VIE36" s="1022"/>
      <c r="VIF36" s="1022"/>
      <c r="VIG36" s="1022"/>
      <c r="VIH36" s="1022"/>
      <c r="VII36" s="1022"/>
      <c r="VIJ36" s="1022"/>
      <c r="VIK36" s="1022"/>
      <c r="VIL36" s="1022"/>
      <c r="VIM36" s="1022"/>
      <c r="VIN36" s="1022"/>
      <c r="VIO36" s="1022"/>
      <c r="VIP36" s="1022"/>
      <c r="VIQ36" s="1022"/>
      <c r="VIR36" s="1022"/>
      <c r="VIS36" s="1022"/>
      <c r="VIT36" s="1022"/>
      <c r="VIU36" s="1022"/>
      <c r="VIV36" s="1022"/>
      <c r="VIW36" s="1022"/>
      <c r="VIX36" s="1022"/>
      <c r="VIY36" s="1022"/>
      <c r="VIZ36" s="1022"/>
      <c r="VJA36" s="1022"/>
      <c r="VJB36" s="1022"/>
      <c r="VJC36" s="1022"/>
      <c r="VJD36" s="1022"/>
      <c r="VJE36" s="1022"/>
      <c r="VJF36" s="1022"/>
      <c r="VJG36" s="1022"/>
      <c r="VJH36" s="1022"/>
      <c r="VJI36" s="1022"/>
      <c r="VJJ36" s="1022"/>
      <c r="VJK36" s="1022"/>
      <c r="VJL36" s="1022"/>
      <c r="VJM36" s="1022"/>
      <c r="VJN36" s="1022"/>
      <c r="VJO36" s="1022"/>
      <c r="VJP36" s="1022"/>
      <c r="VJQ36" s="1022"/>
      <c r="VJR36" s="1022"/>
      <c r="VJS36" s="1022"/>
      <c r="VJT36" s="1022"/>
      <c r="VJU36" s="1022"/>
      <c r="VJV36" s="1022"/>
      <c r="VJW36" s="1022"/>
      <c r="VJX36" s="1022"/>
      <c r="VJY36" s="1022"/>
      <c r="VJZ36" s="1022"/>
      <c r="VKA36" s="1022"/>
      <c r="VKB36" s="1022"/>
      <c r="VKC36" s="1022"/>
      <c r="VKD36" s="1022"/>
      <c r="VKE36" s="1022"/>
      <c r="VKF36" s="1022"/>
      <c r="VKG36" s="1022"/>
      <c r="VKH36" s="1022"/>
      <c r="VKI36" s="1022"/>
      <c r="VKJ36" s="1022"/>
      <c r="VKK36" s="1022"/>
      <c r="VKL36" s="1022"/>
      <c r="VKM36" s="1022"/>
      <c r="VKN36" s="1022"/>
      <c r="VKO36" s="1022"/>
      <c r="VKP36" s="1022"/>
      <c r="VKQ36" s="1022"/>
      <c r="VKR36" s="1022"/>
      <c r="VKS36" s="1022"/>
      <c r="VKT36" s="1022"/>
      <c r="VKU36" s="1022"/>
      <c r="VKV36" s="1022"/>
      <c r="VKW36" s="1022"/>
      <c r="VKX36" s="1022"/>
      <c r="VKY36" s="1022"/>
      <c r="VKZ36" s="1022"/>
      <c r="VLA36" s="1022"/>
      <c r="VLB36" s="1022"/>
      <c r="VLC36" s="1022"/>
      <c r="VLD36" s="1022"/>
      <c r="VLE36" s="1022"/>
      <c r="VLF36" s="1022"/>
      <c r="VLG36" s="1022"/>
      <c r="VLH36" s="1022"/>
      <c r="VLI36" s="1022"/>
      <c r="VLJ36" s="1022"/>
      <c r="VLK36" s="1022"/>
      <c r="VLL36" s="1022"/>
      <c r="VLM36" s="1022"/>
      <c r="VLN36" s="1022"/>
      <c r="VLO36" s="1022"/>
      <c r="VLP36" s="1022"/>
      <c r="VLQ36" s="1022"/>
      <c r="VLR36" s="1022"/>
      <c r="VLS36" s="1022"/>
      <c r="VLT36" s="1022"/>
      <c r="VLU36" s="1022"/>
      <c r="VLV36" s="1022"/>
      <c r="VLW36" s="1022"/>
      <c r="VLX36" s="1022"/>
      <c r="VLY36" s="1022"/>
      <c r="VLZ36" s="1022"/>
      <c r="VMA36" s="1022"/>
      <c r="VMB36" s="1022"/>
      <c r="VMC36" s="1022"/>
      <c r="VMD36" s="1022"/>
      <c r="VME36" s="1022"/>
      <c r="VMF36" s="1022"/>
      <c r="VMG36" s="1022"/>
      <c r="VMH36" s="1022"/>
      <c r="VMI36" s="1022"/>
      <c r="VMJ36" s="1022"/>
      <c r="VMK36" s="1022"/>
      <c r="VML36" s="1022"/>
      <c r="VMM36" s="1022"/>
      <c r="VMN36" s="1022"/>
      <c r="VMO36" s="1022"/>
      <c r="VMP36" s="1022"/>
      <c r="VMQ36" s="1022"/>
      <c r="VMR36" s="1022"/>
      <c r="VMS36" s="1022"/>
      <c r="VMT36" s="1022"/>
      <c r="VMU36" s="1022"/>
      <c r="VMV36" s="1022"/>
      <c r="VMW36" s="1022"/>
      <c r="VMX36" s="1022"/>
      <c r="VMY36" s="1022"/>
      <c r="VMZ36" s="1022"/>
      <c r="VNA36" s="1022"/>
      <c r="VNB36" s="1022"/>
      <c r="VNC36" s="1022"/>
      <c r="VND36" s="1022"/>
      <c r="VNE36" s="1022"/>
      <c r="VNF36" s="1022"/>
      <c r="VNG36" s="1022"/>
      <c r="VNH36" s="1022"/>
      <c r="VNI36" s="1022"/>
      <c r="VNJ36" s="1022"/>
      <c r="VNK36" s="1022"/>
      <c r="VNL36" s="1022"/>
      <c r="VNM36" s="1022"/>
      <c r="VNN36" s="1022"/>
      <c r="VNO36" s="1022"/>
      <c r="VNP36" s="1022"/>
      <c r="VNQ36" s="1022"/>
      <c r="VNR36" s="1022"/>
      <c r="VNS36" s="1022"/>
      <c r="VNT36" s="1022"/>
      <c r="VNU36" s="1022"/>
      <c r="VNV36" s="1022"/>
      <c r="VNW36" s="1022"/>
      <c r="VNX36" s="1022"/>
      <c r="VNY36" s="1022"/>
      <c r="VNZ36" s="1022"/>
      <c r="VOA36" s="1022"/>
      <c r="VOB36" s="1022"/>
      <c r="VOC36" s="1022"/>
      <c r="VOD36" s="1022"/>
      <c r="VOE36" s="1022"/>
      <c r="VOF36" s="1022"/>
      <c r="VOG36" s="1022"/>
      <c r="VOH36" s="1022"/>
      <c r="VOI36" s="1022"/>
      <c r="VOJ36" s="1022"/>
      <c r="VOK36" s="1022"/>
      <c r="VOL36" s="1022"/>
      <c r="VOM36" s="1022"/>
      <c r="VON36" s="1022"/>
      <c r="VOO36" s="1022"/>
      <c r="VOP36" s="1022"/>
      <c r="VOQ36" s="1022"/>
      <c r="VOR36" s="1022"/>
      <c r="VOS36" s="1022"/>
      <c r="VOT36" s="1022"/>
      <c r="VOU36" s="1022"/>
      <c r="VOV36" s="1022"/>
      <c r="VOW36" s="1022"/>
      <c r="VOX36" s="1022"/>
      <c r="VOY36" s="1022"/>
      <c r="VOZ36" s="1022"/>
      <c r="VPA36" s="1022"/>
      <c r="VPB36" s="1022"/>
      <c r="VPC36" s="1022"/>
      <c r="VPD36" s="1022"/>
      <c r="VPE36" s="1022"/>
      <c r="VPF36" s="1022"/>
      <c r="VPG36" s="1022"/>
      <c r="VPH36" s="1022"/>
      <c r="VPI36" s="1022"/>
      <c r="VPJ36" s="1022"/>
      <c r="VPK36" s="1022"/>
      <c r="VPL36" s="1022"/>
      <c r="VPM36" s="1022"/>
      <c r="VPN36" s="1022"/>
      <c r="VPO36" s="1022"/>
      <c r="VPP36" s="1022"/>
      <c r="VPQ36" s="1022"/>
      <c r="VPR36" s="1022"/>
      <c r="VPS36" s="1022"/>
      <c r="VPT36" s="1022"/>
      <c r="VPU36" s="1022"/>
      <c r="VPV36" s="1022"/>
      <c r="VPW36" s="1022"/>
      <c r="VPX36" s="1022"/>
      <c r="VPY36" s="1022"/>
      <c r="VPZ36" s="1022"/>
      <c r="VQA36" s="1022"/>
      <c r="VQB36" s="1022"/>
      <c r="VQC36" s="1022"/>
      <c r="VQD36" s="1022"/>
      <c r="VQE36" s="1022"/>
      <c r="VQF36" s="1022"/>
      <c r="VQG36" s="1022"/>
      <c r="VQH36" s="1022"/>
      <c r="VQI36" s="1022"/>
      <c r="VQJ36" s="1022"/>
      <c r="VQK36" s="1022"/>
      <c r="VQL36" s="1022"/>
      <c r="VQM36" s="1022"/>
      <c r="VQN36" s="1022"/>
      <c r="VQO36" s="1022"/>
      <c r="VQP36" s="1022"/>
      <c r="VQQ36" s="1022"/>
      <c r="VQR36" s="1022"/>
      <c r="VQS36" s="1022"/>
      <c r="VQT36" s="1022"/>
      <c r="VQU36" s="1022"/>
      <c r="VQV36" s="1022"/>
      <c r="VQW36" s="1022"/>
      <c r="VQX36" s="1022"/>
      <c r="VQY36" s="1022"/>
      <c r="VQZ36" s="1022"/>
      <c r="VRA36" s="1022"/>
      <c r="VRB36" s="1022"/>
      <c r="VRC36" s="1022"/>
      <c r="VRD36" s="1022"/>
      <c r="VRE36" s="1022"/>
      <c r="VRF36" s="1022"/>
      <c r="VRG36" s="1022"/>
      <c r="VRH36" s="1022"/>
      <c r="VRI36" s="1022"/>
      <c r="VRJ36" s="1022"/>
      <c r="VRK36" s="1022"/>
      <c r="VRL36" s="1022"/>
      <c r="VRM36" s="1022"/>
      <c r="VRN36" s="1022"/>
      <c r="VRO36" s="1022"/>
      <c r="VRP36" s="1022"/>
      <c r="VRQ36" s="1022"/>
      <c r="VRR36" s="1022"/>
      <c r="VRS36" s="1022"/>
      <c r="VRT36" s="1022"/>
      <c r="VRU36" s="1022"/>
      <c r="VRV36" s="1022"/>
      <c r="VRW36" s="1022"/>
      <c r="VRX36" s="1022"/>
      <c r="VRY36" s="1022"/>
      <c r="VRZ36" s="1022"/>
      <c r="VSA36" s="1022"/>
      <c r="VSB36" s="1022"/>
      <c r="VSC36" s="1022"/>
      <c r="VSD36" s="1022"/>
      <c r="VSE36" s="1022"/>
      <c r="VSF36" s="1022"/>
      <c r="VSG36" s="1022"/>
      <c r="VSH36" s="1022"/>
      <c r="VSI36" s="1022"/>
      <c r="VSJ36" s="1022"/>
      <c r="VSK36" s="1022"/>
      <c r="VSL36" s="1022"/>
      <c r="VSM36" s="1022"/>
      <c r="VSN36" s="1022"/>
      <c r="VSO36" s="1022"/>
      <c r="VSP36" s="1022"/>
      <c r="VSQ36" s="1022"/>
      <c r="VSR36" s="1022"/>
      <c r="VSS36" s="1022"/>
      <c r="VST36" s="1022"/>
      <c r="VSU36" s="1022"/>
      <c r="VSV36" s="1022"/>
      <c r="VSW36" s="1022"/>
      <c r="VSX36" s="1022"/>
      <c r="VSY36" s="1022"/>
      <c r="VSZ36" s="1022"/>
      <c r="VTA36" s="1022"/>
      <c r="VTB36" s="1022"/>
      <c r="VTC36" s="1022"/>
      <c r="VTD36" s="1022"/>
      <c r="VTE36" s="1022"/>
      <c r="VTF36" s="1022"/>
      <c r="VTG36" s="1022"/>
      <c r="VTH36" s="1022"/>
      <c r="VTI36" s="1022"/>
      <c r="VTJ36" s="1022"/>
      <c r="VTK36" s="1022"/>
      <c r="VTL36" s="1022"/>
      <c r="VTM36" s="1022"/>
      <c r="VTN36" s="1022"/>
      <c r="VTO36" s="1022"/>
      <c r="VTP36" s="1022"/>
      <c r="VTQ36" s="1022"/>
      <c r="VTR36" s="1022"/>
      <c r="VTS36" s="1022"/>
      <c r="VTT36" s="1022"/>
      <c r="VTU36" s="1022"/>
      <c r="VTV36" s="1022"/>
      <c r="VTW36" s="1022"/>
      <c r="VTX36" s="1022"/>
      <c r="VTY36" s="1022"/>
      <c r="VTZ36" s="1022"/>
      <c r="VUA36" s="1022"/>
      <c r="VUB36" s="1022"/>
      <c r="VUC36" s="1022"/>
      <c r="VUD36" s="1022"/>
      <c r="VUE36" s="1022"/>
      <c r="VUF36" s="1022"/>
      <c r="VUG36" s="1022"/>
      <c r="VUH36" s="1022"/>
      <c r="VUI36" s="1022"/>
      <c r="VUJ36" s="1022"/>
      <c r="VUK36" s="1022"/>
      <c r="VUL36" s="1022"/>
      <c r="VUM36" s="1022"/>
      <c r="VUN36" s="1022"/>
      <c r="VUO36" s="1022"/>
      <c r="VUP36" s="1022"/>
      <c r="VUQ36" s="1022"/>
      <c r="VUR36" s="1022"/>
      <c r="VUS36" s="1022"/>
      <c r="VUT36" s="1022"/>
      <c r="VUU36" s="1022"/>
      <c r="VUV36" s="1022"/>
      <c r="VUW36" s="1022"/>
      <c r="VUX36" s="1022"/>
      <c r="VUY36" s="1022"/>
      <c r="VUZ36" s="1022"/>
      <c r="VVA36" s="1022"/>
      <c r="VVB36" s="1022"/>
      <c r="VVC36" s="1022"/>
      <c r="VVD36" s="1022"/>
      <c r="VVE36" s="1022"/>
      <c r="VVF36" s="1022"/>
      <c r="VVG36" s="1022"/>
      <c r="VVH36" s="1022"/>
      <c r="VVI36" s="1022"/>
      <c r="VVJ36" s="1022"/>
      <c r="VVK36" s="1022"/>
      <c r="VVL36" s="1022"/>
      <c r="VVM36" s="1022"/>
      <c r="VVN36" s="1022"/>
      <c r="VVO36" s="1022"/>
      <c r="VVP36" s="1022"/>
      <c r="VVQ36" s="1022"/>
      <c r="VVR36" s="1022"/>
      <c r="VVS36" s="1022"/>
      <c r="VVT36" s="1022"/>
      <c r="VVU36" s="1022"/>
      <c r="VVV36" s="1022"/>
      <c r="VVW36" s="1022"/>
      <c r="VVX36" s="1022"/>
      <c r="VVY36" s="1022"/>
      <c r="VVZ36" s="1022"/>
      <c r="VWA36" s="1022"/>
      <c r="VWB36" s="1022"/>
      <c r="VWC36" s="1022"/>
      <c r="VWD36" s="1022"/>
      <c r="VWE36" s="1022"/>
      <c r="VWF36" s="1022"/>
      <c r="VWG36" s="1022"/>
      <c r="VWH36" s="1022"/>
      <c r="VWI36" s="1022"/>
      <c r="VWJ36" s="1022"/>
      <c r="VWK36" s="1022"/>
      <c r="VWL36" s="1022"/>
      <c r="VWM36" s="1022"/>
      <c r="VWN36" s="1022"/>
      <c r="VWO36" s="1022"/>
      <c r="VWP36" s="1022"/>
      <c r="VWQ36" s="1022"/>
      <c r="VWR36" s="1022"/>
      <c r="VWS36" s="1022"/>
      <c r="VWT36" s="1022"/>
      <c r="VWU36" s="1022"/>
      <c r="VWV36" s="1022"/>
      <c r="VWW36" s="1022"/>
      <c r="VWX36" s="1022"/>
      <c r="VWY36" s="1022"/>
      <c r="VWZ36" s="1022"/>
      <c r="VXA36" s="1022"/>
      <c r="VXB36" s="1022"/>
      <c r="VXC36" s="1022"/>
      <c r="VXD36" s="1022"/>
      <c r="VXE36" s="1022"/>
      <c r="VXF36" s="1022"/>
      <c r="VXG36" s="1022"/>
      <c r="VXH36" s="1022"/>
      <c r="VXI36" s="1022"/>
      <c r="VXJ36" s="1022"/>
      <c r="VXK36" s="1022"/>
      <c r="VXL36" s="1022"/>
      <c r="VXM36" s="1022"/>
      <c r="VXN36" s="1022"/>
      <c r="VXO36" s="1022"/>
      <c r="VXP36" s="1022"/>
      <c r="VXQ36" s="1022"/>
      <c r="VXR36" s="1022"/>
      <c r="VXS36" s="1022"/>
      <c r="VXT36" s="1022"/>
      <c r="VXU36" s="1022"/>
      <c r="VXV36" s="1022"/>
      <c r="VXW36" s="1022"/>
      <c r="VXX36" s="1022"/>
      <c r="VXY36" s="1022"/>
      <c r="VXZ36" s="1022"/>
      <c r="VYA36" s="1022"/>
      <c r="VYB36" s="1022"/>
      <c r="VYC36" s="1022"/>
      <c r="VYD36" s="1022"/>
      <c r="VYE36" s="1022"/>
      <c r="VYF36" s="1022"/>
      <c r="VYG36" s="1022"/>
      <c r="VYH36" s="1022"/>
      <c r="VYI36" s="1022"/>
      <c r="VYJ36" s="1022"/>
      <c r="VYK36" s="1022"/>
      <c r="VYL36" s="1022"/>
      <c r="VYM36" s="1022"/>
      <c r="VYN36" s="1022"/>
      <c r="VYO36" s="1022"/>
      <c r="VYP36" s="1022"/>
      <c r="VYQ36" s="1022"/>
      <c r="VYR36" s="1022"/>
      <c r="VYS36" s="1022"/>
      <c r="VYT36" s="1022"/>
      <c r="VYU36" s="1022"/>
      <c r="VYV36" s="1022"/>
      <c r="VYW36" s="1022"/>
      <c r="VYX36" s="1022"/>
      <c r="VYY36" s="1022"/>
      <c r="VYZ36" s="1022"/>
      <c r="VZA36" s="1022"/>
      <c r="VZB36" s="1022"/>
      <c r="VZC36" s="1022"/>
      <c r="VZD36" s="1022"/>
      <c r="VZE36" s="1022"/>
      <c r="VZF36" s="1022"/>
      <c r="VZG36" s="1022"/>
      <c r="VZH36" s="1022"/>
      <c r="VZI36" s="1022"/>
      <c r="VZJ36" s="1022"/>
      <c r="VZK36" s="1022"/>
      <c r="VZL36" s="1022"/>
      <c r="VZM36" s="1022"/>
      <c r="VZN36" s="1022"/>
      <c r="VZO36" s="1022"/>
      <c r="VZP36" s="1022"/>
      <c r="VZQ36" s="1022"/>
      <c r="VZR36" s="1022"/>
      <c r="VZS36" s="1022"/>
      <c r="VZT36" s="1022"/>
      <c r="VZU36" s="1022"/>
      <c r="VZV36" s="1022"/>
      <c r="VZW36" s="1022"/>
      <c r="VZX36" s="1022"/>
      <c r="VZY36" s="1022"/>
      <c r="VZZ36" s="1022"/>
      <c r="WAA36" s="1022"/>
      <c r="WAB36" s="1022"/>
      <c r="WAC36" s="1022"/>
      <c r="WAD36" s="1022"/>
      <c r="WAE36" s="1022"/>
      <c r="WAF36" s="1022"/>
      <c r="WAG36" s="1022"/>
      <c r="WAH36" s="1022"/>
      <c r="WAI36" s="1022"/>
      <c r="WAJ36" s="1022"/>
      <c r="WAK36" s="1022"/>
      <c r="WAL36" s="1022"/>
      <c r="WAM36" s="1022"/>
      <c r="WAN36" s="1022"/>
      <c r="WAO36" s="1022"/>
      <c r="WAP36" s="1022"/>
      <c r="WAQ36" s="1022"/>
      <c r="WAR36" s="1022"/>
      <c r="WAS36" s="1022"/>
      <c r="WAT36" s="1022"/>
      <c r="WAU36" s="1022"/>
      <c r="WAV36" s="1022"/>
      <c r="WAW36" s="1022"/>
      <c r="WAX36" s="1022"/>
      <c r="WAY36" s="1022"/>
      <c r="WAZ36" s="1022"/>
      <c r="WBA36" s="1022"/>
      <c r="WBB36" s="1022"/>
      <c r="WBC36" s="1022"/>
      <c r="WBD36" s="1022"/>
      <c r="WBE36" s="1022"/>
      <c r="WBF36" s="1022"/>
      <c r="WBG36" s="1022"/>
      <c r="WBH36" s="1022"/>
      <c r="WBI36" s="1022"/>
      <c r="WBJ36" s="1022"/>
      <c r="WBK36" s="1022"/>
      <c r="WBL36" s="1022"/>
      <c r="WBM36" s="1022"/>
      <c r="WBN36" s="1022"/>
      <c r="WBO36" s="1022"/>
      <c r="WBP36" s="1022"/>
      <c r="WBQ36" s="1022"/>
      <c r="WBR36" s="1022"/>
      <c r="WBS36" s="1022"/>
      <c r="WBT36" s="1022"/>
      <c r="WBU36" s="1022"/>
      <c r="WBV36" s="1022"/>
      <c r="WBW36" s="1022"/>
      <c r="WBX36" s="1022"/>
      <c r="WBY36" s="1022"/>
      <c r="WBZ36" s="1022"/>
      <c r="WCA36" s="1022"/>
      <c r="WCB36" s="1022"/>
      <c r="WCC36" s="1022"/>
      <c r="WCD36" s="1022"/>
      <c r="WCE36" s="1022"/>
      <c r="WCF36" s="1022"/>
      <c r="WCG36" s="1022"/>
      <c r="WCH36" s="1022"/>
      <c r="WCI36" s="1022"/>
      <c r="WCJ36" s="1022"/>
      <c r="WCK36" s="1022"/>
      <c r="WCL36" s="1022"/>
      <c r="WCM36" s="1022"/>
      <c r="WCN36" s="1022"/>
      <c r="WCO36" s="1022"/>
      <c r="WCP36" s="1022"/>
      <c r="WCQ36" s="1022"/>
      <c r="WCR36" s="1022"/>
      <c r="WCS36" s="1022"/>
      <c r="WCT36" s="1022"/>
      <c r="WCU36" s="1022"/>
      <c r="WCV36" s="1022"/>
      <c r="WCW36" s="1022"/>
      <c r="WCX36" s="1022"/>
      <c r="WCY36" s="1022"/>
      <c r="WCZ36" s="1022"/>
      <c r="WDA36" s="1022"/>
      <c r="WDB36" s="1022"/>
      <c r="WDC36" s="1022"/>
      <c r="WDD36" s="1022"/>
      <c r="WDE36" s="1022"/>
      <c r="WDF36" s="1022"/>
      <c r="WDG36" s="1022"/>
      <c r="WDH36" s="1022"/>
      <c r="WDI36" s="1022"/>
      <c r="WDJ36" s="1022"/>
      <c r="WDK36" s="1022"/>
      <c r="WDL36" s="1022"/>
      <c r="WDM36" s="1022"/>
      <c r="WDN36" s="1022"/>
      <c r="WDO36" s="1022"/>
      <c r="WDP36" s="1022"/>
      <c r="WDQ36" s="1022"/>
      <c r="WDR36" s="1022"/>
      <c r="WDS36" s="1022"/>
      <c r="WDT36" s="1022"/>
      <c r="WDU36" s="1022"/>
      <c r="WDV36" s="1022"/>
      <c r="WDW36" s="1022"/>
      <c r="WDX36" s="1022"/>
      <c r="WDY36" s="1022"/>
      <c r="WDZ36" s="1022"/>
      <c r="WEA36" s="1022"/>
      <c r="WEB36" s="1022"/>
      <c r="WEC36" s="1022"/>
      <c r="WED36" s="1022"/>
      <c r="WEE36" s="1022"/>
      <c r="WEF36" s="1022"/>
      <c r="WEG36" s="1022"/>
      <c r="WEH36" s="1022"/>
      <c r="WEI36" s="1022"/>
      <c r="WEJ36" s="1022"/>
      <c r="WEK36" s="1022"/>
      <c r="WEL36" s="1022"/>
      <c r="WEM36" s="1022"/>
      <c r="WEN36" s="1022"/>
      <c r="WEO36" s="1022"/>
      <c r="WEP36" s="1022"/>
      <c r="WEQ36" s="1022"/>
      <c r="WER36" s="1022"/>
      <c r="WES36" s="1022"/>
      <c r="WET36" s="1022"/>
      <c r="WEU36" s="1022"/>
      <c r="WEV36" s="1022"/>
      <c r="WEW36" s="1022"/>
      <c r="WEX36" s="1022"/>
      <c r="WEY36" s="1022"/>
      <c r="WEZ36" s="1022"/>
      <c r="WFA36" s="1022"/>
      <c r="WFB36" s="1022"/>
      <c r="WFC36" s="1022"/>
      <c r="WFD36" s="1022"/>
      <c r="WFE36" s="1022"/>
      <c r="WFF36" s="1022"/>
      <c r="WFG36" s="1022"/>
      <c r="WFH36" s="1022"/>
      <c r="WFI36" s="1022"/>
      <c r="WFJ36" s="1022"/>
      <c r="WFK36" s="1022"/>
      <c r="WFL36" s="1022"/>
      <c r="WFM36" s="1022"/>
      <c r="WFN36" s="1022"/>
      <c r="WFO36" s="1022"/>
      <c r="WFP36" s="1022"/>
      <c r="WFQ36" s="1022"/>
      <c r="WFR36" s="1022"/>
      <c r="WFS36" s="1022"/>
      <c r="WFT36" s="1022"/>
      <c r="WFU36" s="1022"/>
      <c r="WFV36" s="1022"/>
      <c r="WFW36" s="1022"/>
      <c r="WFX36" s="1022"/>
      <c r="WFY36" s="1022"/>
      <c r="WFZ36" s="1022"/>
      <c r="WGA36" s="1022"/>
      <c r="WGB36" s="1022"/>
      <c r="WGC36" s="1022"/>
      <c r="WGD36" s="1022"/>
      <c r="WGE36" s="1022"/>
      <c r="WGF36" s="1022"/>
      <c r="WGG36" s="1022"/>
      <c r="WGH36" s="1022"/>
      <c r="WGI36" s="1022"/>
      <c r="WGJ36" s="1022"/>
      <c r="WGK36" s="1022"/>
      <c r="WGL36" s="1022"/>
      <c r="WGM36" s="1022"/>
      <c r="WGN36" s="1022"/>
      <c r="WGO36" s="1022"/>
      <c r="WGP36" s="1022"/>
      <c r="WGQ36" s="1022"/>
      <c r="WGR36" s="1022"/>
      <c r="WGS36" s="1022"/>
      <c r="WGT36" s="1022"/>
      <c r="WGU36" s="1022"/>
      <c r="WGV36" s="1022"/>
      <c r="WGW36" s="1022"/>
      <c r="WGX36" s="1022"/>
      <c r="WGY36" s="1022"/>
      <c r="WGZ36" s="1022"/>
      <c r="WHA36" s="1022"/>
      <c r="WHB36" s="1022"/>
      <c r="WHC36" s="1022"/>
      <c r="WHD36" s="1022"/>
      <c r="WHE36" s="1022"/>
      <c r="WHF36" s="1022"/>
      <c r="WHG36" s="1022"/>
      <c r="WHH36" s="1022"/>
      <c r="WHI36" s="1022"/>
      <c r="WHJ36" s="1022"/>
      <c r="WHK36" s="1022"/>
      <c r="WHL36" s="1022"/>
      <c r="WHM36" s="1022"/>
      <c r="WHN36" s="1022"/>
      <c r="WHO36" s="1022"/>
      <c r="WHP36" s="1022"/>
      <c r="WHQ36" s="1022"/>
      <c r="WHR36" s="1022"/>
      <c r="WHS36" s="1022"/>
      <c r="WHT36" s="1022"/>
      <c r="WHU36" s="1022"/>
      <c r="WHV36" s="1022"/>
      <c r="WHW36" s="1022"/>
      <c r="WHX36" s="1022"/>
      <c r="WHY36" s="1022"/>
      <c r="WHZ36" s="1022"/>
      <c r="WIA36" s="1022"/>
      <c r="WIB36" s="1022"/>
      <c r="WIC36" s="1022"/>
      <c r="WID36" s="1022"/>
      <c r="WIE36" s="1022"/>
      <c r="WIF36" s="1022"/>
      <c r="WIG36" s="1022"/>
      <c r="WIH36" s="1022"/>
      <c r="WII36" s="1022"/>
      <c r="WIJ36" s="1022"/>
      <c r="WIK36" s="1022"/>
      <c r="WIL36" s="1022"/>
      <c r="WIM36" s="1022"/>
      <c r="WIN36" s="1022"/>
      <c r="WIO36" s="1022"/>
      <c r="WIP36" s="1022"/>
      <c r="WIQ36" s="1022"/>
      <c r="WIR36" s="1022"/>
      <c r="WIS36" s="1022"/>
      <c r="WIT36" s="1022"/>
      <c r="WIU36" s="1022"/>
      <c r="WIV36" s="1022"/>
      <c r="WIW36" s="1022"/>
      <c r="WIX36" s="1022"/>
      <c r="WIY36" s="1022"/>
      <c r="WIZ36" s="1022"/>
      <c r="WJA36" s="1022"/>
      <c r="WJB36" s="1022"/>
      <c r="WJC36" s="1022"/>
      <c r="WJD36" s="1022"/>
      <c r="WJE36" s="1022"/>
      <c r="WJF36" s="1022"/>
      <c r="WJG36" s="1022"/>
      <c r="WJH36" s="1022"/>
      <c r="WJI36" s="1022"/>
      <c r="WJJ36" s="1022"/>
      <c r="WJK36" s="1022"/>
      <c r="WJL36" s="1022"/>
      <c r="WJM36" s="1022"/>
      <c r="WJN36" s="1022"/>
      <c r="WJO36" s="1022"/>
      <c r="WJP36" s="1022"/>
      <c r="WJQ36" s="1022"/>
      <c r="WJR36" s="1022"/>
      <c r="WJS36" s="1022"/>
      <c r="WJT36" s="1022"/>
      <c r="WJU36" s="1022"/>
      <c r="WJV36" s="1022"/>
      <c r="WJW36" s="1022"/>
      <c r="WJX36" s="1022"/>
      <c r="WJY36" s="1022"/>
      <c r="WJZ36" s="1022"/>
      <c r="WKA36" s="1022"/>
      <c r="WKB36" s="1022"/>
      <c r="WKC36" s="1022"/>
      <c r="WKD36" s="1022"/>
      <c r="WKE36" s="1022"/>
      <c r="WKF36" s="1022"/>
      <c r="WKG36" s="1022"/>
      <c r="WKH36" s="1022"/>
      <c r="WKI36" s="1022"/>
      <c r="WKJ36" s="1022"/>
      <c r="WKK36" s="1022"/>
      <c r="WKL36" s="1022"/>
      <c r="WKM36" s="1022"/>
      <c r="WKN36" s="1022"/>
      <c r="WKO36" s="1022"/>
      <c r="WKP36" s="1022"/>
      <c r="WKQ36" s="1022"/>
      <c r="WKR36" s="1022"/>
      <c r="WKS36" s="1022"/>
      <c r="WKT36" s="1022"/>
      <c r="WKU36" s="1022"/>
      <c r="WKV36" s="1022"/>
      <c r="WKW36" s="1022"/>
      <c r="WKX36" s="1022"/>
      <c r="WKY36" s="1022"/>
      <c r="WKZ36" s="1022"/>
      <c r="WLA36" s="1022"/>
      <c r="WLB36" s="1022"/>
      <c r="WLC36" s="1022"/>
      <c r="WLD36" s="1022"/>
      <c r="WLE36" s="1022"/>
      <c r="WLF36" s="1022"/>
      <c r="WLG36" s="1022"/>
      <c r="WLH36" s="1022"/>
      <c r="WLI36" s="1022"/>
      <c r="WLJ36" s="1022"/>
      <c r="WLK36" s="1022"/>
      <c r="WLL36" s="1022"/>
      <c r="WLM36" s="1022"/>
      <c r="WLN36" s="1022"/>
      <c r="WLO36" s="1022"/>
      <c r="WLP36" s="1022"/>
      <c r="WLQ36" s="1022"/>
      <c r="WLR36" s="1022"/>
      <c r="WLS36" s="1022"/>
      <c r="WLT36" s="1022"/>
      <c r="WLU36" s="1022"/>
      <c r="WLV36" s="1022"/>
      <c r="WLW36" s="1022"/>
      <c r="WLX36" s="1022"/>
      <c r="WLY36" s="1022"/>
      <c r="WLZ36" s="1022"/>
      <c r="WMA36" s="1022"/>
      <c r="WMB36" s="1022"/>
      <c r="WMC36" s="1022"/>
      <c r="WMD36" s="1022"/>
      <c r="WME36" s="1022"/>
      <c r="WMF36" s="1022"/>
      <c r="WMG36" s="1022"/>
      <c r="WMH36" s="1022"/>
      <c r="WMI36" s="1022"/>
      <c r="WMJ36" s="1022"/>
      <c r="WMK36" s="1022"/>
      <c r="WML36" s="1022"/>
      <c r="WMM36" s="1022"/>
      <c r="WMN36" s="1022"/>
      <c r="WMO36" s="1022"/>
      <c r="WMP36" s="1022"/>
      <c r="WMQ36" s="1022"/>
      <c r="WMR36" s="1022"/>
      <c r="WMS36" s="1022"/>
      <c r="WMT36" s="1022"/>
      <c r="WMU36" s="1022"/>
      <c r="WMV36" s="1022"/>
      <c r="WMW36" s="1022"/>
      <c r="WMX36" s="1022"/>
      <c r="WMY36" s="1022"/>
      <c r="WMZ36" s="1022"/>
      <c r="WNA36" s="1022"/>
      <c r="WNB36" s="1022"/>
      <c r="WNC36" s="1022"/>
      <c r="WND36" s="1022"/>
      <c r="WNE36" s="1022"/>
      <c r="WNF36" s="1022"/>
      <c r="WNG36" s="1022"/>
      <c r="WNH36" s="1022"/>
      <c r="WNI36" s="1022"/>
      <c r="WNJ36" s="1022"/>
      <c r="WNK36" s="1022"/>
      <c r="WNL36" s="1022"/>
      <c r="WNM36" s="1022"/>
      <c r="WNN36" s="1022"/>
      <c r="WNO36" s="1022"/>
      <c r="WNP36" s="1022"/>
      <c r="WNQ36" s="1022"/>
      <c r="WNR36" s="1022"/>
      <c r="WNS36" s="1022"/>
      <c r="WNT36" s="1022"/>
      <c r="WNU36" s="1022"/>
      <c r="WNV36" s="1022"/>
      <c r="WNW36" s="1022"/>
      <c r="WNX36" s="1022"/>
      <c r="WNY36" s="1022"/>
      <c r="WNZ36" s="1022"/>
      <c r="WOA36" s="1022"/>
      <c r="WOB36" s="1022"/>
      <c r="WOC36" s="1022"/>
      <c r="WOD36" s="1022"/>
      <c r="WOE36" s="1022"/>
      <c r="WOF36" s="1022"/>
      <c r="WOG36" s="1022"/>
      <c r="WOH36" s="1022"/>
      <c r="WOI36" s="1022"/>
      <c r="WOJ36" s="1022"/>
      <c r="WOK36" s="1022"/>
      <c r="WOL36" s="1022"/>
      <c r="WOM36" s="1022"/>
      <c r="WON36" s="1022"/>
      <c r="WOO36" s="1022"/>
      <c r="WOP36" s="1022"/>
      <c r="WOQ36" s="1022"/>
      <c r="WOR36" s="1022"/>
      <c r="WOS36" s="1022"/>
      <c r="WOT36" s="1022"/>
      <c r="WOU36" s="1022"/>
      <c r="WOV36" s="1022"/>
      <c r="WOW36" s="1022"/>
      <c r="WOX36" s="1022"/>
      <c r="WOY36" s="1022"/>
      <c r="WOZ36" s="1022"/>
      <c r="WPA36" s="1022"/>
      <c r="WPB36" s="1022"/>
      <c r="WPC36" s="1022"/>
      <c r="WPD36" s="1022"/>
      <c r="WPE36" s="1022"/>
      <c r="WPF36" s="1022"/>
      <c r="WPG36" s="1022"/>
      <c r="WPH36" s="1022"/>
      <c r="WPI36" s="1022"/>
      <c r="WPJ36" s="1022"/>
      <c r="WPK36" s="1022"/>
      <c r="WPL36" s="1022"/>
      <c r="WPM36" s="1022"/>
      <c r="WPN36" s="1022"/>
      <c r="WPO36" s="1022"/>
      <c r="WPP36" s="1022"/>
      <c r="WPQ36" s="1022"/>
      <c r="WPR36" s="1022"/>
      <c r="WPS36" s="1022"/>
      <c r="WPT36" s="1022"/>
      <c r="WPU36" s="1022"/>
      <c r="WPV36" s="1022"/>
      <c r="WPW36" s="1022"/>
      <c r="WPX36" s="1022"/>
      <c r="WPY36" s="1022"/>
      <c r="WPZ36" s="1022"/>
      <c r="WQA36" s="1022"/>
      <c r="WQB36" s="1022"/>
      <c r="WQC36" s="1022"/>
      <c r="WQD36" s="1022"/>
      <c r="WQE36" s="1022"/>
      <c r="WQF36" s="1022"/>
      <c r="WQG36" s="1022"/>
      <c r="WQH36" s="1022"/>
      <c r="WQI36" s="1022"/>
      <c r="WQJ36" s="1022"/>
      <c r="WQK36" s="1022"/>
      <c r="WQL36" s="1022"/>
      <c r="WQM36" s="1022"/>
      <c r="WQN36" s="1022"/>
      <c r="WQO36" s="1022"/>
      <c r="WQP36" s="1022"/>
      <c r="WQQ36" s="1022"/>
      <c r="WQR36" s="1022"/>
      <c r="WQS36" s="1022"/>
      <c r="WQT36" s="1022"/>
      <c r="WQU36" s="1022"/>
      <c r="WQV36" s="1022"/>
      <c r="WQW36" s="1022"/>
      <c r="WQX36" s="1022"/>
      <c r="WQY36" s="1022"/>
      <c r="WQZ36" s="1022"/>
      <c r="WRA36" s="1022"/>
      <c r="WRB36" s="1022"/>
      <c r="WRC36" s="1022"/>
      <c r="WRD36" s="1022"/>
      <c r="WRE36" s="1022"/>
      <c r="WRF36" s="1022"/>
      <c r="WRG36" s="1022"/>
      <c r="WRH36" s="1022"/>
      <c r="WRI36" s="1022"/>
      <c r="WRJ36" s="1022"/>
      <c r="WRK36" s="1022"/>
      <c r="WRL36" s="1022"/>
      <c r="WRM36" s="1022"/>
      <c r="WRN36" s="1022"/>
      <c r="WRO36" s="1022"/>
      <c r="WRP36" s="1022"/>
      <c r="WRQ36" s="1022"/>
      <c r="WRR36" s="1022"/>
      <c r="WRS36" s="1022"/>
      <c r="WRT36" s="1022"/>
      <c r="WRU36" s="1022"/>
      <c r="WRV36" s="1022"/>
      <c r="WRW36" s="1022"/>
      <c r="WRX36" s="1022"/>
      <c r="WRY36" s="1022"/>
      <c r="WRZ36" s="1022"/>
      <c r="WSA36" s="1022"/>
      <c r="WSB36" s="1022"/>
      <c r="WSC36" s="1022"/>
      <c r="WSD36" s="1022"/>
      <c r="WSE36" s="1022"/>
      <c r="WSF36" s="1022"/>
      <c r="WSG36" s="1022"/>
      <c r="WSH36" s="1022"/>
      <c r="WSI36" s="1022"/>
      <c r="WSJ36" s="1022"/>
      <c r="WSK36" s="1022"/>
      <c r="WSL36" s="1022"/>
      <c r="WSM36" s="1022"/>
      <c r="WSN36" s="1022"/>
      <c r="WSO36" s="1022"/>
      <c r="WSP36" s="1022"/>
      <c r="WSQ36" s="1022"/>
      <c r="WSR36" s="1022"/>
      <c r="WSS36" s="1022"/>
      <c r="WST36" s="1022"/>
      <c r="WSU36" s="1022"/>
      <c r="WSV36" s="1022"/>
      <c r="WSW36" s="1022"/>
      <c r="WSX36" s="1022"/>
      <c r="WSY36" s="1022"/>
      <c r="WSZ36" s="1022"/>
      <c r="WTA36" s="1022"/>
      <c r="WTB36" s="1022"/>
      <c r="WTC36" s="1022"/>
      <c r="WTD36" s="1022"/>
      <c r="WTE36" s="1022"/>
      <c r="WTF36" s="1022"/>
      <c r="WTG36" s="1022"/>
      <c r="WTH36" s="1022"/>
      <c r="WTI36" s="1022"/>
      <c r="WTJ36" s="1022"/>
      <c r="WTK36" s="1022"/>
      <c r="WTL36" s="1022"/>
      <c r="WTM36" s="1022"/>
      <c r="WTN36" s="1022"/>
      <c r="WTO36" s="1022"/>
      <c r="WTP36" s="1022"/>
      <c r="WTQ36" s="1022"/>
      <c r="WTR36" s="1022"/>
      <c r="WTS36" s="1022"/>
      <c r="WTT36" s="1022"/>
      <c r="WTU36" s="1022"/>
      <c r="WTV36" s="1022"/>
      <c r="WTW36" s="1022"/>
      <c r="WTX36" s="1022"/>
      <c r="WTY36" s="1022"/>
      <c r="WTZ36" s="1022"/>
      <c r="WUA36" s="1022"/>
      <c r="WUB36" s="1022"/>
      <c r="WUC36" s="1022"/>
      <c r="WUD36" s="1022"/>
      <c r="WUE36" s="1022"/>
      <c r="WUF36" s="1022"/>
      <c r="WUG36" s="1022"/>
      <c r="WUH36" s="1022"/>
      <c r="WUI36" s="1022"/>
      <c r="WUJ36" s="1022"/>
      <c r="WUK36" s="1022"/>
      <c r="WUL36" s="1022"/>
      <c r="WUM36" s="1022"/>
      <c r="WUN36" s="1022"/>
      <c r="WUO36" s="1022"/>
      <c r="WUP36" s="1022"/>
      <c r="WUQ36" s="1022"/>
      <c r="WUR36" s="1022"/>
      <c r="WUS36" s="1022"/>
      <c r="WUT36" s="1022"/>
      <c r="WUU36" s="1022"/>
      <c r="WUV36" s="1022"/>
      <c r="WUW36" s="1022"/>
      <c r="WUX36" s="1022"/>
      <c r="WUY36" s="1022"/>
      <c r="WUZ36" s="1022"/>
      <c r="WVA36" s="1022"/>
      <c r="WVB36" s="1022"/>
      <c r="WVC36" s="1022"/>
    </row>
  </sheetData>
  <mergeCells count="11">
    <mergeCell ref="B7:K7"/>
    <mergeCell ref="Q7:R7"/>
    <mergeCell ref="C2:E2"/>
    <mergeCell ref="F2:R2"/>
    <mergeCell ref="C3:E3"/>
    <mergeCell ref="G3:L3"/>
    <mergeCell ref="M3:P3"/>
    <mergeCell ref="Q3:R4"/>
    <mergeCell ref="C4:E4"/>
    <mergeCell ref="G4:I4"/>
    <mergeCell ref="J4:L4"/>
  </mergeCells>
  <printOptions horizontalCentered="1"/>
  <pageMargins left="0.39370078740157483" right="0.19685039370078741" top="0.98425196850393704" bottom="0.59055118110236227" header="0.31496062992125984" footer="0.31496062992125984"/>
  <pageSetup scale="38" orientation="landscape" r:id="rId1"/>
  <headerFooter>
    <oddHeader xml:space="preserve">&amp;L&amp;G
&amp;C&amp;"Gotham Book,Negrita"ESTADO DE AVANCE FÍSICO-FINANCIERO
FECHA: 23 DE DICIEMBRE 2020
FONDO: FEIEF 2020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C42"/>
  <sheetViews>
    <sheetView topLeftCell="C6" zoomScale="84" zoomScaleNormal="70" zoomScaleSheetLayoutView="78" zoomScalePageLayoutView="61" workbookViewId="0">
      <selection activeCell="J6" sqref="J6"/>
    </sheetView>
  </sheetViews>
  <sheetFormatPr baseColWidth="10" defaultColWidth="11.42578125" defaultRowHeight="15" x14ac:dyDescent="0.25"/>
  <cols>
    <col min="1" max="1" width="3" style="1027" customWidth="1"/>
    <col min="2" max="2" width="13.7109375" style="1027" customWidth="1"/>
    <col min="3" max="3" width="53" style="1027" customWidth="1"/>
    <col min="4" max="4" width="25.140625" style="1027" customWidth="1"/>
    <col min="5" max="5" width="15.7109375" style="1027" customWidth="1"/>
    <col min="6" max="6" width="16.85546875" style="1027" customWidth="1"/>
    <col min="7" max="7" width="11" style="1027" customWidth="1"/>
    <col min="8" max="8" width="12.5703125" style="1027" customWidth="1"/>
    <col min="9" max="9" width="12.7109375" style="1027" customWidth="1"/>
    <col min="10" max="10" width="10.85546875" style="1027" customWidth="1"/>
    <col min="11" max="11" width="13" style="1027" customWidth="1"/>
    <col min="12" max="12" width="12.7109375" style="1027" customWidth="1"/>
    <col min="13" max="13" width="24.7109375" style="1027" customWidth="1"/>
    <col min="14" max="14" width="20.28515625" style="1027" customWidth="1"/>
    <col min="15" max="16" width="16.28515625" style="1027" customWidth="1"/>
    <col min="17" max="17" width="49" style="1027" customWidth="1"/>
    <col min="18" max="18" width="14.42578125" style="1027" customWidth="1"/>
    <col min="19" max="19" width="22" style="1027" hidden="1" customWidth="1"/>
    <col min="20" max="20" width="26.7109375" style="1027" hidden="1" customWidth="1"/>
    <col min="21" max="21" width="16.42578125" style="1027" hidden="1" customWidth="1"/>
    <col min="22" max="26" width="0" style="1027" hidden="1" customWidth="1"/>
    <col min="27" max="16384" width="11.42578125" style="1027"/>
  </cols>
  <sheetData>
    <row r="1" spans="1:21" x14ac:dyDescent="0.25">
      <c r="E1" s="1023"/>
      <c r="F1" s="1023"/>
      <c r="G1" s="1023"/>
      <c r="H1" s="1023"/>
      <c r="I1" s="1023"/>
      <c r="J1" s="1023"/>
      <c r="K1" s="1023"/>
      <c r="L1" s="1023"/>
      <c r="M1" s="1023"/>
    </row>
    <row r="2" spans="1:21" x14ac:dyDescent="0.25">
      <c r="B2" s="1071" t="s">
        <v>51</v>
      </c>
      <c r="C2" s="1094" t="s">
        <v>1003</v>
      </c>
      <c r="D2" s="1095"/>
      <c r="E2" s="1096"/>
      <c r="F2" s="1074"/>
      <c r="G2" s="1131"/>
      <c r="H2" s="1132"/>
      <c r="I2" s="1132"/>
      <c r="J2" s="1132"/>
      <c r="K2" s="1132"/>
      <c r="L2" s="1132"/>
      <c r="M2" s="1132"/>
      <c r="N2" s="1132"/>
      <c r="O2" s="1132"/>
      <c r="P2" s="1132"/>
      <c r="Q2" s="1132"/>
      <c r="R2" s="1144"/>
    </row>
    <row r="3" spans="1:21" ht="25.5" customHeight="1" x14ac:dyDescent="0.25">
      <c r="B3" s="1071" t="s">
        <v>355</v>
      </c>
      <c r="C3" s="1113" t="s">
        <v>356</v>
      </c>
      <c r="D3" s="1129"/>
      <c r="E3" s="1130"/>
      <c r="F3" s="1072"/>
      <c r="G3" s="1110" t="s">
        <v>985</v>
      </c>
      <c r="H3" s="1111"/>
      <c r="I3" s="1111"/>
      <c r="J3" s="1111"/>
      <c r="K3" s="1111"/>
      <c r="L3" s="1112"/>
      <c r="M3" s="1148" t="s">
        <v>358</v>
      </c>
      <c r="N3" s="1149"/>
      <c r="O3" s="1149"/>
      <c r="P3" s="1150"/>
      <c r="Q3" s="1151" t="s">
        <v>366</v>
      </c>
      <c r="R3" s="1151"/>
    </row>
    <row r="4" spans="1:21" ht="34.5" customHeight="1" x14ac:dyDescent="0.25">
      <c r="B4" s="1071" t="s">
        <v>360</v>
      </c>
      <c r="C4" s="1113" t="s">
        <v>1002</v>
      </c>
      <c r="D4" s="1129"/>
      <c r="E4" s="1130"/>
      <c r="F4" s="1072"/>
      <c r="G4" s="1110" t="s">
        <v>362</v>
      </c>
      <c r="H4" s="1111"/>
      <c r="I4" s="1112"/>
      <c r="J4" s="1110" t="s">
        <v>363</v>
      </c>
      <c r="K4" s="1111"/>
      <c r="L4" s="1112"/>
      <c r="M4" s="1071" t="s">
        <v>986</v>
      </c>
      <c r="N4" s="1071" t="s">
        <v>365</v>
      </c>
      <c r="O4" s="1071" t="s">
        <v>1000</v>
      </c>
      <c r="P4" s="1071" t="s">
        <v>1001</v>
      </c>
      <c r="Q4" s="1151"/>
      <c r="R4" s="1151"/>
      <c r="T4" s="1027" t="s">
        <v>1159</v>
      </c>
      <c r="U4" s="1059">
        <v>6668275.1399999997</v>
      </c>
    </row>
    <row r="5" spans="1:21" ht="32.25" customHeight="1" x14ac:dyDescent="0.25">
      <c r="A5" s="1024"/>
      <c r="B5" s="1073" t="s">
        <v>983</v>
      </c>
      <c r="C5" s="1073" t="s">
        <v>947</v>
      </c>
      <c r="D5" s="1073" t="s">
        <v>378</v>
      </c>
      <c r="E5" s="1073" t="s">
        <v>35</v>
      </c>
      <c r="F5" s="1073" t="s">
        <v>999</v>
      </c>
      <c r="G5" s="1073" t="s">
        <v>374</v>
      </c>
      <c r="H5" s="1073" t="s">
        <v>38</v>
      </c>
      <c r="I5" s="1073" t="s">
        <v>39</v>
      </c>
      <c r="J5" s="1073" t="s">
        <v>374</v>
      </c>
      <c r="K5" s="1073" t="s">
        <v>38</v>
      </c>
      <c r="L5" s="1073" t="s">
        <v>39</v>
      </c>
      <c r="M5" s="1073" t="s">
        <v>375</v>
      </c>
      <c r="N5" s="1073" t="s">
        <v>375</v>
      </c>
      <c r="O5" s="1073" t="s">
        <v>375</v>
      </c>
      <c r="P5" s="1073" t="s">
        <v>375</v>
      </c>
      <c r="Q5" s="1073" t="s">
        <v>47</v>
      </c>
      <c r="R5" s="1073" t="s">
        <v>48</v>
      </c>
    </row>
    <row r="6" spans="1:21" ht="102.75" customHeight="1" x14ac:dyDescent="0.25">
      <c r="B6" s="1032">
        <v>62316</v>
      </c>
      <c r="C6" s="1064" t="s">
        <v>1049</v>
      </c>
      <c r="D6" s="1064" t="s">
        <v>1030</v>
      </c>
      <c r="E6" s="1064" t="s">
        <v>143</v>
      </c>
      <c r="F6" s="1064" t="s">
        <v>1031</v>
      </c>
      <c r="G6" s="1034">
        <v>1</v>
      </c>
      <c r="H6" s="1033">
        <v>44043</v>
      </c>
      <c r="I6" s="1033">
        <v>44168</v>
      </c>
      <c r="J6" s="1034">
        <f>IFERROR((N6/M6),0)</f>
        <v>0.58612278553560526</v>
      </c>
      <c r="K6" s="1033">
        <v>44054</v>
      </c>
      <c r="L6" s="1033"/>
      <c r="M6" s="1002">
        <v>15071706.539999999</v>
      </c>
      <c r="N6" s="1015">
        <v>8833870.6199999992</v>
      </c>
      <c r="O6" s="1002">
        <v>3819565.55</v>
      </c>
      <c r="P6" s="1002">
        <v>1348214.77</v>
      </c>
      <c r="Q6" s="1066" t="s">
        <v>1033</v>
      </c>
      <c r="R6" s="1025" t="s">
        <v>1032</v>
      </c>
      <c r="S6" s="1061" t="s">
        <v>1147</v>
      </c>
      <c r="T6" s="1059"/>
    </row>
    <row r="7" spans="1:21" ht="102.75" customHeight="1" x14ac:dyDescent="0.25">
      <c r="B7" s="1032">
        <v>62317</v>
      </c>
      <c r="C7" s="1064" t="s">
        <v>1014</v>
      </c>
      <c r="D7" s="1064" t="s">
        <v>1025</v>
      </c>
      <c r="E7" s="1064" t="s">
        <v>143</v>
      </c>
      <c r="F7" s="1064" t="s">
        <v>1031</v>
      </c>
      <c r="G7" s="1034">
        <v>1</v>
      </c>
      <c r="H7" s="1033">
        <v>44046</v>
      </c>
      <c r="I7" s="1033">
        <v>44143</v>
      </c>
      <c r="J7" s="1034">
        <f>IFERROR((N7/M7),0)</f>
        <v>0.81469241775980683</v>
      </c>
      <c r="K7" s="1065">
        <v>44064</v>
      </c>
      <c r="L7" s="1033"/>
      <c r="M7" s="1002">
        <v>1765329.33</v>
      </c>
      <c r="N7" s="1015">
        <v>1438200.42</v>
      </c>
      <c r="O7" s="1002">
        <v>529598.80000000005</v>
      </c>
      <c r="P7" s="1002">
        <v>529598.80000000005</v>
      </c>
      <c r="Q7" s="1066" t="s">
        <v>1028</v>
      </c>
      <c r="R7" s="1025" t="s">
        <v>1029</v>
      </c>
      <c r="S7" s="1061" t="s">
        <v>1147</v>
      </c>
    </row>
    <row r="8" spans="1:21" ht="102.75" customHeight="1" x14ac:dyDescent="0.25">
      <c r="B8" s="1032">
        <v>60120121</v>
      </c>
      <c r="C8" s="1064" t="s">
        <v>1124</v>
      </c>
      <c r="D8" s="1064" t="s">
        <v>1086</v>
      </c>
      <c r="E8" s="1064" t="s">
        <v>137</v>
      </c>
      <c r="F8" s="1064" t="s">
        <v>1031</v>
      </c>
      <c r="G8" s="1034">
        <v>0.98</v>
      </c>
      <c r="H8" s="1033">
        <v>44173</v>
      </c>
      <c r="I8" s="1033">
        <v>44242</v>
      </c>
      <c r="J8" s="1034">
        <f>IFERROR((N8/M8),0)</f>
        <v>0.97765182899661163</v>
      </c>
      <c r="K8" s="1033">
        <v>44172</v>
      </c>
      <c r="L8" s="1033"/>
      <c r="M8" s="1002">
        <v>4401635.8199999994</v>
      </c>
      <c r="N8" s="1015">
        <v>4303267.3099999996</v>
      </c>
      <c r="O8" s="1002">
        <v>2200817.91</v>
      </c>
      <c r="P8" s="1002">
        <v>2200817.91</v>
      </c>
      <c r="Q8" s="1066" t="s">
        <v>1141</v>
      </c>
      <c r="R8" s="1025" t="s">
        <v>1142</v>
      </c>
      <c r="S8" s="1061" t="s">
        <v>1147</v>
      </c>
      <c r="T8" s="1059">
        <v>98368.51</v>
      </c>
      <c r="U8" s="1027" t="s">
        <v>1158</v>
      </c>
    </row>
    <row r="9" spans="1:21" ht="15.75" customHeight="1" x14ac:dyDescent="0.25">
      <c r="B9" s="1153" t="s">
        <v>1013</v>
      </c>
      <c r="C9" s="1153"/>
      <c r="D9" s="1153"/>
      <c r="E9" s="1153"/>
      <c r="F9" s="1153"/>
      <c r="G9" s="1153"/>
      <c r="H9" s="1153"/>
      <c r="I9" s="1153"/>
      <c r="J9" s="1153"/>
      <c r="K9" s="1153"/>
      <c r="L9" s="1035" t="s">
        <v>385</v>
      </c>
      <c r="M9" s="1006">
        <f>+SUM(M6:M8)</f>
        <v>21238671.689999998</v>
      </c>
      <c r="N9" s="1006">
        <f>+SUM(N6:N8)</f>
        <v>14575338.349999998</v>
      </c>
      <c r="O9" s="1006"/>
      <c r="P9" s="1006"/>
      <c r="Q9" s="1154"/>
      <c r="R9" s="1154"/>
    </row>
    <row r="10" spans="1:21" x14ac:dyDescent="0.25">
      <c r="B10" s="1155"/>
      <c r="C10" s="1155"/>
      <c r="D10" s="1155"/>
      <c r="E10" s="1037"/>
      <c r="F10" s="1037"/>
      <c r="G10" s="1037"/>
      <c r="H10" s="1037"/>
      <c r="I10" s="1037"/>
      <c r="J10" s="1037"/>
      <c r="K10" s="1037"/>
      <c r="L10" s="1038"/>
      <c r="M10" s="1012"/>
      <c r="N10" s="1012"/>
      <c r="O10" s="1012"/>
      <c r="P10" s="1012"/>
      <c r="Q10" s="1029"/>
      <c r="R10" s="1029"/>
    </row>
    <row r="11" spans="1:21" x14ac:dyDescent="0.25">
      <c r="B11" s="1030"/>
      <c r="C11" s="1030"/>
      <c r="D11" s="1030"/>
      <c r="E11" s="1030"/>
      <c r="F11" s="1030"/>
      <c r="G11" s="1030"/>
      <c r="H11" s="1030"/>
      <c r="I11" s="1030"/>
      <c r="J11" s="1030"/>
      <c r="K11" s="1030"/>
      <c r="L11" s="1031"/>
      <c r="M11" s="992"/>
      <c r="N11" s="992"/>
      <c r="O11" s="992"/>
      <c r="P11" s="992"/>
      <c r="Q11" s="1029"/>
      <c r="R11" s="1029"/>
    </row>
    <row r="12" spans="1:21" x14ac:dyDescent="0.25">
      <c r="B12" s="1030"/>
      <c r="C12" s="1030"/>
      <c r="D12" s="1030"/>
      <c r="E12" s="1030"/>
      <c r="F12" s="1030"/>
      <c r="G12" s="1030"/>
      <c r="H12" s="1030"/>
      <c r="I12" s="1030"/>
      <c r="J12" s="1030"/>
      <c r="K12" s="1030"/>
      <c r="L12" s="1031"/>
      <c r="M12" s="992"/>
      <c r="N12" s="992"/>
      <c r="O12" s="992"/>
      <c r="P12" s="992"/>
      <c r="Q12" s="1029"/>
      <c r="R12" s="1029"/>
    </row>
    <row r="13" spans="1:21" ht="18" customHeight="1" x14ac:dyDescent="0.25">
      <c r="B13" s="1021"/>
      <c r="C13" s="1041" t="s">
        <v>1023</v>
      </c>
      <c r="D13" s="1021"/>
      <c r="E13" s="1030"/>
      <c r="F13" s="1030"/>
      <c r="G13" s="1030"/>
      <c r="H13" s="1030"/>
      <c r="I13" s="1030"/>
      <c r="J13" s="1030"/>
      <c r="K13" s="1030"/>
      <c r="L13" s="1031"/>
      <c r="M13" s="1062"/>
      <c r="N13" s="992"/>
      <c r="O13" s="992"/>
      <c r="P13" s="992"/>
      <c r="Q13" s="1029"/>
      <c r="R13" s="1029"/>
    </row>
    <row r="14" spans="1:21" ht="18" customHeight="1" x14ac:dyDescent="0.25">
      <c r="B14" s="1021"/>
      <c r="D14" s="1021"/>
      <c r="E14" s="1030"/>
      <c r="F14" s="1030"/>
      <c r="G14" s="1030"/>
      <c r="H14" s="1030"/>
      <c r="I14" s="1030"/>
      <c r="J14" s="1030"/>
      <c r="K14" s="1030"/>
      <c r="L14" s="1031"/>
      <c r="M14" s="992"/>
      <c r="N14" s="992"/>
      <c r="O14" s="992"/>
      <c r="P14" s="992"/>
      <c r="Q14" s="1029"/>
      <c r="R14" s="1029"/>
    </row>
    <row r="15" spans="1:21" x14ac:dyDescent="0.25">
      <c r="B15" s="1030"/>
      <c r="D15" s="1030"/>
      <c r="E15" s="1030"/>
      <c r="F15" s="1030"/>
      <c r="G15" s="1030"/>
      <c r="H15" s="1030"/>
      <c r="I15" s="1030"/>
      <c r="J15" s="1030"/>
      <c r="K15" s="1030"/>
      <c r="L15" s="1031"/>
      <c r="M15" s="992"/>
      <c r="N15" s="992"/>
      <c r="O15" s="992"/>
      <c r="P15" s="992"/>
      <c r="Q15" s="1029"/>
      <c r="R15" s="1029"/>
    </row>
    <row r="16" spans="1:21" x14ac:dyDescent="0.25">
      <c r="B16" s="1030"/>
      <c r="D16" s="1030"/>
      <c r="E16" s="1030"/>
      <c r="F16" s="1030"/>
      <c r="G16" s="1030"/>
      <c r="H16" s="1030"/>
      <c r="I16" s="1030"/>
      <c r="J16" s="1030"/>
      <c r="K16" s="1030"/>
      <c r="L16" s="1031"/>
      <c r="M16" s="992"/>
      <c r="N16" s="992"/>
      <c r="O16" s="992"/>
      <c r="P16" s="992"/>
      <c r="Q16" s="1029"/>
      <c r="R16" s="1029"/>
    </row>
    <row r="17" spans="2:18" x14ac:dyDescent="0.25">
      <c r="B17" s="1030"/>
      <c r="C17" s="1030"/>
      <c r="D17" s="1030"/>
      <c r="E17" s="1030"/>
      <c r="F17" s="1030"/>
      <c r="G17" s="1030"/>
      <c r="H17" s="1030"/>
      <c r="I17" s="1030"/>
      <c r="J17" s="1030"/>
      <c r="K17" s="1030"/>
      <c r="L17" s="1031"/>
      <c r="M17" s="992"/>
      <c r="N17" s="992"/>
      <c r="O17" s="992"/>
      <c r="P17" s="992"/>
      <c r="Q17" s="1029"/>
      <c r="R17" s="1029"/>
    </row>
    <row r="18" spans="2:18" x14ac:dyDescent="0.25">
      <c r="B18" s="1030"/>
      <c r="C18" s="1030"/>
      <c r="D18" s="1030"/>
      <c r="E18" s="1030"/>
      <c r="F18" s="1030"/>
      <c r="G18" s="1030"/>
      <c r="H18" s="1030"/>
      <c r="I18" s="1030"/>
      <c r="J18" s="1030"/>
      <c r="K18" s="1030"/>
      <c r="L18" s="1031"/>
      <c r="M18" s="992"/>
      <c r="N18" s="992"/>
      <c r="O18" s="992"/>
      <c r="P18" s="992"/>
      <c r="Q18" s="1029"/>
      <c r="R18" s="1029"/>
    </row>
    <row r="19" spans="2:18" x14ac:dyDescent="0.25">
      <c r="B19" s="1030"/>
      <c r="C19" s="1030"/>
      <c r="D19" s="1030"/>
      <c r="E19" s="1030"/>
      <c r="F19" s="1030"/>
      <c r="G19" s="1030"/>
      <c r="H19" s="1030"/>
      <c r="I19" s="1030"/>
      <c r="J19" s="1030"/>
      <c r="K19" s="1030"/>
      <c r="L19" s="1031"/>
      <c r="M19" s="992"/>
      <c r="N19" s="992"/>
      <c r="O19" s="992"/>
      <c r="P19" s="992"/>
      <c r="Q19" s="1029"/>
      <c r="R19" s="1029"/>
    </row>
    <row r="20" spans="2:18" x14ac:dyDescent="0.25">
      <c r="B20" s="1030"/>
      <c r="C20" s="1030"/>
      <c r="D20" s="1030"/>
      <c r="E20" s="1030"/>
      <c r="F20" s="1030"/>
      <c r="G20" s="1030"/>
      <c r="H20" s="1030"/>
      <c r="I20" s="1030"/>
      <c r="J20" s="1030"/>
      <c r="K20" s="1030"/>
      <c r="L20" s="1031"/>
      <c r="M20" s="992"/>
      <c r="N20" s="992"/>
      <c r="O20" s="992"/>
      <c r="P20" s="992"/>
      <c r="Q20" s="1029"/>
      <c r="R20" s="1029"/>
    </row>
    <row r="21" spans="2:18" x14ac:dyDescent="0.25">
      <c r="B21" s="1030"/>
      <c r="C21" s="1030"/>
      <c r="D21" s="1030"/>
      <c r="E21" s="1030"/>
      <c r="F21" s="1030"/>
      <c r="G21" s="1030"/>
      <c r="H21" s="1030"/>
      <c r="I21" s="1030"/>
      <c r="J21" s="1030"/>
      <c r="K21" s="1030"/>
      <c r="L21" s="1031"/>
      <c r="M21" s="992"/>
      <c r="N21" s="992"/>
      <c r="O21" s="992"/>
      <c r="P21" s="992"/>
      <c r="Q21" s="1029"/>
      <c r="R21" s="1029"/>
    </row>
    <row r="22" spans="2:18" x14ac:dyDescent="0.25">
      <c r="B22" s="1030"/>
      <c r="C22" s="1030"/>
      <c r="D22" s="1030"/>
      <c r="E22" s="1030"/>
      <c r="F22" s="1030"/>
      <c r="G22" s="1030"/>
      <c r="H22" s="1030"/>
      <c r="I22" s="1030"/>
      <c r="J22" s="1030"/>
      <c r="K22" s="1030"/>
      <c r="L22" s="1031"/>
      <c r="M22" s="992"/>
      <c r="N22" s="992"/>
      <c r="O22" s="992"/>
      <c r="P22" s="992"/>
      <c r="Q22" s="1029"/>
      <c r="R22" s="1029"/>
    </row>
    <row r="23" spans="2:18" x14ac:dyDescent="0.25">
      <c r="B23" s="1030"/>
      <c r="C23" s="1030"/>
      <c r="D23" s="1030"/>
      <c r="E23" s="1030"/>
      <c r="F23" s="1030"/>
      <c r="G23" s="1030"/>
      <c r="H23" s="1030"/>
      <c r="I23" s="1030"/>
      <c r="J23" s="1030"/>
      <c r="K23" s="1030"/>
      <c r="L23" s="1031"/>
      <c r="M23" s="992"/>
      <c r="N23" s="992"/>
      <c r="O23" s="992"/>
      <c r="P23" s="992"/>
      <c r="Q23" s="1029"/>
      <c r="R23" s="1029"/>
    </row>
    <row r="24" spans="2:18" x14ac:dyDescent="0.25">
      <c r="B24" s="1030"/>
      <c r="C24" s="1030"/>
      <c r="D24" s="1030"/>
      <c r="E24" s="1030"/>
      <c r="F24" s="1030"/>
      <c r="G24" s="1030"/>
      <c r="H24" s="1030"/>
      <c r="I24" s="1030"/>
      <c r="J24" s="1030"/>
      <c r="K24" s="1030"/>
      <c r="L24" s="1031"/>
      <c r="M24" s="992"/>
      <c r="N24" s="992"/>
      <c r="O24" s="992"/>
      <c r="P24" s="992"/>
      <c r="Q24" s="1029"/>
      <c r="R24" s="1029"/>
    </row>
    <row r="25" spans="2:18" x14ac:dyDescent="0.25">
      <c r="B25" s="1030"/>
      <c r="C25" s="1030"/>
      <c r="D25" s="1030"/>
      <c r="E25" s="1030"/>
      <c r="F25" s="1030"/>
      <c r="G25" s="1030"/>
      <c r="H25" s="1030"/>
      <c r="I25" s="1030"/>
      <c r="J25" s="1030"/>
      <c r="K25" s="1030"/>
      <c r="L25" s="1031"/>
      <c r="M25" s="992"/>
      <c r="N25" s="992"/>
      <c r="O25" s="992"/>
      <c r="P25" s="992"/>
      <c r="Q25" s="1029"/>
      <c r="R25" s="1029"/>
    </row>
    <row r="26" spans="2:18" x14ac:dyDescent="0.25">
      <c r="B26" s="1030"/>
      <c r="C26" s="1030"/>
      <c r="D26" s="1030"/>
      <c r="E26" s="1030"/>
      <c r="F26" s="1030"/>
      <c r="G26" s="1030"/>
      <c r="H26" s="1030"/>
      <c r="I26" s="1030"/>
      <c r="J26" s="1030"/>
      <c r="K26" s="1030"/>
      <c r="L26" s="1031"/>
      <c r="M26" s="992"/>
      <c r="N26" s="992"/>
      <c r="O26" s="992"/>
      <c r="P26" s="992"/>
      <c r="Q26" s="1029"/>
      <c r="R26" s="1029"/>
    </row>
    <row r="27" spans="2:18" x14ac:dyDescent="0.25">
      <c r="B27" s="1030"/>
      <c r="C27" s="1030"/>
      <c r="D27" s="1030"/>
      <c r="E27" s="1030"/>
      <c r="F27" s="1030"/>
      <c r="G27" s="1030"/>
      <c r="H27" s="1030"/>
      <c r="I27" s="1030"/>
      <c r="J27" s="1030"/>
      <c r="K27" s="1030"/>
      <c r="L27" s="1031"/>
      <c r="M27" s="992"/>
      <c r="N27" s="992"/>
      <c r="O27" s="992"/>
      <c r="P27" s="992"/>
      <c r="Q27" s="1029"/>
      <c r="R27" s="1029"/>
    </row>
    <row r="28" spans="2:18" x14ac:dyDescent="0.25">
      <c r="B28" s="1030"/>
      <c r="C28" s="1030"/>
      <c r="D28" s="1030"/>
      <c r="E28" s="1030"/>
      <c r="F28" s="1030"/>
      <c r="G28" s="1030"/>
      <c r="H28" s="1030"/>
      <c r="I28" s="1030"/>
      <c r="J28" s="1030"/>
      <c r="K28" s="1030"/>
      <c r="L28" s="1031"/>
      <c r="M28" s="992"/>
      <c r="N28" s="992"/>
      <c r="O28" s="992"/>
      <c r="P28" s="992"/>
      <c r="Q28" s="1029"/>
      <c r="R28" s="1029"/>
    </row>
    <row r="29" spans="2:18" x14ac:dyDescent="0.25">
      <c r="B29" s="1030"/>
      <c r="C29" s="1030"/>
      <c r="D29" s="1030"/>
      <c r="E29" s="1030"/>
      <c r="F29" s="1030"/>
      <c r="G29" s="1030"/>
      <c r="H29" s="1030"/>
      <c r="I29" s="1030"/>
      <c r="J29" s="1030"/>
      <c r="K29" s="1030"/>
      <c r="L29" s="1031"/>
      <c r="M29" s="992"/>
      <c r="N29" s="992"/>
      <c r="O29" s="992"/>
      <c r="P29" s="992"/>
      <c r="Q29" s="1029"/>
      <c r="R29" s="1029"/>
    </row>
    <row r="30" spans="2:18" x14ac:dyDescent="0.25">
      <c r="B30" s="1030"/>
      <c r="C30" s="1030"/>
      <c r="D30" s="1030"/>
      <c r="E30" s="1030"/>
      <c r="F30" s="1030"/>
      <c r="G30" s="1030"/>
      <c r="H30" s="1030"/>
      <c r="I30" s="1030"/>
      <c r="J30" s="1030"/>
      <c r="K30" s="1030"/>
      <c r="L30" s="1031"/>
      <c r="M30" s="992"/>
      <c r="N30" s="992"/>
      <c r="O30" s="992"/>
      <c r="P30" s="992"/>
      <c r="Q30" s="1029"/>
      <c r="R30" s="1029"/>
    </row>
    <row r="31" spans="2:18" x14ac:dyDescent="0.25">
      <c r="B31" s="1030"/>
      <c r="C31" s="1030"/>
      <c r="D31" s="1030"/>
      <c r="E31" s="1030"/>
      <c r="F31" s="1030"/>
      <c r="G31" s="1030"/>
      <c r="H31" s="1030"/>
      <c r="I31" s="1030"/>
      <c r="J31" s="1030"/>
      <c r="K31" s="1030"/>
      <c r="L31" s="1031"/>
      <c r="M31" s="992"/>
      <c r="N31" s="992"/>
      <c r="O31" s="992"/>
      <c r="P31" s="992"/>
      <c r="Q31" s="1029"/>
      <c r="R31" s="1029"/>
    </row>
    <row r="32" spans="2:18" x14ac:dyDescent="0.25">
      <c r="B32" s="1030"/>
      <c r="C32" s="1030"/>
      <c r="D32" s="1030"/>
      <c r="E32" s="1030"/>
      <c r="F32" s="1030"/>
      <c r="G32" s="1030"/>
      <c r="H32" s="1030"/>
      <c r="I32" s="1030"/>
      <c r="J32" s="1030"/>
      <c r="K32" s="1030"/>
      <c r="L32" s="1031"/>
      <c r="M32" s="992"/>
      <c r="N32" s="992"/>
      <c r="O32" s="992"/>
      <c r="P32" s="992"/>
      <c r="Q32" s="1029"/>
      <c r="R32" s="1029"/>
    </row>
    <row r="33" spans="1:16123" x14ac:dyDescent="0.25">
      <c r="B33" s="1030"/>
      <c r="C33" s="1030"/>
      <c r="D33" s="1030"/>
      <c r="E33" s="1030"/>
      <c r="F33" s="1030"/>
      <c r="G33" s="1030"/>
      <c r="H33" s="1030"/>
      <c r="I33" s="1030"/>
      <c r="J33" s="1030"/>
      <c r="K33" s="1030"/>
      <c r="L33" s="1031"/>
      <c r="M33" s="992"/>
      <c r="N33" s="992"/>
      <c r="O33" s="992"/>
      <c r="P33" s="992"/>
      <c r="Q33" s="1029"/>
      <c r="R33" s="1029"/>
    </row>
    <row r="34" spans="1:16123" x14ac:dyDescent="0.25">
      <c r="B34" s="1030"/>
      <c r="C34" s="1030"/>
      <c r="D34" s="1030"/>
      <c r="E34" s="1030"/>
      <c r="F34" s="1030"/>
      <c r="G34" s="1030"/>
      <c r="H34" s="1030"/>
      <c r="I34" s="1030"/>
      <c r="J34" s="1030"/>
      <c r="K34" s="1030"/>
      <c r="L34" s="1031"/>
      <c r="M34" s="992"/>
      <c r="N34" s="992"/>
      <c r="O34" s="992"/>
      <c r="P34" s="992"/>
      <c r="Q34" s="1029"/>
      <c r="R34" s="1029"/>
    </row>
    <row r="35" spans="1:16123" x14ac:dyDescent="0.25">
      <c r="M35" s="1028"/>
    </row>
    <row r="40" spans="1:16123" x14ac:dyDescent="0.25">
      <c r="A40" s="1022"/>
      <c r="B40" s="1036"/>
      <c r="C40" s="102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022"/>
      <c r="AM40" s="1022"/>
      <c r="AN40" s="1022"/>
      <c r="AO40" s="1022"/>
      <c r="AP40" s="1022"/>
      <c r="AQ40" s="1022"/>
      <c r="AR40" s="1022"/>
      <c r="AS40" s="1022"/>
      <c r="AT40" s="1022"/>
      <c r="AU40" s="1022"/>
      <c r="AV40" s="1022"/>
      <c r="AW40" s="1022"/>
      <c r="AX40" s="1022"/>
      <c r="AY40" s="1022"/>
      <c r="AZ40" s="1022"/>
      <c r="BA40" s="1022"/>
      <c r="BB40" s="1022"/>
      <c r="BC40" s="1022"/>
      <c r="BD40" s="1022"/>
      <c r="BE40" s="1022"/>
      <c r="BF40" s="1022"/>
      <c r="BG40" s="1022"/>
      <c r="BH40" s="1022"/>
      <c r="BI40" s="1022"/>
      <c r="BJ40" s="1022"/>
      <c r="BK40" s="1022"/>
      <c r="BL40" s="1022"/>
      <c r="BM40" s="1022"/>
      <c r="BN40" s="1022"/>
      <c r="BO40" s="1022"/>
      <c r="BP40" s="1022"/>
      <c r="BQ40" s="1022"/>
      <c r="BR40" s="1022"/>
      <c r="BS40" s="1022"/>
      <c r="BT40" s="1022"/>
      <c r="BU40" s="1022"/>
      <c r="BV40" s="1022"/>
      <c r="BW40" s="1022"/>
      <c r="BX40" s="1022"/>
      <c r="BY40" s="1022"/>
      <c r="BZ40" s="1022"/>
      <c r="CA40" s="1022"/>
      <c r="CB40" s="1022"/>
      <c r="CC40" s="1022"/>
      <c r="CD40" s="1022"/>
      <c r="CE40" s="1022"/>
      <c r="CF40" s="1022"/>
      <c r="CG40" s="1022"/>
      <c r="CH40" s="1022"/>
      <c r="CI40" s="1022"/>
      <c r="CJ40" s="1022"/>
      <c r="CK40" s="1022"/>
      <c r="CL40" s="1022"/>
      <c r="CM40" s="1022"/>
      <c r="CN40" s="1022"/>
      <c r="CO40" s="1022"/>
      <c r="CP40" s="1022"/>
      <c r="CQ40" s="1022"/>
      <c r="CR40" s="1022"/>
      <c r="CS40" s="1022"/>
      <c r="CT40" s="1022"/>
      <c r="CU40" s="1022"/>
      <c r="CV40" s="1022"/>
      <c r="CW40" s="1022"/>
      <c r="CX40" s="1022"/>
      <c r="CY40" s="1022"/>
      <c r="CZ40" s="1022"/>
      <c r="DA40" s="1022"/>
      <c r="DB40" s="1022"/>
      <c r="DC40" s="1022"/>
      <c r="DD40" s="1022"/>
      <c r="DE40" s="1022"/>
      <c r="DF40" s="1022"/>
      <c r="DG40" s="1022"/>
      <c r="DH40" s="1022"/>
      <c r="DI40" s="1022"/>
      <c r="DJ40" s="1022"/>
      <c r="DK40" s="1022"/>
      <c r="DL40" s="1022"/>
      <c r="DM40" s="1022"/>
      <c r="DN40" s="1022"/>
      <c r="DO40" s="1022"/>
      <c r="DP40" s="1022"/>
      <c r="DQ40" s="1022"/>
      <c r="DR40" s="1022"/>
      <c r="DS40" s="1022"/>
      <c r="DT40" s="1022"/>
      <c r="DU40" s="1022"/>
      <c r="DV40" s="1022"/>
      <c r="DW40" s="1022"/>
      <c r="DX40" s="1022"/>
      <c r="DY40" s="1022"/>
      <c r="DZ40" s="1022"/>
      <c r="EA40" s="1022"/>
      <c r="EB40" s="1022"/>
      <c r="EC40" s="1022"/>
      <c r="ED40" s="1022"/>
      <c r="EE40" s="1022"/>
      <c r="EF40" s="1022"/>
      <c r="EG40" s="1022"/>
      <c r="EH40" s="1022"/>
      <c r="EI40" s="1022"/>
      <c r="EJ40" s="1022"/>
      <c r="EK40" s="1022"/>
      <c r="EL40" s="1022"/>
      <c r="EM40" s="1022"/>
      <c r="EN40" s="1022"/>
      <c r="EO40" s="1022"/>
      <c r="EP40" s="1022"/>
      <c r="EQ40" s="1022"/>
      <c r="ER40" s="1022"/>
      <c r="ES40" s="1022"/>
      <c r="ET40" s="1022"/>
      <c r="EU40" s="1022"/>
      <c r="EV40" s="1022"/>
      <c r="EW40" s="1022"/>
      <c r="EX40" s="1022"/>
      <c r="EY40" s="1022"/>
      <c r="EZ40" s="1022"/>
      <c r="FA40" s="1022"/>
      <c r="FB40" s="1022"/>
      <c r="FC40" s="1022"/>
      <c r="FD40" s="1022"/>
      <c r="FE40" s="1022"/>
      <c r="FF40" s="1022"/>
      <c r="FG40" s="1022"/>
      <c r="FH40" s="1022"/>
      <c r="FI40" s="1022"/>
      <c r="FJ40" s="1022"/>
      <c r="FK40" s="1022"/>
      <c r="FL40" s="1022"/>
      <c r="FM40" s="1022"/>
      <c r="FN40" s="1022"/>
      <c r="FO40" s="1022"/>
      <c r="FP40" s="1022"/>
      <c r="FQ40" s="1022"/>
      <c r="FR40" s="1022"/>
      <c r="FS40" s="1022"/>
      <c r="FT40" s="1022"/>
      <c r="FU40" s="1022"/>
      <c r="FV40" s="1022"/>
      <c r="FW40" s="1022"/>
      <c r="FX40" s="1022"/>
      <c r="FY40" s="1022"/>
      <c r="FZ40" s="1022"/>
      <c r="GA40" s="1022"/>
      <c r="GB40" s="1022"/>
      <c r="GC40" s="1022"/>
      <c r="GD40" s="1022"/>
      <c r="GE40" s="1022"/>
      <c r="GF40" s="1022"/>
      <c r="GG40" s="1022"/>
      <c r="GH40" s="1022"/>
      <c r="GI40" s="1022"/>
      <c r="GJ40" s="1022"/>
      <c r="GK40" s="1022"/>
      <c r="GL40" s="1022"/>
      <c r="GM40" s="1022"/>
      <c r="GN40" s="1022"/>
      <c r="GO40" s="1022"/>
      <c r="GP40" s="1022"/>
      <c r="GQ40" s="1022"/>
      <c r="GR40" s="1022"/>
      <c r="GS40" s="1022"/>
      <c r="GT40" s="1022"/>
      <c r="GU40" s="1022"/>
      <c r="GV40" s="1022"/>
      <c r="GW40" s="1022"/>
      <c r="GX40" s="1022"/>
      <c r="GY40" s="1022"/>
      <c r="GZ40" s="1022"/>
      <c r="HA40" s="1022"/>
      <c r="HB40" s="1022"/>
      <c r="HC40" s="1022"/>
      <c r="HD40" s="1022"/>
      <c r="HE40" s="1022"/>
      <c r="HF40" s="1022"/>
      <c r="HG40" s="1022"/>
      <c r="HH40" s="1022"/>
      <c r="HI40" s="1022"/>
      <c r="HJ40" s="1022"/>
      <c r="HK40" s="1022"/>
      <c r="HL40" s="1022"/>
      <c r="HM40" s="1022"/>
      <c r="HN40" s="1022"/>
      <c r="HO40" s="1022"/>
      <c r="HP40" s="1022"/>
      <c r="HQ40" s="1022"/>
      <c r="HR40" s="1022"/>
      <c r="HS40" s="1022"/>
      <c r="HT40" s="1022"/>
      <c r="HU40" s="1022"/>
      <c r="HV40" s="1022"/>
      <c r="HW40" s="1022"/>
      <c r="HX40" s="1022"/>
      <c r="HY40" s="1022"/>
      <c r="HZ40" s="1022"/>
      <c r="IA40" s="1022"/>
      <c r="IB40" s="1022"/>
      <c r="IC40" s="1022"/>
      <c r="ID40" s="1022"/>
      <c r="IE40" s="1022"/>
      <c r="IF40" s="1022"/>
      <c r="IG40" s="1022"/>
      <c r="IH40" s="1022"/>
      <c r="II40" s="1022"/>
      <c r="IJ40" s="1022"/>
      <c r="IK40" s="1022"/>
      <c r="IL40" s="1022"/>
      <c r="IM40" s="1022"/>
      <c r="IN40" s="1022"/>
      <c r="IO40" s="1022"/>
      <c r="IP40" s="1022"/>
      <c r="IQ40" s="1022"/>
      <c r="IR40" s="1022"/>
      <c r="IS40" s="1022"/>
      <c r="IT40" s="1022"/>
      <c r="IU40" s="1022"/>
      <c r="IV40" s="1022"/>
      <c r="IW40" s="1022"/>
      <c r="IX40" s="1022"/>
      <c r="IY40" s="1022"/>
      <c r="IZ40" s="1022"/>
      <c r="JA40" s="1022"/>
      <c r="JB40" s="1022"/>
      <c r="JC40" s="1022"/>
      <c r="JD40" s="1022"/>
      <c r="JE40" s="1022"/>
      <c r="JF40" s="1022"/>
      <c r="JG40" s="1022"/>
      <c r="JH40" s="1022"/>
      <c r="JI40" s="1022"/>
      <c r="JJ40" s="1022"/>
      <c r="JK40" s="1022"/>
      <c r="JL40" s="1022"/>
      <c r="JM40" s="1022"/>
      <c r="JN40" s="1022"/>
      <c r="JO40" s="1022"/>
      <c r="JP40" s="1022"/>
      <c r="JQ40" s="1022"/>
      <c r="JR40" s="1022"/>
      <c r="JS40" s="1022"/>
      <c r="JT40" s="1022"/>
      <c r="JU40" s="1022"/>
      <c r="JV40" s="1022"/>
      <c r="JW40" s="1022"/>
      <c r="JX40" s="1022"/>
      <c r="JY40" s="1022"/>
      <c r="JZ40" s="1022"/>
      <c r="KA40" s="1022"/>
      <c r="KB40" s="1022"/>
      <c r="KC40" s="1022"/>
      <c r="KD40" s="1022"/>
      <c r="KE40" s="1022"/>
      <c r="KF40" s="1022"/>
      <c r="KG40" s="1022"/>
      <c r="KH40" s="1022"/>
      <c r="KI40" s="1022"/>
      <c r="KJ40" s="1022"/>
      <c r="KK40" s="1022"/>
      <c r="KL40" s="1022"/>
      <c r="KM40" s="1022"/>
      <c r="KN40" s="1022"/>
      <c r="KO40" s="1022"/>
      <c r="KP40" s="1022"/>
      <c r="KQ40" s="1022"/>
      <c r="KR40" s="1022"/>
      <c r="KS40" s="1022"/>
      <c r="KT40" s="1022"/>
      <c r="KU40" s="1022"/>
      <c r="KV40" s="1022"/>
      <c r="KW40" s="1022"/>
      <c r="KX40" s="1022"/>
      <c r="KY40" s="1022"/>
      <c r="KZ40" s="1022"/>
      <c r="LA40" s="1022"/>
      <c r="LB40" s="1022"/>
      <c r="LC40" s="1022"/>
      <c r="LD40" s="1022"/>
      <c r="LE40" s="1022"/>
      <c r="LF40" s="1022"/>
      <c r="LG40" s="1022"/>
      <c r="LH40" s="1022"/>
      <c r="LI40" s="1022"/>
      <c r="LJ40" s="1022"/>
      <c r="LK40" s="1022"/>
      <c r="LL40" s="1022"/>
      <c r="LM40" s="1022"/>
      <c r="LN40" s="1022"/>
      <c r="LO40" s="1022"/>
      <c r="LP40" s="1022"/>
      <c r="LQ40" s="1022"/>
      <c r="LR40" s="1022"/>
      <c r="LS40" s="1022"/>
      <c r="LT40" s="1022"/>
      <c r="LU40" s="1022"/>
      <c r="LV40" s="1022"/>
      <c r="LW40" s="1022"/>
      <c r="LX40" s="1022"/>
      <c r="LY40" s="1022"/>
      <c r="LZ40" s="1022"/>
      <c r="MA40" s="1022"/>
      <c r="MB40" s="1022"/>
      <c r="MC40" s="1022"/>
      <c r="MD40" s="1022"/>
      <c r="ME40" s="1022"/>
      <c r="MF40" s="1022"/>
      <c r="MG40" s="1022"/>
      <c r="MH40" s="1022"/>
      <c r="MI40" s="1022"/>
      <c r="MJ40" s="1022"/>
      <c r="MK40" s="1022"/>
      <c r="ML40" s="1022"/>
      <c r="MM40" s="1022"/>
      <c r="MN40" s="1022"/>
      <c r="MO40" s="1022"/>
      <c r="MP40" s="1022"/>
      <c r="MQ40" s="1022"/>
      <c r="MR40" s="1022"/>
      <c r="MS40" s="1022"/>
      <c r="MT40" s="1022"/>
      <c r="MU40" s="1022"/>
      <c r="MV40" s="1022"/>
      <c r="MW40" s="1022"/>
      <c r="MX40" s="1022"/>
      <c r="MY40" s="1022"/>
      <c r="MZ40" s="1022"/>
      <c r="NA40" s="1022"/>
      <c r="NB40" s="1022"/>
      <c r="NC40" s="1022"/>
      <c r="ND40" s="1022"/>
      <c r="NE40" s="1022"/>
      <c r="NF40" s="1022"/>
      <c r="NG40" s="1022"/>
      <c r="NH40" s="1022"/>
      <c r="NI40" s="1022"/>
      <c r="NJ40" s="1022"/>
      <c r="NK40" s="1022"/>
      <c r="NL40" s="1022"/>
      <c r="NM40" s="1022"/>
      <c r="NN40" s="1022"/>
      <c r="NO40" s="1022"/>
      <c r="NP40" s="1022"/>
      <c r="NQ40" s="1022"/>
      <c r="NR40" s="1022"/>
      <c r="NS40" s="1022"/>
      <c r="NT40" s="1022"/>
      <c r="NU40" s="1022"/>
      <c r="NV40" s="1022"/>
      <c r="NW40" s="1022"/>
      <c r="NX40" s="1022"/>
      <c r="NY40" s="1022"/>
      <c r="NZ40" s="1022"/>
      <c r="OA40" s="1022"/>
      <c r="OB40" s="1022"/>
      <c r="OC40" s="1022"/>
      <c r="OD40" s="1022"/>
      <c r="OE40" s="1022"/>
      <c r="OF40" s="1022"/>
      <c r="OG40" s="1022"/>
      <c r="OH40" s="1022"/>
      <c r="OI40" s="1022"/>
      <c r="OJ40" s="1022"/>
      <c r="OK40" s="1022"/>
      <c r="OL40" s="1022"/>
      <c r="OM40" s="1022"/>
      <c r="ON40" s="1022"/>
      <c r="OO40" s="1022"/>
      <c r="OP40" s="1022"/>
      <c r="OQ40" s="1022"/>
      <c r="OR40" s="1022"/>
      <c r="OS40" s="1022"/>
      <c r="OT40" s="1022"/>
      <c r="OU40" s="1022"/>
      <c r="OV40" s="1022"/>
      <c r="OW40" s="1022"/>
      <c r="OX40" s="1022"/>
      <c r="OY40" s="1022"/>
      <c r="OZ40" s="1022"/>
      <c r="PA40" s="1022"/>
      <c r="PB40" s="1022"/>
      <c r="PC40" s="1022"/>
      <c r="PD40" s="1022"/>
      <c r="PE40" s="1022"/>
      <c r="PF40" s="1022"/>
      <c r="PG40" s="1022"/>
      <c r="PH40" s="1022"/>
      <c r="PI40" s="1022"/>
      <c r="PJ40" s="1022"/>
      <c r="PK40" s="1022"/>
      <c r="PL40" s="1022"/>
      <c r="PM40" s="1022"/>
      <c r="PN40" s="1022"/>
      <c r="PO40" s="1022"/>
      <c r="PP40" s="1022"/>
      <c r="PQ40" s="1022"/>
      <c r="PR40" s="1022"/>
      <c r="PS40" s="1022"/>
      <c r="PT40" s="1022"/>
      <c r="PU40" s="1022"/>
      <c r="PV40" s="1022"/>
      <c r="PW40" s="1022"/>
      <c r="PX40" s="1022"/>
      <c r="PY40" s="1022"/>
      <c r="PZ40" s="1022"/>
      <c r="QA40" s="1022"/>
      <c r="QB40" s="1022"/>
      <c r="QC40" s="1022"/>
      <c r="QD40" s="1022"/>
      <c r="QE40" s="1022"/>
      <c r="QF40" s="1022"/>
      <c r="QG40" s="1022"/>
      <c r="QH40" s="1022"/>
      <c r="QI40" s="1022"/>
      <c r="QJ40" s="1022"/>
      <c r="QK40" s="1022"/>
      <c r="QL40" s="1022"/>
      <c r="QM40" s="1022"/>
      <c r="QN40" s="1022"/>
      <c r="QO40" s="1022"/>
      <c r="QP40" s="1022"/>
      <c r="QQ40" s="1022"/>
      <c r="QR40" s="1022"/>
      <c r="QS40" s="1022"/>
      <c r="QT40" s="1022"/>
      <c r="QU40" s="1022"/>
      <c r="QV40" s="1022"/>
      <c r="QW40" s="1022"/>
      <c r="QX40" s="1022"/>
      <c r="QY40" s="1022"/>
      <c r="QZ40" s="1022"/>
      <c r="RA40" s="1022"/>
      <c r="RB40" s="1022"/>
      <c r="RC40" s="1022"/>
      <c r="RD40" s="1022"/>
      <c r="RE40" s="1022"/>
      <c r="RF40" s="1022"/>
      <c r="RG40" s="1022"/>
      <c r="RH40" s="1022"/>
      <c r="RI40" s="1022"/>
      <c r="RJ40" s="1022"/>
      <c r="RK40" s="1022"/>
      <c r="RL40" s="1022"/>
      <c r="RM40" s="1022"/>
      <c r="RN40" s="1022"/>
      <c r="RO40" s="1022"/>
      <c r="RP40" s="1022"/>
      <c r="RQ40" s="1022"/>
      <c r="RR40" s="1022"/>
      <c r="RS40" s="1022"/>
      <c r="RT40" s="1022"/>
      <c r="RU40" s="1022"/>
      <c r="RV40" s="1022"/>
      <c r="RW40" s="1022"/>
      <c r="RX40" s="1022"/>
      <c r="RY40" s="1022"/>
      <c r="RZ40" s="1022"/>
      <c r="SA40" s="1022"/>
      <c r="SB40" s="1022"/>
      <c r="SC40" s="1022"/>
      <c r="SD40" s="1022"/>
      <c r="SE40" s="1022"/>
      <c r="SF40" s="1022"/>
      <c r="SG40" s="1022"/>
      <c r="SH40" s="1022"/>
      <c r="SI40" s="1022"/>
      <c r="SJ40" s="1022"/>
      <c r="SK40" s="1022"/>
      <c r="SL40" s="1022"/>
      <c r="SM40" s="1022"/>
      <c r="SN40" s="1022"/>
      <c r="SO40" s="1022"/>
      <c r="SP40" s="1022"/>
      <c r="SQ40" s="1022"/>
      <c r="SR40" s="1022"/>
      <c r="SS40" s="1022"/>
      <c r="ST40" s="1022"/>
      <c r="SU40" s="1022"/>
      <c r="SV40" s="1022"/>
      <c r="SW40" s="1022"/>
      <c r="SX40" s="1022"/>
      <c r="SY40" s="1022"/>
      <c r="SZ40" s="1022"/>
      <c r="TA40" s="1022"/>
      <c r="TB40" s="1022"/>
      <c r="TC40" s="1022"/>
      <c r="TD40" s="1022"/>
      <c r="TE40" s="1022"/>
      <c r="TF40" s="1022"/>
      <c r="TG40" s="1022"/>
      <c r="TH40" s="1022"/>
      <c r="TI40" s="1022"/>
      <c r="TJ40" s="1022"/>
      <c r="TK40" s="1022"/>
      <c r="TL40" s="1022"/>
      <c r="TM40" s="1022"/>
      <c r="TN40" s="1022"/>
      <c r="TO40" s="1022"/>
      <c r="TP40" s="1022"/>
      <c r="TQ40" s="1022"/>
      <c r="TR40" s="1022"/>
      <c r="TS40" s="1022"/>
      <c r="TT40" s="1022"/>
      <c r="TU40" s="1022"/>
      <c r="TV40" s="1022"/>
      <c r="TW40" s="1022"/>
      <c r="TX40" s="1022"/>
      <c r="TY40" s="1022"/>
      <c r="TZ40" s="1022"/>
      <c r="UA40" s="1022"/>
      <c r="UB40" s="1022"/>
      <c r="UC40" s="1022"/>
      <c r="UD40" s="1022"/>
      <c r="UE40" s="1022"/>
      <c r="UF40" s="1022"/>
      <c r="UG40" s="1022"/>
      <c r="UH40" s="1022"/>
      <c r="UI40" s="1022"/>
      <c r="UJ40" s="1022"/>
      <c r="UK40" s="1022"/>
      <c r="UL40" s="1022"/>
      <c r="UM40" s="1022"/>
      <c r="UN40" s="1022"/>
      <c r="UO40" s="1022"/>
      <c r="UP40" s="1022"/>
      <c r="UQ40" s="1022"/>
      <c r="UR40" s="1022"/>
      <c r="US40" s="1022"/>
      <c r="UT40" s="1022"/>
      <c r="UU40" s="1022"/>
      <c r="UV40" s="1022"/>
      <c r="UW40" s="1022"/>
      <c r="UX40" s="1022"/>
      <c r="UY40" s="1022"/>
      <c r="UZ40" s="1022"/>
      <c r="VA40" s="1022"/>
      <c r="VB40" s="1022"/>
      <c r="VC40" s="1022"/>
      <c r="VD40" s="1022"/>
      <c r="VE40" s="1022"/>
      <c r="VF40" s="1022"/>
      <c r="VG40" s="1022"/>
      <c r="VH40" s="1022"/>
      <c r="VI40" s="1022"/>
      <c r="VJ40" s="1022"/>
      <c r="VK40" s="1022"/>
      <c r="VL40" s="1022"/>
      <c r="VM40" s="1022"/>
      <c r="VN40" s="1022"/>
      <c r="VO40" s="1022"/>
      <c r="VP40" s="1022"/>
      <c r="VQ40" s="1022"/>
      <c r="VR40" s="1022"/>
      <c r="VS40" s="1022"/>
      <c r="VT40" s="1022"/>
      <c r="VU40" s="1022"/>
      <c r="VV40" s="1022"/>
      <c r="VW40" s="1022"/>
      <c r="VX40" s="1022"/>
      <c r="VY40" s="1022"/>
      <c r="VZ40" s="1022"/>
      <c r="WA40" s="1022"/>
      <c r="WB40" s="1022"/>
      <c r="WC40" s="1022"/>
      <c r="WD40" s="1022"/>
      <c r="WE40" s="1022"/>
      <c r="WF40" s="1022"/>
      <c r="WG40" s="1022"/>
      <c r="WH40" s="1022"/>
      <c r="WI40" s="1022"/>
      <c r="WJ40" s="1022"/>
      <c r="WK40" s="1022"/>
      <c r="WL40" s="1022"/>
      <c r="WM40" s="1022"/>
      <c r="WN40" s="1022"/>
      <c r="WO40" s="1022"/>
      <c r="WP40" s="1022"/>
      <c r="WQ40" s="1022"/>
      <c r="WR40" s="1022"/>
      <c r="WS40" s="1022"/>
      <c r="WT40" s="1022"/>
      <c r="WU40" s="1022"/>
      <c r="WV40" s="1022"/>
      <c r="WW40" s="1022"/>
      <c r="WX40" s="1022"/>
      <c r="WY40" s="1022"/>
      <c r="WZ40" s="1022"/>
      <c r="XA40" s="1022"/>
      <c r="XB40" s="1022"/>
      <c r="XC40" s="1022"/>
      <c r="XD40" s="1022"/>
      <c r="XE40" s="1022"/>
      <c r="XF40" s="1022"/>
      <c r="XG40" s="1022"/>
      <c r="XH40" s="1022"/>
      <c r="XI40" s="1022"/>
      <c r="XJ40" s="1022"/>
      <c r="XK40" s="1022"/>
      <c r="XL40" s="1022"/>
      <c r="XM40" s="1022"/>
      <c r="XN40" s="1022"/>
      <c r="XO40" s="1022"/>
      <c r="XP40" s="1022"/>
      <c r="XQ40" s="1022"/>
      <c r="XR40" s="1022"/>
      <c r="XS40" s="1022"/>
      <c r="XT40" s="1022"/>
      <c r="XU40" s="1022"/>
      <c r="XV40" s="1022"/>
      <c r="XW40" s="1022"/>
      <c r="XX40" s="1022"/>
      <c r="XY40" s="1022"/>
      <c r="XZ40" s="1022"/>
      <c r="YA40" s="1022"/>
      <c r="YB40" s="1022"/>
      <c r="YC40" s="1022"/>
      <c r="YD40" s="1022"/>
      <c r="YE40" s="1022"/>
      <c r="YF40" s="1022"/>
      <c r="YG40" s="1022"/>
      <c r="YH40" s="1022"/>
      <c r="YI40" s="1022"/>
      <c r="YJ40" s="1022"/>
      <c r="YK40" s="1022"/>
      <c r="YL40" s="1022"/>
      <c r="YM40" s="1022"/>
      <c r="YN40" s="1022"/>
      <c r="YO40" s="1022"/>
      <c r="YP40" s="1022"/>
      <c r="YQ40" s="1022"/>
      <c r="YR40" s="1022"/>
      <c r="YS40" s="1022"/>
      <c r="YT40" s="1022"/>
      <c r="YU40" s="1022"/>
      <c r="YV40" s="1022"/>
      <c r="YW40" s="1022"/>
      <c r="YX40" s="1022"/>
      <c r="YY40" s="1022"/>
      <c r="YZ40" s="1022"/>
      <c r="ZA40" s="1022"/>
      <c r="ZB40" s="1022"/>
      <c r="ZC40" s="1022"/>
      <c r="ZD40" s="1022"/>
      <c r="ZE40" s="1022"/>
      <c r="ZF40" s="1022"/>
      <c r="ZG40" s="1022"/>
      <c r="ZH40" s="1022"/>
      <c r="ZI40" s="1022"/>
      <c r="ZJ40" s="1022"/>
      <c r="ZK40" s="1022"/>
      <c r="ZL40" s="1022"/>
      <c r="ZM40" s="1022"/>
      <c r="ZN40" s="1022"/>
      <c r="ZO40" s="1022"/>
      <c r="ZP40" s="1022"/>
      <c r="ZQ40" s="1022"/>
      <c r="ZR40" s="1022"/>
      <c r="ZS40" s="1022"/>
      <c r="ZT40" s="1022"/>
      <c r="ZU40" s="1022"/>
      <c r="ZV40" s="1022"/>
      <c r="ZW40" s="1022"/>
      <c r="ZX40" s="1022"/>
      <c r="ZY40" s="1022"/>
      <c r="ZZ40" s="1022"/>
      <c r="AAA40" s="1022"/>
      <c r="AAB40" s="1022"/>
      <c r="AAC40" s="1022"/>
      <c r="AAD40" s="1022"/>
      <c r="AAE40" s="1022"/>
      <c r="AAF40" s="1022"/>
      <c r="AAG40" s="1022"/>
      <c r="AAH40" s="1022"/>
      <c r="AAI40" s="1022"/>
      <c r="AAJ40" s="1022"/>
      <c r="AAK40" s="1022"/>
      <c r="AAL40" s="1022"/>
      <c r="AAM40" s="1022"/>
      <c r="AAN40" s="1022"/>
      <c r="AAO40" s="1022"/>
      <c r="AAP40" s="1022"/>
      <c r="AAQ40" s="1022"/>
      <c r="AAR40" s="1022"/>
      <c r="AAS40" s="1022"/>
      <c r="AAT40" s="1022"/>
      <c r="AAU40" s="1022"/>
      <c r="AAV40" s="1022"/>
      <c r="AAW40" s="1022"/>
      <c r="AAX40" s="1022"/>
      <c r="AAY40" s="1022"/>
      <c r="AAZ40" s="1022"/>
      <c r="ABA40" s="1022"/>
      <c r="ABB40" s="1022"/>
      <c r="ABC40" s="1022"/>
      <c r="ABD40" s="1022"/>
      <c r="ABE40" s="1022"/>
      <c r="ABF40" s="1022"/>
      <c r="ABG40" s="1022"/>
      <c r="ABH40" s="1022"/>
      <c r="ABI40" s="1022"/>
      <c r="ABJ40" s="1022"/>
      <c r="ABK40" s="1022"/>
      <c r="ABL40" s="1022"/>
      <c r="ABM40" s="1022"/>
      <c r="ABN40" s="1022"/>
      <c r="ABO40" s="1022"/>
      <c r="ABP40" s="1022"/>
      <c r="ABQ40" s="1022"/>
      <c r="ABR40" s="1022"/>
      <c r="ABS40" s="1022"/>
      <c r="ABT40" s="1022"/>
      <c r="ABU40" s="1022"/>
      <c r="ABV40" s="1022"/>
      <c r="ABW40" s="1022"/>
      <c r="ABX40" s="1022"/>
      <c r="ABY40" s="1022"/>
      <c r="ABZ40" s="1022"/>
      <c r="ACA40" s="1022"/>
      <c r="ACB40" s="1022"/>
      <c r="ACC40" s="1022"/>
      <c r="ACD40" s="1022"/>
      <c r="ACE40" s="1022"/>
      <c r="ACF40" s="1022"/>
      <c r="ACG40" s="1022"/>
      <c r="ACH40" s="1022"/>
      <c r="ACI40" s="1022"/>
      <c r="ACJ40" s="1022"/>
      <c r="ACK40" s="1022"/>
      <c r="ACL40" s="1022"/>
      <c r="ACM40" s="1022"/>
      <c r="ACN40" s="1022"/>
      <c r="ACO40" s="1022"/>
      <c r="ACP40" s="1022"/>
      <c r="ACQ40" s="1022"/>
      <c r="ACR40" s="1022"/>
      <c r="ACS40" s="1022"/>
      <c r="ACT40" s="1022"/>
      <c r="ACU40" s="1022"/>
      <c r="ACV40" s="1022"/>
      <c r="ACW40" s="1022"/>
      <c r="ACX40" s="1022"/>
      <c r="ACY40" s="1022"/>
      <c r="ACZ40" s="1022"/>
      <c r="ADA40" s="1022"/>
      <c r="ADB40" s="1022"/>
      <c r="ADC40" s="1022"/>
      <c r="ADD40" s="1022"/>
      <c r="ADE40" s="1022"/>
      <c r="ADF40" s="1022"/>
      <c r="ADG40" s="1022"/>
      <c r="ADH40" s="1022"/>
      <c r="ADI40" s="1022"/>
      <c r="ADJ40" s="1022"/>
      <c r="ADK40" s="1022"/>
      <c r="ADL40" s="1022"/>
      <c r="ADM40" s="1022"/>
      <c r="ADN40" s="1022"/>
      <c r="ADO40" s="1022"/>
      <c r="ADP40" s="1022"/>
      <c r="ADQ40" s="1022"/>
      <c r="ADR40" s="1022"/>
      <c r="ADS40" s="1022"/>
      <c r="ADT40" s="1022"/>
      <c r="ADU40" s="1022"/>
      <c r="ADV40" s="1022"/>
      <c r="ADW40" s="1022"/>
      <c r="ADX40" s="1022"/>
      <c r="ADY40" s="1022"/>
      <c r="ADZ40" s="1022"/>
      <c r="AEA40" s="1022"/>
      <c r="AEB40" s="1022"/>
      <c r="AEC40" s="1022"/>
      <c r="AED40" s="1022"/>
      <c r="AEE40" s="1022"/>
      <c r="AEF40" s="1022"/>
      <c r="AEG40" s="1022"/>
      <c r="AEH40" s="1022"/>
      <c r="AEI40" s="1022"/>
      <c r="AEJ40" s="1022"/>
      <c r="AEK40" s="1022"/>
      <c r="AEL40" s="1022"/>
      <c r="AEM40" s="1022"/>
      <c r="AEN40" s="1022"/>
      <c r="AEO40" s="1022"/>
      <c r="AEP40" s="1022"/>
      <c r="AEQ40" s="1022"/>
      <c r="AER40" s="1022"/>
      <c r="AES40" s="1022"/>
      <c r="AET40" s="1022"/>
      <c r="AEU40" s="1022"/>
      <c r="AEV40" s="1022"/>
      <c r="AEW40" s="1022"/>
      <c r="AEX40" s="1022"/>
      <c r="AEY40" s="1022"/>
      <c r="AEZ40" s="1022"/>
      <c r="AFA40" s="1022"/>
      <c r="AFB40" s="1022"/>
      <c r="AFC40" s="1022"/>
      <c r="AFD40" s="1022"/>
      <c r="AFE40" s="1022"/>
      <c r="AFF40" s="1022"/>
      <c r="AFG40" s="1022"/>
      <c r="AFH40" s="1022"/>
      <c r="AFI40" s="1022"/>
      <c r="AFJ40" s="1022"/>
      <c r="AFK40" s="1022"/>
      <c r="AFL40" s="1022"/>
      <c r="AFM40" s="1022"/>
      <c r="AFN40" s="1022"/>
      <c r="AFO40" s="1022"/>
      <c r="AFP40" s="1022"/>
      <c r="AFQ40" s="1022"/>
      <c r="AFR40" s="1022"/>
      <c r="AFS40" s="1022"/>
      <c r="AFT40" s="1022"/>
      <c r="AFU40" s="1022"/>
      <c r="AFV40" s="1022"/>
      <c r="AFW40" s="1022"/>
      <c r="AFX40" s="1022"/>
      <c r="AFY40" s="1022"/>
      <c r="AFZ40" s="1022"/>
      <c r="AGA40" s="1022"/>
      <c r="AGB40" s="1022"/>
      <c r="AGC40" s="1022"/>
      <c r="AGD40" s="1022"/>
      <c r="AGE40" s="1022"/>
      <c r="AGF40" s="1022"/>
      <c r="AGG40" s="1022"/>
      <c r="AGH40" s="1022"/>
      <c r="AGI40" s="1022"/>
      <c r="AGJ40" s="1022"/>
      <c r="AGK40" s="1022"/>
      <c r="AGL40" s="1022"/>
      <c r="AGM40" s="1022"/>
      <c r="AGN40" s="1022"/>
      <c r="AGO40" s="1022"/>
      <c r="AGP40" s="1022"/>
      <c r="AGQ40" s="1022"/>
      <c r="AGR40" s="1022"/>
      <c r="AGS40" s="1022"/>
      <c r="AGT40" s="1022"/>
      <c r="AGU40" s="1022"/>
      <c r="AGV40" s="1022"/>
      <c r="AGW40" s="1022"/>
      <c r="AGX40" s="1022"/>
      <c r="AGY40" s="1022"/>
      <c r="AGZ40" s="1022"/>
      <c r="AHA40" s="1022"/>
      <c r="AHB40" s="1022"/>
      <c r="AHC40" s="1022"/>
      <c r="AHD40" s="1022"/>
      <c r="AHE40" s="1022"/>
      <c r="AHF40" s="1022"/>
      <c r="AHG40" s="1022"/>
      <c r="AHH40" s="1022"/>
      <c r="AHI40" s="1022"/>
      <c r="AHJ40" s="1022"/>
      <c r="AHK40" s="1022"/>
      <c r="AHL40" s="1022"/>
      <c r="AHM40" s="1022"/>
      <c r="AHN40" s="1022"/>
      <c r="AHO40" s="1022"/>
      <c r="AHP40" s="1022"/>
      <c r="AHQ40" s="1022"/>
      <c r="AHR40" s="1022"/>
      <c r="AHS40" s="1022"/>
      <c r="AHT40" s="1022"/>
      <c r="AHU40" s="1022"/>
      <c r="AHV40" s="1022"/>
      <c r="AHW40" s="1022"/>
      <c r="AHX40" s="1022"/>
      <c r="AHY40" s="1022"/>
      <c r="AHZ40" s="1022"/>
      <c r="AIA40" s="1022"/>
      <c r="AIB40" s="1022"/>
      <c r="AIC40" s="1022"/>
      <c r="AID40" s="1022"/>
      <c r="AIE40" s="1022"/>
      <c r="AIF40" s="1022"/>
      <c r="AIG40" s="1022"/>
      <c r="AIH40" s="1022"/>
      <c r="AII40" s="1022"/>
      <c r="AIJ40" s="1022"/>
      <c r="AIK40" s="1022"/>
      <c r="AIL40" s="1022"/>
      <c r="AIM40" s="1022"/>
      <c r="AIN40" s="1022"/>
      <c r="AIO40" s="1022"/>
      <c r="AIP40" s="1022"/>
      <c r="AIQ40" s="1022"/>
      <c r="AIR40" s="1022"/>
      <c r="AIS40" s="1022"/>
      <c r="AIT40" s="1022"/>
      <c r="AIU40" s="1022"/>
      <c r="AIV40" s="1022"/>
      <c r="AIW40" s="1022"/>
      <c r="AIX40" s="1022"/>
      <c r="AIY40" s="1022"/>
      <c r="AIZ40" s="1022"/>
      <c r="AJA40" s="1022"/>
      <c r="AJB40" s="1022"/>
      <c r="AJC40" s="1022"/>
      <c r="AJD40" s="1022"/>
      <c r="AJE40" s="1022"/>
      <c r="AJF40" s="1022"/>
      <c r="AJG40" s="1022"/>
      <c r="AJH40" s="1022"/>
      <c r="AJI40" s="1022"/>
      <c r="AJJ40" s="1022"/>
      <c r="AJK40" s="1022"/>
      <c r="AJL40" s="1022"/>
      <c r="AJM40" s="1022"/>
      <c r="AJN40" s="1022"/>
      <c r="AJO40" s="1022"/>
      <c r="AJP40" s="1022"/>
      <c r="AJQ40" s="1022"/>
      <c r="AJR40" s="1022"/>
      <c r="AJS40" s="1022"/>
      <c r="AJT40" s="1022"/>
      <c r="AJU40" s="1022"/>
      <c r="AJV40" s="1022"/>
      <c r="AJW40" s="1022"/>
      <c r="AJX40" s="1022"/>
      <c r="AJY40" s="1022"/>
      <c r="AJZ40" s="1022"/>
      <c r="AKA40" s="1022"/>
      <c r="AKB40" s="1022"/>
      <c r="AKC40" s="1022"/>
      <c r="AKD40" s="1022"/>
      <c r="AKE40" s="1022"/>
      <c r="AKF40" s="1022"/>
      <c r="AKG40" s="1022"/>
      <c r="AKH40" s="1022"/>
      <c r="AKI40" s="1022"/>
      <c r="AKJ40" s="1022"/>
      <c r="AKK40" s="1022"/>
      <c r="AKL40" s="1022"/>
      <c r="AKM40" s="1022"/>
      <c r="AKN40" s="1022"/>
      <c r="AKO40" s="1022"/>
      <c r="AKP40" s="1022"/>
      <c r="AKQ40" s="1022"/>
      <c r="AKR40" s="1022"/>
      <c r="AKS40" s="1022"/>
      <c r="AKT40" s="1022"/>
      <c r="AKU40" s="1022"/>
      <c r="AKV40" s="1022"/>
      <c r="AKW40" s="1022"/>
      <c r="AKX40" s="1022"/>
      <c r="AKY40" s="1022"/>
      <c r="AKZ40" s="1022"/>
      <c r="ALA40" s="1022"/>
      <c r="ALB40" s="1022"/>
      <c r="ALC40" s="1022"/>
      <c r="ALD40" s="1022"/>
      <c r="ALE40" s="1022"/>
      <c r="ALF40" s="1022"/>
      <c r="ALG40" s="1022"/>
      <c r="ALH40" s="1022"/>
      <c r="ALI40" s="1022"/>
      <c r="ALJ40" s="1022"/>
      <c r="ALK40" s="1022"/>
      <c r="ALL40" s="1022"/>
      <c r="ALM40" s="1022"/>
      <c r="ALN40" s="1022"/>
      <c r="ALO40" s="1022"/>
      <c r="ALP40" s="1022"/>
      <c r="ALQ40" s="1022"/>
      <c r="ALR40" s="1022"/>
      <c r="ALS40" s="1022"/>
      <c r="ALT40" s="1022"/>
      <c r="ALU40" s="1022"/>
      <c r="ALV40" s="1022"/>
      <c r="ALW40" s="1022"/>
      <c r="ALX40" s="1022"/>
      <c r="ALY40" s="1022"/>
      <c r="ALZ40" s="1022"/>
      <c r="AMA40" s="1022"/>
      <c r="AMB40" s="1022"/>
      <c r="AMC40" s="1022"/>
      <c r="AMD40" s="1022"/>
      <c r="AME40" s="1022"/>
      <c r="AMF40" s="1022"/>
      <c r="AMG40" s="1022"/>
      <c r="AMH40" s="1022"/>
      <c r="AMI40" s="1022"/>
      <c r="AMJ40" s="1022"/>
      <c r="AMK40" s="1022"/>
      <c r="AML40" s="1022"/>
      <c r="AMM40" s="1022"/>
      <c r="AMN40" s="1022"/>
      <c r="AMO40" s="1022"/>
      <c r="AMP40" s="1022"/>
      <c r="AMQ40" s="1022"/>
      <c r="AMR40" s="1022"/>
      <c r="AMS40" s="1022"/>
      <c r="AMT40" s="1022"/>
      <c r="AMU40" s="1022"/>
      <c r="AMV40" s="1022"/>
      <c r="AMW40" s="1022"/>
      <c r="AMX40" s="1022"/>
      <c r="AMY40" s="1022"/>
      <c r="AMZ40" s="1022"/>
      <c r="ANA40" s="1022"/>
      <c r="ANB40" s="1022"/>
      <c r="ANC40" s="1022"/>
      <c r="AND40" s="1022"/>
      <c r="ANE40" s="1022"/>
      <c r="ANF40" s="1022"/>
      <c r="ANG40" s="1022"/>
      <c r="ANH40" s="1022"/>
      <c r="ANI40" s="1022"/>
      <c r="ANJ40" s="1022"/>
      <c r="ANK40" s="1022"/>
      <c r="ANL40" s="1022"/>
      <c r="ANM40" s="1022"/>
      <c r="ANN40" s="1022"/>
      <c r="ANO40" s="1022"/>
      <c r="ANP40" s="1022"/>
      <c r="ANQ40" s="1022"/>
      <c r="ANR40" s="1022"/>
      <c r="ANS40" s="1022"/>
      <c r="ANT40" s="1022"/>
      <c r="ANU40" s="1022"/>
      <c r="ANV40" s="1022"/>
      <c r="ANW40" s="1022"/>
      <c r="ANX40" s="1022"/>
      <c r="ANY40" s="1022"/>
      <c r="ANZ40" s="1022"/>
      <c r="AOA40" s="1022"/>
      <c r="AOB40" s="1022"/>
      <c r="AOC40" s="1022"/>
      <c r="AOD40" s="1022"/>
      <c r="AOE40" s="1022"/>
      <c r="AOF40" s="1022"/>
      <c r="AOG40" s="1022"/>
      <c r="AOH40" s="1022"/>
      <c r="AOI40" s="1022"/>
      <c r="AOJ40" s="1022"/>
      <c r="AOK40" s="1022"/>
      <c r="AOL40" s="1022"/>
      <c r="AOM40" s="1022"/>
      <c r="AON40" s="1022"/>
      <c r="AOO40" s="1022"/>
      <c r="AOP40" s="1022"/>
      <c r="AOQ40" s="1022"/>
      <c r="AOR40" s="1022"/>
      <c r="AOS40" s="1022"/>
      <c r="AOT40" s="1022"/>
      <c r="AOU40" s="1022"/>
      <c r="AOV40" s="1022"/>
      <c r="AOW40" s="1022"/>
      <c r="AOX40" s="1022"/>
      <c r="AOY40" s="1022"/>
      <c r="AOZ40" s="1022"/>
      <c r="APA40" s="1022"/>
      <c r="APB40" s="1022"/>
      <c r="APC40" s="1022"/>
      <c r="APD40" s="1022"/>
      <c r="APE40" s="1022"/>
      <c r="APF40" s="1022"/>
      <c r="APG40" s="1022"/>
      <c r="APH40" s="1022"/>
      <c r="API40" s="1022"/>
      <c r="APJ40" s="1022"/>
      <c r="APK40" s="1022"/>
      <c r="APL40" s="1022"/>
      <c r="APM40" s="1022"/>
      <c r="APN40" s="1022"/>
      <c r="APO40" s="1022"/>
      <c r="APP40" s="1022"/>
      <c r="APQ40" s="1022"/>
      <c r="APR40" s="1022"/>
      <c r="APS40" s="1022"/>
      <c r="APT40" s="1022"/>
      <c r="APU40" s="1022"/>
      <c r="APV40" s="1022"/>
      <c r="APW40" s="1022"/>
      <c r="APX40" s="1022"/>
      <c r="APY40" s="1022"/>
      <c r="APZ40" s="1022"/>
      <c r="AQA40" s="1022"/>
      <c r="AQB40" s="1022"/>
      <c r="AQC40" s="1022"/>
      <c r="AQD40" s="1022"/>
      <c r="AQE40" s="1022"/>
      <c r="AQF40" s="1022"/>
      <c r="AQG40" s="1022"/>
      <c r="AQH40" s="1022"/>
      <c r="AQI40" s="1022"/>
      <c r="AQJ40" s="1022"/>
      <c r="AQK40" s="1022"/>
      <c r="AQL40" s="1022"/>
      <c r="AQM40" s="1022"/>
      <c r="AQN40" s="1022"/>
      <c r="AQO40" s="1022"/>
      <c r="AQP40" s="1022"/>
      <c r="AQQ40" s="1022"/>
      <c r="AQR40" s="1022"/>
      <c r="AQS40" s="1022"/>
      <c r="AQT40" s="1022"/>
      <c r="AQU40" s="1022"/>
      <c r="AQV40" s="1022"/>
      <c r="AQW40" s="1022"/>
      <c r="AQX40" s="1022"/>
      <c r="AQY40" s="1022"/>
      <c r="AQZ40" s="1022"/>
      <c r="ARA40" s="1022"/>
      <c r="ARB40" s="1022"/>
      <c r="ARC40" s="1022"/>
      <c r="ARD40" s="1022"/>
      <c r="ARE40" s="1022"/>
      <c r="ARF40" s="1022"/>
      <c r="ARG40" s="1022"/>
      <c r="ARH40" s="1022"/>
      <c r="ARI40" s="1022"/>
      <c r="ARJ40" s="1022"/>
      <c r="ARK40" s="1022"/>
      <c r="ARL40" s="1022"/>
      <c r="ARM40" s="1022"/>
      <c r="ARN40" s="1022"/>
      <c r="ARO40" s="1022"/>
      <c r="ARP40" s="1022"/>
      <c r="ARQ40" s="1022"/>
      <c r="ARR40" s="1022"/>
      <c r="ARS40" s="1022"/>
      <c r="ART40" s="1022"/>
      <c r="ARU40" s="1022"/>
      <c r="ARV40" s="1022"/>
      <c r="ARW40" s="1022"/>
      <c r="ARX40" s="1022"/>
      <c r="ARY40" s="1022"/>
      <c r="ARZ40" s="1022"/>
      <c r="ASA40" s="1022"/>
      <c r="ASB40" s="1022"/>
      <c r="ASC40" s="1022"/>
      <c r="ASD40" s="1022"/>
      <c r="ASE40" s="1022"/>
      <c r="ASF40" s="1022"/>
      <c r="ASG40" s="1022"/>
      <c r="ASH40" s="1022"/>
      <c r="ASI40" s="1022"/>
      <c r="ASJ40" s="1022"/>
      <c r="ASK40" s="1022"/>
      <c r="ASL40" s="1022"/>
      <c r="ASM40" s="1022"/>
      <c r="ASN40" s="1022"/>
      <c r="ASO40" s="1022"/>
      <c r="ASP40" s="1022"/>
      <c r="ASQ40" s="1022"/>
      <c r="ASR40" s="1022"/>
      <c r="ASS40" s="1022"/>
      <c r="AST40" s="1022"/>
      <c r="ASU40" s="1022"/>
      <c r="ASV40" s="1022"/>
      <c r="ASW40" s="1022"/>
      <c r="ASX40" s="1022"/>
      <c r="ASY40" s="1022"/>
      <c r="ASZ40" s="1022"/>
      <c r="ATA40" s="1022"/>
      <c r="ATB40" s="1022"/>
      <c r="ATC40" s="1022"/>
      <c r="ATD40" s="1022"/>
      <c r="ATE40" s="1022"/>
      <c r="ATF40" s="1022"/>
      <c r="ATG40" s="1022"/>
      <c r="ATH40" s="1022"/>
      <c r="ATI40" s="1022"/>
      <c r="ATJ40" s="1022"/>
      <c r="ATK40" s="1022"/>
      <c r="ATL40" s="1022"/>
      <c r="ATM40" s="1022"/>
      <c r="ATN40" s="1022"/>
      <c r="ATO40" s="1022"/>
      <c r="ATP40" s="1022"/>
      <c r="ATQ40" s="1022"/>
      <c r="ATR40" s="1022"/>
      <c r="ATS40" s="1022"/>
      <c r="ATT40" s="1022"/>
      <c r="ATU40" s="1022"/>
      <c r="ATV40" s="1022"/>
      <c r="ATW40" s="1022"/>
      <c r="ATX40" s="1022"/>
      <c r="ATY40" s="1022"/>
      <c r="ATZ40" s="1022"/>
      <c r="AUA40" s="1022"/>
      <c r="AUB40" s="1022"/>
      <c r="AUC40" s="1022"/>
      <c r="AUD40" s="1022"/>
      <c r="AUE40" s="1022"/>
      <c r="AUF40" s="1022"/>
      <c r="AUG40" s="1022"/>
      <c r="AUH40" s="1022"/>
      <c r="AUI40" s="1022"/>
      <c r="AUJ40" s="1022"/>
      <c r="AUK40" s="1022"/>
      <c r="AUL40" s="1022"/>
      <c r="AUM40" s="1022"/>
      <c r="AUN40" s="1022"/>
      <c r="AUO40" s="1022"/>
      <c r="AUP40" s="1022"/>
      <c r="AUQ40" s="1022"/>
      <c r="AUR40" s="1022"/>
      <c r="AUS40" s="1022"/>
      <c r="AUT40" s="1022"/>
      <c r="AUU40" s="1022"/>
      <c r="AUV40" s="1022"/>
      <c r="AUW40" s="1022"/>
      <c r="AUX40" s="1022"/>
      <c r="AUY40" s="1022"/>
      <c r="AUZ40" s="1022"/>
      <c r="AVA40" s="1022"/>
      <c r="AVB40" s="1022"/>
      <c r="AVC40" s="1022"/>
      <c r="AVD40" s="1022"/>
      <c r="AVE40" s="1022"/>
      <c r="AVF40" s="1022"/>
      <c r="AVG40" s="1022"/>
      <c r="AVH40" s="1022"/>
      <c r="AVI40" s="1022"/>
      <c r="AVJ40" s="1022"/>
      <c r="AVK40" s="1022"/>
      <c r="AVL40" s="1022"/>
      <c r="AVM40" s="1022"/>
      <c r="AVN40" s="1022"/>
      <c r="AVO40" s="1022"/>
      <c r="AVP40" s="1022"/>
      <c r="AVQ40" s="1022"/>
      <c r="AVR40" s="1022"/>
      <c r="AVS40" s="1022"/>
      <c r="AVT40" s="1022"/>
      <c r="AVU40" s="1022"/>
      <c r="AVV40" s="1022"/>
      <c r="AVW40" s="1022"/>
      <c r="AVX40" s="1022"/>
      <c r="AVY40" s="1022"/>
      <c r="AVZ40" s="1022"/>
      <c r="AWA40" s="1022"/>
      <c r="AWB40" s="1022"/>
      <c r="AWC40" s="1022"/>
      <c r="AWD40" s="1022"/>
      <c r="AWE40" s="1022"/>
      <c r="AWF40" s="1022"/>
      <c r="AWG40" s="1022"/>
      <c r="AWH40" s="1022"/>
      <c r="AWI40" s="1022"/>
      <c r="AWJ40" s="1022"/>
      <c r="AWK40" s="1022"/>
      <c r="AWL40" s="1022"/>
      <c r="AWM40" s="1022"/>
      <c r="AWN40" s="1022"/>
      <c r="AWO40" s="1022"/>
      <c r="AWP40" s="1022"/>
      <c r="AWQ40" s="1022"/>
      <c r="AWR40" s="1022"/>
      <c r="AWS40" s="1022"/>
      <c r="AWT40" s="1022"/>
      <c r="AWU40" s="1022"/>
      <c r="AWV40" s="1022"/>
      <c r="AWW40" s="1022"/>
      <c r="AWX40" s="1022"/>
      <c r="AWY40" s="1022"/>
      <c r="AWZ40" s="1022"/>
      <c r="AXA40" s="1022"/>
      <c r="AXB40" s="1022"/>
      <c r="AXC40" s="1022"/>
      <c r="AXD40" s="1022"/>
      <c r="AXE40" s="1022"/>
      <c r="AXF40" s="1022"/>
      <c r="AXG40" s="1022"/>
      <c r="AXH40" s="1022"/>
      <c r="AXI40" s="1022"/>
      <c r="AXJ40" s="1022"/>
      <c r="AXK40" s="1022"/>
      <c r="AXL40" s="1022"/>
      <c r="AXM40" s="1022"/>
      <c r="AXN40" s="1022"/>
      <c r="AXO40" s="1022"/>
      <c r="AXP40" s="1022"/>
      <c r="AXQ40" s="1022"/>
      <c r="AXR40" s="1022"/>
      <c r="AXS40" s="1022"/>
      <c r="AXT40" s="1022"/>
      <c r="AXU40" s="1022"/>
      <c r="AXV40" s="1022"/>
      <c r="AXW40" s="1022"/>
      <c r="AXX40" s="1022"/>
      <c r="AXY40" s="1022"/>
      <c r="AXZ40" s="1022"/>
      <c r="AYA40" s="1022"/>
      <c r="AYB40" s="1022"/>
      <c r="AYC40" s="1022"/>
      <c r="AYD40" s="1022"/>
      <c r="AYE40" s="1022"/>
      <c r="AYF40" s="1022"/>
      <c r="AYG40" s="1022"/>
      <c r="AYH40" s="1022"/>
      <c r="AYI40" s="1022"/>
      <c r="AYJ40" s="1022"/>
      <c r="AYK40" s="1022"/>
      <c r="AYL40" s="1022"/>
      <c r="AYM40" s="1022"/>
      <c r="AYN40" s="1022"/>
      <c r="AYO40" s="1022"/>
      <c r="AYP40" s="1022"/>
      <c r="AYQ40" s="1022"/>
      <c r="AYR40" s="1022"/>
      <c r="AYS40" s="1022"/>
      <c r="AYT40" s="1022"/>
      <c r="AYU40" s="1022"/>
      <c r="AYV40" s="1022"/>
      <c r="AYW40" s="1022"/>
      <c r="AYX40" s="1022"/>
      <c r="AYY40" s="1022"/>
      <c r="AYZ40" s="1022"/>
      <c r="AZA40" s="1022"/>
      <c r="AZB40" s="1022"/>
      <c r="AZC40" s="1022"/>
      <c r="AZD40" s="1022"/>
      <c r="AZE40" s="1022"/>
      <c r="AZF40" s="1022"/>
      <c r="AZG40" s="1022"/>
      <c r="AZH40" s="1022"/>
      <c r="AZI40" s="1022"/>
      <c r="AZJ40" s="1022"/>
      <c r="AZK40" s="1022"/>
      <c r="AZL40" s="1022"/>
      <c r="AZM40" s="1022"/>
      <c r="AZN40" s="1022"/>
      <c r="AZO40" s="1022"/>
      <c r="AZP40" s="1022"/>
      <c r="AZQ40" s="1022"/>
      <c r="AZR40" s="1022"/>
      <c r="AZS40" s="1022"/>
      <c r="AZT40" s="1022"/>
      <c r="AZU40" s="1022"/>
      <c r="AZV40" s="1022"/>
      <c r="AZW40" s="1022"/>
      <c r="AZX40" s="1022"/>
      <c r="AZY40" s="1022"/>
      <c r="AZZ40" s="1022"/>
      <c r="BAA40" s="1022"/>
      <c r="BAB40" s="1022"/>
      <c r="BAC40" s="1022"/>
      <c r="BAD40" s="1022"/>
      <c r="BAE40" s="1022"/>
      <c r="BAF40" s="1022"/>
      <c r="BAG40" s="1022"/>
      <c r="BAH40" s="1022"/>
      <c r="BAI40" s="1022"/>
      <c r="BAJ40" s="1022"/>
      <c r="BAK40" s="1022"/>
      <c r="BAL40" s="1022"/>
      <c r="BAM40" s="1022"/>
      <c r="BAN40" s="1022"/>
      <c r="BAO40" s="1022"/>
      <c r="BAP40" s="1022"/>
      <c r="BAQ40" s="1022"/>
      <c r="BAR40" s="1022"/>
      <c r="BAS40" s="1022"/>
      <c r="BAT40" s="1022"/>
      <c r="BAU40" s="1022"/>
      <c r="BAV40" s="1022"/>
      <c r="BAW40" s="1022"/>
      <c r="BAX40" s="1022"/>
      <c r="BAY40" s="1022"/>
      <c r="BAZ40" s="1022"/>
      <c r="BBA40" s="1022"/>
      <c r="BBB40" s="1022"/>
      <c r="BBC40" s="1022"/>
      <c r="BBD40" s="1022"/>
      <c r="BBE40" s="1022"/>
      <c r="BBF40" s="1022"/>
      <c r="BBG40" s="1022"/>
      <c r="BBH40" s="1022"/>
      <c r="BBI40" s="1022"/>
      <c r="BBJ40" s="1022"/>
      <c r="BBK40" s="1022"/>
      <c r="BBL40" s="1022"/>
      <c r="BBM40" s="1022"/>
      <c r="BBN40" s="1022"/>
      <c r="BBO40" s="1022"/>
      <c r="BBP40" s="1022"/>
      <c r="BBQ40" s="1022"/>
      <c r="BBR40" s="1022"/>
      <c r="BBS40" s="1022"/>
      <c r="BBT40" s="1022"/>
      <c r="BBU40" s="1022"/>
      <c r="BBV40" s="1022"/>
      <c r="BBW40" s="1022"/>
      <c r="BBX40" s="1022"/>
      <c r="BBY40" s="1022"/>
      <c r="BBZ40" s="1022"/>
      <c r="BCA40" s="1022"/>
      <c r="BCB40" s="1022"/>
      <c r="BCC40" s="1022"/>
      <c r="BCD40" s="1022"/>
      <c r="BCE40" s="1022"/>
      <c r="BCF40" s="1022"/>
      <c r="BCG40" s="1022"/>
      <c r="BCH40" s="1022"/>
      <c r="BCI40" s="1022"/>
      <c r="BCJ40" s="1022"/>
      <c r="BCK40" s="1022"/>
      <c r="BCL40" s="1022"/>
      <c r="BCM40" s="1022"/>
      <c r="BCN40" s="1022"/>
      <c r="BCO40" s="1022"/>
      <c r="BCP40" s="1022"/>
      <c r="BCQ40" s="1022"/>
      <c r="BCR40" s="1022"/>
      <c r="BCS40" s="1022"/>
      <c r="BCT40" s="1022"/>
      <c r="BCU40" s="1022"/>
      <c r="BCV40" s="1022"/>
      <c r="BCW40" s="1022"/>
      <c r="BCX40" s="1022"/>
      <c r="BCY40" s="1022"/>
      <c r="BCZ40" s="1022"/>
      <c r="BDA40" s="1022"/>
      <c r="BDB40" s="1022"/>
      <c r="BDC40" s="1022"/>
      <c r="BDD40" s="1022"/>
      <c r="BDE40" s="1022"/>
      <c r="BDF40" s="1022"/>
      <c r="BDG40" s="1022"/>
      <c r="BDH40" s="1022"/>
      <c r="BDI40" s="1022"/>
      <c r="BDJ40" s="1022"/>
      <c r="BDK40" s="1022"/>
      <c r="BDL40" s="1022"/>
      <c r="BDM40" s="1022"/>
      <c r="BDN40" s="1022"/>
      <c r="BDO40" s="1022"/>
      <c r="BDP40" s="1022"/>
      <c r="BDQ40" s="1022"/>
      <c r="BDR40" s="1022"/>
      <c r="BDS40" s="1022"/>
      <c r="BDT40" s="1022"/>
      <c r="BDU40" s="1022"/>
      <c r="BDV40" s="1022"/>
      <c r="BDW40" s="1022"/>
      <c r="BDX40" s="1022"/>
      <c r="BDY40" s="1022"/>
      <c r="BDZ40" s="1022"/>
      <c r="BEA40" s="1022"/>
      <c r="BEB40" s="1022"/>
      <c r="BEC40" s="1022"/>
      <c r="BED40" s="1022"/>
      <c r="BEE40" s="1022"/>
      <c r="BEF40" s="1022"/>
      <c r="BEG40" s="1022"/>
      <c r="BEH40" s="1022"/>
      <c r="BEI40" s="1022"/>
      <c r="BEJ40" s="1022"/>
      <c r="BEK40" s="1022"/>
      <c r="BEL40" s="1022"/>
      <c r="BEM40" s="1022"/>
      <c r="BEN40" s="1022"/>
      <c r="BEO40" s="1022"/>
      <c r="BEP40" s="1022"/>
      <c r="BEQ40" s="1022"/>
      <c r="BER40" s="1022"/>
      <c r="BES40" s="1022"/>
      <c r="BET40" s="1022"/>
      <c r="BEU40" s="1022"/>
      <c r="BEV40" s="1022"/>
      <c r="BEW40" s="1022"/>
      <c r="BEX40" s="1022"/>
      <c r="BEY40" s="1022"/>
      <c r="BEZ40" s="1022"/>
      <c r="BFA40" s="1022"/>
      <c r="BFB40" s="1022"/>
      <c r="BFC40" s="1022"/>
      <c r="BFD40" s="1022"/>
      <c r="BFE40" s="1022"/>
      <c r="BFF40" s="1022"/>
      <c r="BFG40" s="1022"/>
      <c r="BFH40" s="1022"/>
      <c r="BFI40" s="1022"/>
      <c r="BFJ40" s="1022"/>
      <c r="BFK40" s="1022"/>
      <c r="BFL40" s="1022"/>
      <c r="BFM40" s="1022"/>
      <c r="BFN40" s="1022"/>
      <c r="BFO40" s="1022"/>
      <c r="BFP40" s="1022"/>
      <c r="BFQ40" s="1022"/>
      <c r="BFR40" s="1022"/>
      <c r="BFS40" s="1022"/>
      <c r="BFT40" s="1022"/>
      <c r="BFU40" s="1022"/>
      <c r="BFV40" s="1022"/>
      <c r="BFW40" s="1022"/>
      <c r="BFX40" s="1022"/>
      <c r="BFY40" s="1022"/>
      <c r="BFZ40" s="1022"/>
      <c r="BGA40" s="1022"/>
      <c r="BGB40" s="1022"/>
      <c r="BGC40" s="1022"/>
      <c r="BGD40" s="1022"/>
      <c r="BGE40" s="1022"/>
      <c r="BGF40" s="1022"/>
      <c r="BGG40" s="1022"/>
      <c r="BGH40" s="1022"/>
      <c r="BGI40" s="1022"/>
      <c r="BGJ40" s="1022"/>
      <c r="BGK40" s="1022"/>
      <c r="BGL40" s="1022"/>
      <c r="BGM40" s="1022"/>
      <c r="BGN40" s="1022"/>
      <c r="BGO40" s="1022"/>
      <c r="BGP40" s="1022"/>
      <c r="BGQ40" s="1022"/>
      <c r="BGR40" s="1022"/>
      <c r="BGS40" s="1022"/>
      <c r="BGT40" s="1022"/>
      <c r="BGU40" s="1022"/>
      <c r="BGV40" s="1022"/>
      <c r="BGW40" s="1022"/>
      <c r="BGX40" s="1022"/>
      <c r="BGY40" s="1022"/>
      <c r="BGZ40" s="1022"/>
      <c r="BHA40" s="1022"/>
      <c r="BHB40" s="1022"/>
      <c r="BHC40" s="1022"/>
      <c r="BHD40" s="1022"/>
      <c r="BHE40" s="1022"/>
      <c r="BHF40" s="1022"/>
      <c r="BHG40" s="1022"/>
      <c r="BHH40" s="1022"/>
      <c r="BHI40" s="1022"/>
      <c r="BHJ40" s="1022"/>
      <c r="BHK40" s="1022"/>
      <c r="BHL40" s="1022"/>
      <c r="BHM40" s="1022"/>
      <c r="BHN40" s="1022"/>
      <c r="BHO40" s="1022"/>
      <c r="BHP40" s="1022"/>
      <c r="BHQ40" s="1022"/>
      <c r="BHR40" s="1022"/>
      <c r="BHS40" s="1022"/>
      <c r="BHT40" s="1022"/>
      <c r="BHU40" s="1022"/>
      <c r="BHV40" s="1022"/>
      <c r="BHW40" s="1022"/>
      <c r="BHX40" s="1022"/>
      <c r="BHY40" s="1022"/>
      <c r="BHZ40" s="1022"/>
      <c r="BIA40" s="1022"/>
      <c r="BIB40" s="1022"/>
      <c r="BIC40" s="1022"/>
      <c r="BID40" s="1022"/>
      <c r="BIE40" s="1022"/>
      <c r="BIF40" s="1022"/>
      <c r="BIG40" s="1022"/>
      <c r="BIH40" s="1022"/>
      <c r="BII40" s="1022"/>
      <c r="BIJ40" s="1022"/>
      <c r="BIK40" s="1022"/>
      <c r="BIL40" s="1022"/>
      <c r="BIM40" s="1022"/>
      <c r="BIN40" s="1022"/>
      <c r="BIO40" s="1022"/>
      <c r="BIP40" s="1022"/>
      <c r="BIQ40" s="1022"/>
      <c r="BIR40" s="1022"/>
      <c r="BIS40" s="1022"/>
      <c r="BIT40" s="1022"/>
      <c r="BIU40" s="1022"/>
      <c r="BIV40" s="1022"/>
      <c r="BIW40" s="1022"/>
      <c r="BIX40" s="1022"/>
      <c r="BIY40" s="1022"/>
      <c r="BIZ40" s="1022"/>
      <c r="BJA40" s="1022"/>
      <c r="BJB40" s="1022"/>
      <c r="BJC40" s="1022"/>
      <c r="BJD40" s="1022"/>
      <c r="BJE40" s="1022"/>
      <c r="BJF40" s="1022"/>
      <c r="BJG40" s="1022"/>
      <c r="BJH40" s="1022"/>
      <c r="BJI40" s="1022"/>
      <c r="BJJ40" s="1022"/>
      <c r="BJK40" s="1022"/>
      <c r="BJL40" s="1022"/>
      <c r="BJM40" s="1022"/>
      <c r="BJN40" s="1022"/>
      <c r="BJO40" s="1022"/>
      <c r="BJP40" s="1022"/>
      <c r="BJQ40" s="1022"/>
      <c r="BJR40" s="1022"/>
      <c r="BJS40" s="1022"/>
      <c r="BJT40" s="1022"/>
      <c r="BJU40" s="1022"/>
      <c r="BJV40" s="1022"/>
      <c r="BJW40" s="1022"/>
      <c r="BJX40" s="1022"/>
      <c r="BJY40" s="1022"/>
      <c r="BJZ40" s="1022"/>
      <c r="BKA40" s="1022"/>
      <c r="BKB40" s="1022"/>
      <c r="BKC40" s="1022"/>
      <c r="BKD40" s="1022"/>
      <c r="BKE40" s="1022"/>
      <c r="BKF40" s="1022"/>
      <c r="BKG40" s="1022"/>
      <c r="BKH40" s="1022"/>
      <c r="BKI40" s="1022"/>
      <c r="BKJ40" s="1022"/>
      <c r="BKK40" s="1022"/>
      <c r="BKL40" s="1022"/>
      <c r="BKM40" s="1022"/>
      <c r="BKN40" s="1022"/>
      <c r="BKO40" s="1022"/>
      <c r="BKP40" s="1022"/>
      <c r="BKQ40" s="1022"/>
      <c r="BKR40" s="1022"/>
      <c r="BKS40" s="1022"/>
      <c r="BKT40" s="1022"/>
      <c r="BKU40" s="1022"/>
      <c r="BKV40" s="1022"/>
      <c r="BKW40" s="1022"/>
      <c r="BKX40" s="1022"/>
      <c r="BKY40" s="1022"/>
      <c r="BKZ40" s="1022"/>
      <c r="BLA40" s="1022"/>
      <c r="BLB40" s="1022"/>
      <c r="BLC40" s="1022"/>
      <c r="BLD40" s="1022"/>
      <c r="BLE40" s="1022"/>
      <c r="BLF40" s="1022"/>
      <c r="BLG40" s="1022"/>
      <c r="BLH40" s="1022"/>
      <c r="BLI40" s="1022"/>
      <c r="BLJ40" s="1022"/>
      <c r="BLK40" s="1022"/>
      <c r="BLL40" s="1022"/>
      <c r="BLM40" s="1022"/>
      <c r="BLN40" s="1022"/>
      <c r="BLO40" s="1022"/>
      <c r="BLP40" s="1022"/>
      <c r="BLQ40" s="1022"/>
      <c r="BLR40" s="1022"/>
      <c r="BLS40" s="1022"/>
      <c r="BLT40" s="1022"/>
      <c r="BLU40" s="1022"/>
      <c r="BLV40" s="1022"/>
      <c r="BLW40" s="1022"/>
      <c r="BLX40" s="1022"/>
      <c r="BLY40" s="1022"/>
      <c r="BLZ40" s="1022"/>
      <c r="BMA40" s="1022"/>
      <c r="BMB40" s="1022"/>
      <c r="BMC40" s="1022"/>
      <c r="BMD40" s="1022"/>
      <c r="BME40" s="1022"/>
      <c r="BMF40" s="1022"/>
      <c r="BMG40" s="1022"/>
      <c r="BMH40" s="1022"/>
      <c r="BMI40" s="1022"/>
      <c r="BMJ40" s="1022"/>
      <c r="BMK40" s="1022"/>
      <c r="BML40" s="1022"/>
      <c r="BMM40" s="1022"/>
      <c r="BMN40" s="1022"/>
      <c r="BMO40" s="1022"/>
      <c r="BMP40" s="1022"/>
      <c r="BMQ40" s="1022"/>
      <c r="BMR40" s="1022"/>
      <c r="BMS40" s="1022"/>
      <c r="BMT40" s="1022"/>
      <c r="BMU40" s="1022"/>
      <c r="BMV40" s="1022"/>
      <c r="BMW40" s="1022"/>
      <c r="BMX40" s="1022"/>
      <c r="BMY40" s="1022"/>
      <c r="BMZ40" s="1022"/>
      <c r="BNA40" s="1022"/>
      <c r="BNB40" s="1022"/>
      <c r="BNC40" s="1022"/>
      <c r="BND40" s="1022"/>
      <c r="BNE40" s="1022"/>
      <c r="BNF40" s="1022"/>
      <c r="BNG40" s="1022"/>
      <c r="BNH40" s="1022"/>
      <c r="BNI40" s="1022"/>
      <c r="BNJ40" s="1022"/>
      <c r="BNK40" s="1022"/>
      <c r="BNL40" s="1022"/>
      <c r="BNM40" s="1022"/>
      <c r="BNN40" s="1022"/>
      <c r="BNO40" s="1022"/>
      <c r="BNP40" s="1022"/>
      <c r="BNQ40" s="1022"/>
      <c r="BNR40" s="1022"/>
      <c r="BNS40" s="1022"/>
      <c r="BNT40" s="1022"/>
      <c r="BNU40" s="1022"/>
      <c r="BNV40" s="1022"/>
      <c r="BNW40" s="1022"/>
      <c r="BNX40" s="1022"/>
      <c r="BNY40" s="1022"/>
      <c r="BNZ40" s="1022"/>
      <c r="BOA40" s="1022"/>
      <c r="BOB40" s="1022"/>
      <c r="BOC40" s="1022"/>
      <c r="BOD40" s="1022"/>
      <c r="BOE40" s="1022"/>
      <c r="BOF40" s="1022"/>
      <c r="BOG40" s="1022"/>
      <c r="BOH40" s="1022"/>
      <c r="BOI40" s="1022"/>
      <c r="BOJ40" s="1022"/>
      <c r="BOK40" s="1022"/>
      <c r="BOL40" s="1022"/>
      <c r="BOM40" s="1022"/>
      <c r="BON40" s="1022"/>
      <c r="BOO40" s="1022"/>
      <c r="BOP40" s="1022"/>
      <c r="BOQ40" s="1022"/>
      <c r="BOR40" s="1022"/>
      <c r="BOS40" s="1022"/>
      <c r="BOT40" s="1022"/>
      <c r="BOU40" s="1022"/>
      <c r="BOV40" s="1022"/>
      <c r="BOW40" s="1022"/>
      <c r="BOX40" s="1022"/>
      <c r="BOY40" s="1022"/>
      <c r="BOZ40" s="1022"/>
      <c r="BPA40" s="1022"/>
      <c r="BPB40" s="1022"/>
      <c r="BPC40" s="1022"/>
      <c r="BPD40" s="1022"/>
      <c r="BPE40" s="1022"/>
      <c r="BPF40" s="1022"/>
      <c r="BPG40" s="1022"/>
      <c r="BPH40" s="1022"/>
      <c r="BPI40" s="1022"/>
      <c r="BPJ40" s="1022"/>
      <c r="BPK40" s="1022"/>
      <c r="BPL40" s="1022"/>
      <c r="BPM40" s="1022"/>
      <c r="BPN40" s="1022"/>
      <c r="BPO40" s="1022"/>
      <c r="BPP40" s="1022"/>
      <c r="BPQ40" s="1022"/>
      <c r="BPR40" s="1022"/>
      <c r="BPS40" s="1022"/>
      <c r="BPT40" s="1022"/>
      <c r="BPU40" s="1022"/>
      <c r="BPV40" s="1022"/>
      <c r="BPW40" s="1022"/>
      <c r="BPX40" s="1022"/>
      <c r="BPY40" s="1022"/>
      <c r="BPZ40" s="1022"/>
      <c r="BQA40" s="1022"/>
      <c r="BQB40" s="1022"/>
      <c r="BQC40" s="1022"/>
      <c r="BQD40" s="1022"/>
      <c r="BQE40" s="1022"/>
      <c r="BQF40" s="1022"/>
      <c r="BQG40" s="1022"/>
      <c r="BQH40" s="1022"/>
      <c r="BQI40" s="1022"/>
      <c r="BQJ40" s="1022"/>
      <c r="BQK40" s="1022"/>
      <c r="BQL40" s="1022"/>
      <c r="BQM40" s="1022"/>
      <c r="BQN40" s="1022"/>
      <c r="BQO40" s="1022"/>
      <c r="BQP40" s="1022"/>
      <c r="BQQ40" s="1022"/>
      <c r="BQR40" s="1022"/>
      <c r="BQS40" s="1022"/>
      <c r="BQT40" s="1022"/>
      <c r="BQU40" s="1022"/>
      <c r="BQV40" s="1022"/>
      <c r="BQW40" s="1022"/>
      <c r="BQX40" s="1022"/>
      <c r="BQY40" s="1022"/>
      <c r="BQZ40" s="1022"/>
      <c r="BRA40" s="1022"/>
      <c r="BRB40" s="1022"/>
      <c r="BRC40" s="1022"/>
      <c r="BRD40" s="1022"/>
      <c r="BRE40" s="1022"/>
      <c r="BRF40" s="1022"/>
      <c r="BRG40" s="1022"/>
      <c r="BRH40" s="1022"/>
      <c r="BRI40" s="1022"/>
      <c r="BRJ40" s="1022"/>
      <c r="BRK40" s="1022"/>
      <c r="BRL40" s="1022"/>
      <c r="BRM40" s="1022"/>
      <c r="BRN40" s="1022"/>
      <c r="BRO40" s="1022"/>
      <c r="BRP40" s="1022"/>
      <c r="BRQ40" s="1022"/>
      <c r="BRR40" s="1022"/>
      <c r="BRS40" s="1022"/>
      <c r="BRT40" s="1022"/>
      <c r="BRU40" s="1022"/>
      <c r="BRV40" s="1022"/>
      <c r="BRW40" s="1022"/>
      <c r="BRX40" s="1022"/>
      <c r="BRY40" s="1022"/>
      <c r="BRZ40" s="1022"/>
      <c r="BSA40" s="1022"/>
      <c r="BSB40" s="1022"/>
      <c r="BSC40" s="1022"/>
      <c r="BSD40" s="1022"/>
      <c r="BSE40" s="1022"/>
      <c r="BSF40" s="1022"/>
      <c r="BSG40" s="1022"/>
      <c r="BSH40" s="1022"/>
      <c r="BSI40" s="1022"/>
      <c r="BSJ40" s="1022"/>
      <c r="BSK40" s="1022"/>
      <c r="BSL40" s="1022"/>
      <c r="BSM40" s="1022"/>
      <c r="BSN40" s="1022"/>
      <c r="BSO40" s="1022"/>
      <c r="BSP40" s="1022"/>
      <c r="BSQ40" s="1022"/>
      <c r="BSR40" s="1022"/>
      <c r="BSS40" s="1022"/>
      <c r="BST40" s="1022"/>
      <c r="BSU40" s="1022"/>
      <c r="BSV40" s="1022"/>
      <c r="BSW40" s="1022"/>
      <c r="BSX40" s="1022"/>
      <c r="BSY40" s="1022"/>
      <c r="BSZ40" s="1022"/>
      <c r="BTA40" s="1022"/>
      <c r="BTB40" s="1022"/>
      <c r="BTC40" s="1022"/>
      <c r="BTD40" s="1022"/>
      <c r="BTE40" s="1022"/>
      <c r="BTF40" s="1022"/>
      <c r="BTG40" s="1022"/>
      <c r="BTH40" s="1022"/>
      <c r="BTI40" s="1022"/>
      <c r="BTJ40" s="1022"/>
      <c r="BTK40" s="1022"/>
      <c r="BTL40" s="1022"/>
      <c r="BTM40" s="1022"/>
      <c r="BTN40" s="1022"/>
      <c r="BTO40" s="1022"/>
      <c r="BTP40" s="1022"/>
      <c r="BTQ40" s="1022"/>
      <c r="BTR40" s="1022"/>
      <c r="BTS40" s="1022"/>
      <c r="BTT40" s="1022"/>
      <c r="BTU40" s="1022"/>
      <c r="BTV40" s="1022"/>
      <c r="BTW40" s="1022"/>
      <c r="BTX40" s="1022"/>
      <c r="BTY40" s="1022"/>
      <c r="BTZ40" s="1022"/>
      <c r="BUA40" s="1022"/>
      <c r="BUB40" s="1022"/>
      <c r="BUC40" s="1022"/>
      <c r="BUD40" s="1022"/>
      <c r="BUE40" s="1022"/>
      <c r="BUF40" s="1022"/>
      <c r="BUG40" s="1022"/>
      <c r="BUH40" s="1022"/>
      <c r="BUI40" s="1022"/>
      <c r="BUJ40" s="1022"/>
      <c r="BUK40" s="1022"/>
      <c r="BUL40" s="1022"/>
      <c r="BUM40" s="1022"/>
      <c r="BUN40" s="1022"/>
      <c r="BUO40" s="1022"/>
      <c r="BUP40" s="1022"/>
      <c r="BUQ40" s="1022"/>
      <c r="BUR40" s="1022"/>
      <c r="BUS40" s="1022"/>
      <c r="BUT40" s="1022"/>
      <c r="BUU40" s="1022"/>
      <c r="BUV40" s="1022"/>
      <c r="BUW40" s="1022"/>
      <c r="BUX40" s="1022"/>
      <c r="BUY40" s="1022"/>
      <c r="BUZ40" s="1022"/>
      <c r="BVA40" s="1022"/>
      <c r="BVB40" s="1022"/>
      <c r="BVC40" s="1022"/>
      <c r="BVD40" s="1022"/>
      <c r="BVE40" s="1022"/>
      <c r="BVF40" s="1022"/>
      <c r="BVG40" s="1022"/>
      <c r="BVH40" s="1022"/>
      <c r="BVI40" s="1022"/>
      <c r="BVJ40" s="1022"/>
      <c r="BVK40" s="1022"/>
      <c r="BVL40" s="1022"/>
      <c r="BVM40" s="1022"/>
      <c r="BVN40" s="1022"/>
      <c r="BVO40" s="1022"/>
      <c r="BVP40" s="1022"/>
      <c r="BVQ40" s="1022"/>
      <c r="BVR40" s="1022"/>
      <c r="BVS40" s="1022"/>
      <c r="BVT40" s="1022"/>
      <c r="BVU40" s="1022"/>
      <c r="BVV40" s="1022"/>
      <c r="BVW40" s="1022"/>
      <c r="BVX40" s="1022"/>
      <c r="BVY40" s="1022"/>
      <c r="BVZ40" s="1022"/>
      <c r="BWA40" s="1022"/>
      <c r="BWB40" s="1022"/>
      <c r="BWC40" s="1022"/>
      <c r="BWD40" s="1022"/>
      <c r="BWE40" s="1022"/>
      <c r="BWF40" s="1022"/>
      <c r="BWG40" s="1022"/>
      <c r="BWH40" s="1022"/>
      <c r="BWI40" s="1022"/>
      <c r="BWJ40" s="1022"/>
      <c r="BWK40" s="1022"/>
      <c r="BWL40" s="1022"/>
      <c r="BWM40" s="1022"/>
      <c r="BWN40" s="1022"/>
      <c r="BWO40" s="1022"/>
      <c r="BWP40" s="1022"/>
      <c r="BWQ40" s="1022"/>
      <c r="BWR40" s="1022"/>
      <c r="BWS40" s="1022"/>
      <c r="BWT40" s="1022"/>
      <c r="BWU40" s="1022"/>
      <c r="BWV40" s="1022"/>
      <c r="BWW40" s="1022"/>
      <c r="BWX40" s="1022"/>
      <c r="BWY40" s="1022"/>
      <c r="BWZ40" s="1022"/>
      <c r="BXA40" s="1022"/>
      <c r="BXB40" s="1022"/>
      <c r="BXC40" s="1022"/>
      <c r="BXD40" s="1022"/>
      <c r="BXE40" s="1022"/>
      <c r="BXF40" s="1022"/>
      <c r="BXG40" s="1022"/>
      <c r="BXH40" s="1022"/>
      <c r="BXI40" s="1022"/>
      <c r="BXJ40" s="1022"/>
      <c r="BXK40" s="1022"/>
      <c r="BXL40" s="1022"/>
      <c r="BXM40" s="1022"/>
      <c r="BXN40" s="1022"/>
      <c r="BXO40" s="1022"/>
      <c r="BXP40" s="1022"/>
      <c r="BXQ40" s="1022"/>
      <c r="BXR40" s="1022"/>
      <c r="BXS40" s="1022"/>
      <c r="BXT40" s="1022"/>
      <c r="BXU40" s="1022"/>
      <c r="BXV40" s="1022"/>
      <c r="BXW40" s="1022"/>
      <c r="BXX40" s="1022"/>
      <c r="BXY40" s="1022"/>
      <c r="BXZ40" s="1022"/>
      <c r="BYA40" s="1022"/>
      <c r="BYB40" s="1022"/>
      <c r="BYC40" s="1022"/>
      <c r="BYD40" s="1022"/>
      <c r="BYE40" s="1022"/>
      <c r="BYF40" s="1022"/>
      <c r="BYG40" s="1022"/>
      <c r="BYH40" s="1022"/>
      <c r="BYI40" s="1022"/>
      <c r="BYJ40" s="1022"/>
      <c r="BYK40" s="1022"/>
      <c r="BYL40" s="1022"/>
      <c r="BYM40" s="1022"/>
      <c r="BYN40" s="1022"/>
      <c r="BYO40" s="1022"/>
      <c r="BYP40" s="1022"/>
      <c r="BYQ40" s="1022"/>
      <c r="BYR40" s="1022"/>
      <c r="BYS40" s="1022"/>
      <c r="BYT40" s="1022"/>
      <c r="BYU40" s="1022"/>
      <c r="BYV40" s="1022"/>
      <c r="BYW40" s="1022"/>
      <c r="BYX40" s="1022"/>
      <c r="BYY40" s="1022"/>
      <c r="BYZ40" s="1022"/>
      <c r="BZA40" s="1022"/>
      <c r="BZB40" s="1022"/>
      <c r="BZC40" s="1022"/>
      <c r="BZD40" s="1022"/>
      <c r="BZE40" s="1022"/>
      <c r="BZF40" s="1022"/>
      <c r="BZG40" s="1022"/>
      <c r="BZH40" s="1022"/>
      <c r="BZI40" s="1022"/>
      <c r="BZJ40" s="1022"/>
      <c r="BZK40" s="1022"/>
      <c r="BZL40" s="1022"/>
      <c r="BZM40" s="1022"/>
      <c r="BZN40" s="1022"/>
      <c r="BZO40" s="1022"/>
      <c r="BZP40" s="1022"/>
      <c r="BZQ40" s="1022"/>
      <c r="BZR40" s="1022"/>
      <c r="BZS40" s="1022"/>
      <c r="BZT40" s="1022"/>
      <c r="BZU40" s="1022"/>
      <c r="BZV40" s="1022"/>
      <c r="BZW40" s="1022"/>
      <c r="BZX40" s="1022"/>
      <c r="BZY40" s="1022"/>
      <c r="BZZ40" s="1022"/>
      <c r="CAA40" s="1022"/>
      <c r="CAB40" s="1022"/>
      <c r="CAC40" s="1022"/>
      <c r="CAD40" s="1022"/>
      <c r="CAE40" s="1022"/>
      <c r="CAF40" s="1022"/>
      <c r="CAG40" s="1022"/>
      <c r="CAH40" s="1022"/>
      <c r="CAI40" s="1022"/>
      <c r="CAJ40" s="1022"/>
      <c r="CAK40" s="1022"/>
      <c r="CAL40" s="1022"/>
      <c r="CAM40" s="1022"/>
      <c r="CAN40" s="1022"/>
      <c r="CAO40" s="1022"/>
      <c r="CAP40" s="1022"/>
      <c r="CAQ40" s="1022"/>
      <c r="CAR40" s="1022"/>
      <c r="CAS40" s="1022"/>
      <c r="CAT40" s="1022"/>
      <c r="CAU40" s="1022"/>
      <c r="CAV40" s="1022"/>
      <c r="CAW40" s="1022"/>
      <c r="CAX40" s="1022"/>
      <c r="CAY40" s="1022"/>
      <c r="CAZ40" s="1022"/>
      <c r="CBA40" s="1022"/>
      <c r="CBB40" s="1022"/>
      <c r="CBC40" s="1022"/>
      <c r="CBD40" s="1022"/>
      <c r="CBE40" s="1022"/>
      <c r="CBF40" s="1022"/>
      <c r="CBG40" s="1022"/>
      <c r="CBH40" s="1022"/>
      <c r="CBI40" s="1022"/>
      <c r="CBJ40" s="1022"/>
      <c r="CBK40" s="1022"/>
      <c r="CBL40" s="1022"/>
      <c r="CBM40" s="1022"/>
      <c r="CBN40" s="1022"/>
      <c r="CBO40" s="1022"/>
      <c r="CBP40" s="1022"/>
      <c r="CBQ40" s="1022"/>
      <c r="CBR40" s="1022"/>
      <c r="CBS40" s="1022"/>
      <c r="CBT40" s="1022"/>
      <c r="CBU40" s="1022"/>
      <c r="CBV40" s="1022"/>
      <c r="CBW40" s="1022"/>
      <c r="CBX40" s="1022"/>
      <c r="CBY40" s="1022"/>
      <c r="CBZ40" s="1022"/>
      <c r="CCA40" s="1022"/>
      <c r="CCB40" s="1022"/>
      <c r="CCC40" s="1022"/>
      <c r="CCD40" s="1022"/>
      <c r="CCE40" s="1022"/>
      <c r="CCF40" s="1022"/>
      <c r="CCG40" s="1022"/>
      <c r="CCH40" s="1022"/>
      <c r="CCI40" s="1022"/>
      <c r="CCJ40" s="1022"/>
      <c r="CCK40" s="1022"/>
      <c r="CCL40" s="1022"/>
      <c r="CCM40" s="1022"/>
      <c r="CCN40" s="1022"/>
      <c r="CCO40" s="1022"/>
      <c r="CCP40" s="1022"/>
      <c r="CCQ40" s="1022"/>
      <c r="CCR40" s="1022"/>
      <c r="CCS40" s="1022"/>
      <c r="CCT40" s="1022"/>
      <c r="CCU40" s="1022"/>
      <c r="CCV40" s="1022"/>
      <c r="CCW40" s="1022"/>
      <c r="CCX40" s="1022"/>
      <c r="CCY40" s="1022"/>
      <c r="CCZ40" s="1022"/>
      <c r="CDA40" s="1022"/>
      <c r="CDB40" s="1022"/>
      <c r="CDC40" s="1022"/>
      <c r="CDD40" s="1022"/>
      <c r="CDE40" s="1022"/>
      <c r="CDF40" s="1022"/>
      <c r="CDG40" s="1022"/>
      <c r="CDH40" s="1022"/>
      <c r="CDI40" s="1022"/>
      <c r="CDJ40" s="1022"/>
      <c r="CDK40" s="1022"/>
      <c r="CDL40" s="1022"/>
      <c r="CDM40" s="1022"/>
      <c r="CDN40" s="1022"/>
      <c r="CDO40" s="1022"/>
      <c r="CDP40" s="1022"/>
      <c r="CDQ40" s="1022"/>
      <c r="CDR40" s="1022"/>
      <c r="CDS40" s="1022"/>
      <c r="CDT40" s="1022"/>
      <c r="CDU40" s="1022"/>
      <c r="CDV40" s="1022"/>
      <c r="CDW40" s="1022"/>
      <c r="CDX40" s="1022"/>
      <c r="CDY40" s="1022"/>
      <c r="CDZ40" s="1022"/>
      <c r="CEA40" s="1022"/>
      <c r="CEB40" s="1022"/>
      <c r="CEC40" s="1022"/>
      <c r="CED40" s="1022"/>
      <c r="CEE40" s="1022"/>
      <c r="CEF40" s="1022"/>
      <c r="CEG40" s="1022"/>
      <c r="CEH40" s="1022"/>
      <c r="CEI40" s="1022"/>
      <c r="CEJ40" s="1022"/>
      <c r="CEK40" s="1022"/>
      <c r="CEL40" s="1022"/>
      <c r="CEM40" s="1022"/>
      <c r="CEN40" s="1022"/>
      <c r="CEO40" s="1022"/>
      <c r="CEP40" s="1022"/>
      <c r="CEQ40" s="1022"/>
      <c r="CER40" s="1022"/>
      <c r="CES40" s="1022"/>
      <c r="CET40" s="1022"/>
      <c r="CEU40" s="1022"/>
      <c r="CEV40" s="1022"/>
      <c r="CEW40" s="1022"/>
      <c r="CEX40" s="1022"/>
      <c r="CEY40" s="1022"/>
      <c r="CEZ40" s="1022"/>
      <c r="CFA40" s="1022"/>
      <c r="CFB40" s="1022"/>
      <c r="CFC40" s="1022"/>
      <c r="CFD40" s="1022"/>
      <c r="CFE40" s="1022"/>
      <c r="CFF40" s="1022"/>
      <c r="CFG40" s="1022"/>
      <c r="CFH40" s="1022"/>
      <c r="CFI40" s="1022"/>
      <c r="CFJ40" s="1022"/>
      <c r="CFK40" s="1022"/>
      <c r="CFL40" s="1022"/>
      <c r="CFM40" s="1022"/>
      <c r="CFN40" s="1022"/>
      <c r="CFO40" s="1022"/>
      <c r="CFP40" s="1022"/>
      <c r="CFQ40" s="1022"/>
      <c r="CFR40" s="1022"/>
      <c r="CFS40" s="1022"/>
      <c r="CFT40" s="1022"/>
      <c r="CFU40" s="1022"/>
      <c r="CFV40" s="1022"/>
      <c r="CFW40" s="1022"/>
      <c r="CFX40" s="1022"/>
      <c r="CFY40" s="1022"/>
      <c r="CFZ40" s="1022"/>
      <c r="CGA40" s="1022"/>
      <c r="CGB40" s="1022"/>
      <c r="CGC40" s="1022"/>
      <c r="CGD40" s="1022"/>
      <c r="CGE40" s="1022"/>
      <c r="CGF40" s="1022"/>
      <c r="CGG40" s="1022"/>
      <c r="CGH40" s="1022"/>
      <c r="CGI40" s="1022"/>
      <c r="CGJ40" s="1022"/>
      <c r="CGK40" s="1022"/>
      <c r="CGL40" s="1022"/>
      <c r="CGM40" s="1022"/>
      <c r="CGN40" s="1022"/>
      <c r="CGO40" s="1022"/>
      <c r="CGP40" s="1022"/>
      <c r="CGQ40" s="1022"/>
      <c r="CGR40" s="1022"/>
      <c r="CGS40" s="1022"/>
      <c r="CGT40" s="1022"/>
      <c r="CGU40" s="1022"/>
      <c r="CGV40" s="1022"/>
      <c r="CGW40" s="1022"/>
      <c r="CGX40" s="1022"/>
      <c r="CGY40" s="1022"/>
      <c r="CGZ40" s="1022"/>
      <c r="CHA40" s="1022"/>
      <c r="CHB40" s="1022"/>
      <c r="CHC40" s="1022"/>
      <c r="CHD40" s="1022"/>
      <c r="CHE40" s="1022"/>
      <c r="CHF40" s="1022"/>
      <c r="CHG40" s="1022"/>
      <c r="CHH40" s="1022"/>
      <c r="CHI40" s="1022"/>
      <c r="CHJ40" s="1022"/>
      <c r="CHK40" s="1022"/>
      <c r="CHL40" s="1022"/>
      <c r="CHM40" s="1022"/>
      <c r="CHN40" s="1022"/>
      <c r="CHO40" s="1022"/>
      <c r="CHP40" s="1022"/>
      <c r="CHQ40" s="1022"/>
      <c r="CHR40" s="1022"/>
      <c r="CHS40" s="1022"/>
      <c r="CHT40" s="1022"/>
      <c r="CHU40" s="1022"/>
      <c r="CHV40" s="1022"/>
      <c r="CHW40" s="1022"/>
      <c r="CHX40" s="1022"/>
      <c r="CHY40" s="1022"/>
      <c r="CHZ40" s="1022"/>
      <c r="CIA40" s="1022"/>
      <c r="CIB40" s="1022"/>
      <c r="CIC40" s="1022"/>
      <c r="CID40" s="1022"/>
      <c r="CIE40" s="1022"/>
      <c r="CIF40" s="1022"/>
      <c r="CIG40" s="1022"/>
      <c r="CIH40" s="1022"/>
      <c r="CII40" s="1022"/>
      <c r="CIJ40" s="1022"/>
      <c r="CIK40" s="1022"/>
      <c r="CIL40" s="1022"/>
      <c r="CIM40" s="1022"/>
      <c r="CIN40" s="1022"/>
      <c r="CIO40" s="1022"/>
      <c r="CIP40" s="1022"/>
      <c r="CIQ40" s="1022"/>
      <c r="CIR40" s="1022"/>
      <c r="CIS40" s="1022"/>
      <c r="CIT40" s="1022"/>
      <c r="CIU40" s="1022"/>
      <c r="CIV40" s="1022"/>
      <c r="CIW40" s="1022"/>
      <c r="CIX40" s="1022"/>
      <c r="CIY40" s="1022"/>
      <c r="CIZ40" s="1022"/>
      <c r="CJA40" s="1022"/>
      <c r="CJB40" s="1022"/>
      <c r="CJC40" s="1022"/>
      <c r="CJD40" s="1022"/>
      <c r="CJE40" s="1022"/>
      <c r="CJF40" s="1022"/>
      <c r="CJG40" s="1022"/>
      <c r="CJH40" s="1022"/>
      <c r="CJI40" s="1022"/>
      <c r="CJJ40" s="1022"/>
      <c r="CJK40" s="1022"/>
      <c r="CJL40" s="1022"/>
      <c r="CJM40" s="1022"/>
      <c r="CJN40" s="1022"/>
      <c r="CJO40" s="1022"/>
      <c r="CJP40" s="1022"/>
      <c r="CJQ40" s="1022"/>
      <c r="CJR40" s="1022"/>
      <c r="CJS40" s="1022"/>
      <c r="CJT40" s="1022"/>
      <c r="CJU40" s="1022"/>
      <c r="CJV40" s="1022"/>
      <c r="CJW40" s="1022"/>
      <c r="CJX40" s="1022"/>
      <c r="CJY40" s="1022"/>
      <c r="CJZ40" s="1022"/>
      <c r="CKA40" s="1022"/>
      <c r="CKB40" s="1022"/>
      <c r="CKC40" s="1022"/>
      <c r="CKD40" s="1022"/>
      <c r="CKE40" s="1022"/>
      <c r="CKF40" s="1022"/>
      <c r="CKG40" s="1022"/>
      <c r="CKH40" s="1022"/>
      <c r="CKI40" s="1022"/>
      <c r="CKJ40" s="1022"/>
      <c r="CKK40" s="1022"/>
      <c r="CKL40" s="1022"/>
      <c r="CKM40" s="1022"/>
      <c r="CKN40" s="1022"/>
      <c r="CKO40" s="1022"/>
      <c r="CKP40" s="1022"/>
      <c r="CKQ40" s="1022"/>
      <c r="CKR40" s="1022"/>
      <c r="CKS40" s="1022"/>
      <c r="CKT40" s="1022"/>
      <c r="CKU40" s="1022"/>
      <c r="CKV40" s="1022"/>
      <c r="CKW40" s="1022"/>
      <c r="CKX40" s="1022"/>
      <c r="CKY40" s="1022"/>
      <c r="CKZ40" s="1022"/>
      <c r="CLA40" s="1022"/>
      <c r="CLB40" s="1022"/>
      <c r="CLC40" s="1022"/>
      <c r="CLD40" s="1022"/>
      <c r="CLE40" s="1022"/>
      <c r="CLF40" s="1022"/>
      <c r="CLG40" s="1022"/>
      <c r="CLH40" s="1022"/>
      <c r="CLI40" s="1022"/>
      <c r="CLJ40" s="1022"/>
      <c r="CLK40" s="1022"/>
      <c r="CLL40" s="1022"/>
      <c r="CLM40" s="1022"/>
      <c r="CLN40" s="1022"/>
      <c r="CLO40" s="1022"/>
      <c r="CLP40" s="1022"/>
      <c r="CLQ40" s="1022"/>
      <c r="CLR40" s="1022"/>
      <c r="CLS40" s="1022"/>
      <c r="CLT40" s="1022"/>
      <c r="CLU40" s="1022"/>
      <c r="CLV40" s="1022"/>
      <c r="CLW40" s="1022"/>
      <c r="CLX40" s="1022"/>
      <c r="CLY40" s="1022"/>
      <c r="CLZ40" s="1022"/>
      <c r="CMA40" s="1022"/>
      <c r="CMB40" s="1022"/>
      <c r="CMC40" s="1022"/>
      <c r="CMD40" s="1022"/>
      <c r="CME40" s="1022"/>
      <c r="CMF40" s="1022"/>
      <c r="CMG40" s="1022"/>
      <c r="CMH40" s="1022"/>
      <c r="CMI40" s="1022"/>
      <c r="CMJ40" s="1022"/>
      <c r="CMK40" s="1022"/>
      <c r="CML40" s="1022"/>
      <c r="CMM40" s="1022"/>
      <c r="CMN40" s="1022"/>
      <c r="CMO40" s="1022"/>
      <c r="CMP40" s="1022"/>
      <c r="CMQ40" s="1022"/>
      <c r="CMR40" s="1022"/>
      <c r="CMS40" s="1022"/>
      <c r="CMT40" s="1022"/>
      <c r="CMU40" s="1022"/>
      <c r="CMV40" s="1022"/>
      <c r="CMW40" s="1022"/>
      <c r="CMX40" s="1022"/>
      <c r="CMY40" s="1022"/>
      <c r="CMZ40" s="1022"/>
      <c r="CNA40" s="1022"/>
      <c r="CNB40" s="1022"/>
      <c r="CNC40" s="1022"/>
      <c r="CND40" s="1022"/>
      <c r="CNE40" s="1022"/>
      <c r="CNF40" s="1022"/>
      <c r="CNG40" s="1022"/>
      <c r="CNH40" s="1022"/>
      <c r="CNI40" s="1022"/>
      <c r="CNJ40" s="1022"/>
      <c r="CNK40" s="1022"/>
      <c r="CNL40" s="1022"/>
      <c r="CNM40" s="1022"/>
      <c r="CNN40" s="1022"/>
      <c r="CNO40" s="1022"/>
      <c r="CNP40" s="1022"/>
      <c r="CNQ40" s="1022"/>
      <c r="CNR40" s="1022"/>
      <c r="CNS40" s="1022"/>
      <c r="CNT40" s="1022"/>
      <c r="CNU40" s="1022"/>
      <c r="CNV40" s="1022"/>
      <c r="CNW40" s="1022"/>
      <c r="CNX40" s="1022"/>
      <c r="CNY40" s="1022"/>
      <c r="CNZ40" s="1022"/>
      <c r="COA40" s="1022"/>
      <c r="COB40" s="1022"/>
      <c r="COC40" s="1022"/>
      <c r="COD40" s="1022"/>
      <c r="COE40" s="1022"/>
      <c r="COF40" s="1022"/>
      <c r="COG40" s="1022"/>
      <c r="COH40" s="1022"/>
      <c r="COI40" s="1022"/>
      <c r="COJ40" s="1022"/>
      <c r="COK40" s="1022"/>
      <c r="COL40" s="1022"/>
      <c r="COM40" s="1022"/>
      <c r="CON40" s="1022"/>
      <c r="COO40" s="1022"/>
      <c r="COP40" s="1022"/>
      <c r="COQ40" s="1022"/>
      <c r="COR40" s="1022"/>
      <c r="COS40" s="1022"/>
      <c r="COT40" s="1022"/>
      <c r="COU40" s="1022"/>
      <c r="COV40" s="1022"/>
      <c r="COW40" s="1022"/>
      <c r="COX40" s="1022"/>
      <c r="COY40" s="1022"/>
      <c r="COZ40" s="1022"/>
      <c r="CPA40" s="1022"/>
      <c r="CPB40" s="1022"/>
      <c r="CPC40" s="1022"/>
      <c r="CPD40" s="1022"/>
      <c r="CPE40" s="1022"/>
      <c r="CPF40" s="1022"/>
      <c r="CPG40" s="1022"/>
      <c r="CPH40" s="1022"/>
      <c r="CPI40" s="1022"/>
      <c r="CPJ40" s="1022"/>
      <c r="CPK40" s="1022"/>
      <c r="CPL40" s="1022"/>
      <c r="CPM40" s="1022"/>
      <c r="CPN40" s="1022"/>
      <c r="CPO40" s="1022"/>
      <c r="CPP40" s="1022"/>
      <c r="CPQ40" s="1022"/>
      <c r="CPR40" s="1022"/>
      <c r="CPS40" s="1022"/>
      <c r="CPT40" s="1022"/>
      <c r="CPU40" s="1022"/>
      <c r="CPV40" s="1022"/>
      <c r="CPW40" s="1022"/>
      <c r="CPX40" s="1022"/>
      <c r="CPY40" s="1022"/>
      <c r="CPZ40" s="1022"/>
      <c r="CQA40" s="1022"/>
      <c r="CQB40" s="1022"/>
      <c r="CQC40" s="1022"/>
      <c r="CQD40" s="1022"/>
      <c r="CQE40" s="1022"/>
      <c r="CQF40" s="1022"/>
      <c r="CQG40" s="1022"/>
      <c r="CQH40" s="1022"/>
      <c r="CQI40" s="1022"/>
      <c r="CQJ40" s="1022"/>
      <c r="CQK40" s="1022"/>
      <c r="CQL40" s="1022"/>
      <c r="CQM40" s="1022"/>
      <c r="CQN40" s="1022"/>
      <c r="CQO40" s="1022"/>
      <c r="CQP40" s="1022"/>
      <c r="CQQ40" s="1022"/>
      <c r="CQR40" s="1022"/>
      <c r="CQS40" s="1022"/>
      <c r="CQT40" s="1022"/>
      <c r="CQU40" s="1022"/>
      <c r="CQV40" s="1022"/>
      <c r="CQW40" s="1022"/>
      <c r="CQX40" s="1022"/>
      <c r="CQY40" s="1022"/>
      <c r="CQZ40" s="1022"/>
      <c r="CRA40" s="1022"/>
      <c r="CRB40" s="1022"/>
      <c r="CRC40" s="1022"/>
      <c r="CRD40" s="1022"/>
      <c r="CRE40" s="1022"/>
      <c r="CRF40" s="1022"/>
      <c r="CRG40" s="1022"/>
      <c r="CRH40" s="1022"/>
      <c r="CRI40" s="1022"/>
      <c r="CRJ40" s="1022"/>
      <c r="CRK40" s="1022"/>
      <c r="CRL40" s="1022"/>
      <c r="CRM40" s="1022"/>
      <c r="CRN40" s="1022"/>
      <c r="CRO40" s="1022"/>
      <c r="CRP40" s="1022"/>
      <c r="CRQ40" s="1022"/>
      <c r="CRR40" s="1022"/>
      <c r="CRS40" s="1022"/>
      <c r="CRT40" s="1022"/>
      <c r="CRU40" s="1022"/>
      <c r="CRV40" s="1022"/>
      <c r="CRW40" s="1022"/>
      <c r="CRX40" s="1022"/>
      <c r="CRY40" s="1022"/>
      <c r="CRZ40" s="1022"/>
      <c r="CSA40" s="1022"/>
      <c r="CSB40" s="1022"/>
      <c r="CSC40" s="1022"/>
      <c r="CSD40" s="1022"/>
      <c r="CSE40" s="1022"/>
      <c r="CSF40" s="1022"/>
      <c r="CSG40" s="1022"/>
      <c r="CSH40" s="1022"/>
      <c r="CSI40" s="1022"/>
      <c r="CSJ40" s="1022"/>
      <c r="CSK40" s="1022"/>
      <c r="CSL40" s="1022"/>
      <c r="CSM40" s="1022"/>
      <c r="CSN40" s="1022"/>
      <c r="CSO40" s="1022"/>
      <c r="CSP40" s="1022"/>
      <c r="CSQ40" s="1022"/>
      <c r="CSR40" s="1022"/>
      <c r="CSS40" s="1022"/>
      <c r="CST40" s="1022"/>
      <c r="CSU40" s="1022"/>
      <c r="CSV40" s="1022"/>
      <c r="CSW40" s="1022"/>
      <c r="CSX40" s="1022"/>
      <c r="CSY40" s="1022"/>
      <c r="CSZ40" s="1022"/>
      <c r="CTA40" s="1022"/>
      <c r="CTB40" s="1022"/>
      <c r="CTC40" s="1022"/>
      <c r="CTD40" s="1022"/>
      <c r="CTE40" s="1022"/>
      <c r="CTF40" s="1022"/>
      <c r="CTG40" s="1022"/>
      <c r="CTH40" s="1022"/>
      <c r="CTI40" s="1022"/>
      <c r="CTJ40" s="1022"/>
      <c r="CTK40" s="1022"/>
      <c r="CTL40" s="1022"/>
      <c r="CTM40" s="1022"/>
      <c r="CTN40" s="1022"/>
      <c r="CTO40" s="1022"/>
      <c r="CTP40" s="1022"/>
      <c r="CTQ40" s="1022"/>
      <c r="CTR40" s="1022"/>
      <c r="CTS40" s="1022"/>
      <c r="CTT40" s="1022"/>
      <c r="CTU40" s="1022"/>
      <c r="CTV40" s="1022"/>
      <c r="CTW40" s="1022"/>
      <c r="CTX40" s="1022"/>
      <c r="CTY40" s="1022"/>
      <c r="CTZ40" s="1022"/>
      <c r="CUA40" s="1022"/>
      <c r="CUB40" s="1022"/>
      <c r="CUC40" s="1022"/>
      <c r="CUD40" s="1022"/>
      <c r="CUE40" s="1022"/>
      <c r="CUF40" s="1022"/>
      <c r="CUG40" s="1022"/>
      <c r="CUH40" s="1022"/>
      <c r="CUI40" s="1022"/>
      <c r="CUJ40" s="1022"/>
      <c r="CUK40" s="1022"/>
      <c r="CUL40" s="1022"/>
      <c r="CUM40" s="1022"/>
      <c r="CUN40" s="1022"/>
      <c r="CUO40" s="1022"/>
      <c r="CUP40" s="1022"/>
      <c r="CUQ40" s="1022"/>
      <c r="CUR40" s="1022"/>
      <c r="CUS40" s="1022"/>
      <c r="CUT40" s="1022"/>
      <c r="CUU40" s="1022"/>
      <c r="CUV40" s="1022"/>
      <c r="CUW40" s="1022"/>
      <c r="CUX40" s="1022"/>
      <c r="CUY40" s="1022"/>
      <c r="CUZ40" s="1022"/>
      <c r="CVA40" s="1022"/>
      <c r="CVB40" s="1022"/>
      <c r="CVC40" s="1022"/>
      <c r="CVD40" s="1022"/>
      <c r="CVE40" s="1022"/>
      <c r="CVF40" s="1022"/>
      <c r="CVG40" s="1022"/>
      <c r="CVH40" s="1022"/>
      <c r="CVI40" s="1022"/>
      <c r="CVJ40" s="1022"/>
      <c r="CVK40" s="1022"/>
      <c r="CVL40" s="1022"/>
      <c r="CVM40" s="1022"/>
      <c r="CVN40" s="1022"/>
      <c r="CVO40" s="1022"/>
      <c r="CVP40" s="1022"/>
      <c r="CVQ40" s="1022"/>
      <c r="CVR40" s="1022"/>
      <c r="CVS40" s="1022"/>
      <c r="CVT40" s="1022"/>
      <c r="CVU40" s="1022"/>
      <c r="CVV40" s="1022"/>
      <c r="CVW40" s="1022"/>
      <c r="CVX40" s="1022"/>
      <c r="CVY40" s="1022"/>
      <c r="CVZ40" s="1022"/>
      <c r="CWA40" s="1022"/>
      <c r="CWB40" s="1022"/>
      <c r="CWC40" s="1022"/>
      <c r="CWD40" s="1022"/>
      <c r="CWE40" s="1022"/>
      <c r="CWF40" s="1022"/>
      <c r="CWG40" s="1022"/>
      <c r="CWH40" s="1022"/>
      <c r="CWI40" s="1022"/>
      <c r="CWJ40" s="1022"/>
      <c r="CWK40" s="1022"/>
      <c r="CWL40" s="1022"/>
      <c r="CWM40" s="1022"/>
      <c r="CWN40" s="1022"/>
      <c r="CWO40" s="1022"/>
      <c r="CWP40" s="1022"/>
      <c r="CWQ40" s="1022"/>
      <c r="CWR40" s="1022"/>
      <c r="CWS40" s="1022"/>
      <c r="CWT40" s="1022"/>
      <c r="CWU40" s="1022"/>
      <c r="CWV40" s="1022"/>
      <c r="CWW40" s="1022"/>
      <c r="CWX40" s="1022"/>
      <c r="CWY40" s="1022"/>
      <c r="CWZ40" s="1022"/>
      <c r="CXA40" s="1022"/>
      <c r="CXB40" s="1022"/>
      <c r="CXC40" s="1022"/>
      <c r="CXD40" s="1022"/>
      <c r="CXE40" s="1022"/>
      <c r="CXF40" s="1022"/>
      <c r="CXG40" s="1022"/>
      <c r="CXH40" s="1022"/>
      <c r="CXI40" s="1022"/>
      <c r="CXJ40" s="1022"/>
      <c r="CXK40" s="1022"/>
      <c r="CXL40" s="1022"/>
      <c r="CXM40" s="1022"/>
      <c r="CXN40" s="1022"/>
      <c r="CXO40" s="1022"/>
      <c r="CXP40" s="1022"/>
      <c r="CXQ40" s="1022"/>
      <c r="CXR40" s="1022"/>
      <c r="CXS40" s="1022"/>
      <c r="CXT40" s="1022"/>
      <c r="CXU40" s="1022"/>
      <c r="CXV40" s="1022"/>
      <c r="CXW40" s="1022"/>
      <c r="CXX40" s="1022"/>
      <c r="CXY40" s="1022"/>
      <c r="CXZ40" s="1022"/>
      <c r="CYA40" s="1022"/>
      <c r="CYB40" s="1022"/>
      <c r="CYC40" s="1022"/>
      <c r="CYD40" s="1022"/>
      <c r="CYE40" s="1022"/>
      <c r="CYF40" s="1022"/>
      <c r="CYG40" s="1022"/>
      <c r="CYH40" s="1022"/>
      <c r="CYI40" s="1022"/>
      <c r="CYJ40" s="1022"/>
      <c r="CYK40" s="1022"/>
      <c r="CYL40" s="1022"/>
      <c r="CYM40" s="1022"/>
      <c r="CYN40" s="1022"/>
      <c r="CYO40" s="1022"/>
      <c r="CYP40" s="1022"/>
      <c r="CYQ40" s="1022"/>
      <c r="CYR40" s="1022"/>
      <c r="CYS40" s="1022"/>
      <c r="CYT40" s="1022"/>
      <c r="CYU40" s="1022"/>
      <c r="CYV40" s="1022"/>
      <c r="CYW40" s="1022"/>
      <c r="CYX40" s="1022"/>
      <c r="CYY40" s="1022"/>
      <c r="CYZ40" s="1022"/>
      <c r="CZA40" s="1022"/>
      <c r="CZB40" s="1022"/>
      <c r="CZC40" s="1022"/>
      <c r="CZD40" s="1022"/>
      <c r="CZE40" s="1022"/>
      <c r="CZF40" s="1022"/>
      <c r="CZG40" s="1022"/>
      <c r="CZH40" s="1022"/>
      <c r="CZI40" s="1022"/>
      <c r="CZJ40" s="1022"/>
      <c r="CZK40" s="1022"/>
      <c r="CZL40" s="1022"/>
      <c r="CZM40" s="1022"/>
      <c r="CZN40" s="1022"/>
      <c r="CZO40" s="1022"/>
      <c r="CZP40" s="1022"/>
      <c r="CZQ40" s="1022"/>
      <c r="CZR40" s="1022"/>
      <c r="CZS40" s="1022"/>
      <c r="CZT40" s="1022"/>
      <c r="CZU40" s="1022"/>
      <c r="CZV40" s="1022"/>
      <c r="CZW40" s="1022"/>
      <c r="CZX40" s="1022"/>
      <c r="CZY40" s="1022"/>
      <c r="CZZ40" s="1022"/>
      <c r="DAA40" s="1022"/>
      <c r="DAB40" s="1022"/>
      <c r="DAC40" s="1022"/>
      <c r="DAD40" s="1022"/>
      <c r="DAE40" s="1022"/>
      <c r="DAF40" s="1022"/>
      <c r="DAG40" s="1022"/>
      <c r="DAH40" s="1022"/>
      <c r="DAI40" s="1022"/>
      <c r="DAJ40" s="1022"/>
      <c r="DAK40" s="1022"/>
      <c r="DAL40" s="1022"/>
      <c r="DAM40" s="1022"/>
      <c r="DAN40" s="1022"/>
      <c r="DAO40" s="1022"/>
      <c r="DAP40" s="1022"/>
      <c r="DAQ40" s="1022"/>
      <c r="DAR40" s="1022"/>
      <c r="DAS40" s="1022"/>
      <c r="DAT40" s="1022"/>
      <c r="DAU40" s="1022"/>
      <c r="DAV40" s="1022"/>
      <c r="DAW40" s="1022"/>
      <c r="DAX40" s="1022"/>
      <c r="DAY40" s="1022"/>
      <c r="DAZ40" s="1022"/>
      <c r="DBA40" s="1022"/>
      <c r="DBB40" s="1022"/>
      <c r="DBC40" s="1022"/>
      <c r="DBD40" s="1022"/>
      <c r="DBE40" s="1022"/>
      <c r="DBF40" s="1022"/>
      <c r="DBG40" s="1022"/>
      <c r="DBH40" s="1022"/>
      <c r="DBI40" s="1022"/>
      <c r="DBJ40" s="1022"/>
      <c r="DBK40" s="1022"/>
      <c r="DBL40" s="1022"/>
      <c r="DBM40" s="1022"/>
      <c r="DBN40" s="1022"/>
      <c r="DBO40" s="1022"/>
      <c r="DBP40" s="1022"/>
      <c r="DBQ40" s="1022"/>
      <c r="DBR40" s="1022"/>
      <c r="DBS40" s="1022"/>
      <c r="DBT40" s="1022"/>
      <c r="DBU40" s="1022"/>
      <c r="DBV40" s="1022"/>
      <c r="DBW40" s="1022"/>
      <c r="DBX40" s="1022"/>
      <c r="DBY40" s="1022"/>
      <c r="DBZ40" s="1022"/>
      <c r="DCA40" s="1022"/>
      <c r="DCB40" s="1022"/>
      <c r="DCC40" s="1022"/>
      <c r="DCD40" s="1022"/>
      <c r="DCE40" s="1022"/>
      <c r="DCF40" s="1022"/>
      <c r="DCG40" s="1022"/>
      <c r="DCH40" s="1022"/>
      <c r="DCI40" s="1022"/>
      <c r="DCJ40" s="1022"/>
      <c r="DCK40" s="1022"/>
      <c r="DCL40" s="1022"/>
      <c r="DCM40" s="1022"/>
      <c r="DCN40" s="1022"/>
      <c r="DCO40" s="1022"/>
      <c r="DCP40" s="1022"/>
      <c r="DCQ40" s="1022"/>
      <c r="DCR40" s="1022"/>
      <c r="DCS40" s="1022"/>
      <c r="DCT40" s="1022"/>
      <c r="DCU40" s="1022"/>
      <c r="DCV40" s="1022"/>
      <c r="DCW40" s="1022"/>
      <c r="DCX40" s="1022"/>
      <c r="DCY40" s="1022"/>
      <c r="DCZ40" s="1022"/>
      <c r="DDA40" s="1022"/>
      <c r="DDB40" s="1022"/>
      <c r="DDC40" s="1022"/>
      <c r="DDD40" s="1022"/>
      <c r="DDE40" s="1022"/>
      <c r="DDF40" s="1022"/>
      <c r="DDG40" s="1022"/>
      <c r="DDH40" s="1022"/>
      <c r="DDI40" s="1022"/>
      <c r="DDJ40" s="1022"/>
      <c r="DDK40" s="1022"/>
      <c r="DDL40" s="1022"/>
      <c r="DDM40" s="1022"/>
      <c r="DDN40" s="1022"/>
      <c r="DDO40" s="1022"/>
      <c r="DDP40" s="1022"/>
      <c r="DDQ40" s="1022"/>
      <c r="DDR40" s="1022"/>
      <c r="DDS40" s="1022"/>
      <c r="DDT40" s="1022"/>
      <c r="DDU40" s="1022"/>
      <c r="DDV40" s="1022"/>
      <c r="DDW40" s="1022"/>
      <c r="DDX40" s="1022"/>
      <c r="DDY40" s="1022"/>
      <c r="DDZ40" s="1022"/>
      <c r="DEA40" s="1022"/>
      <c r="DEB40" s="1022"/>
      <c r="DEC40" s="1022"/>
      <c r="DED40" s="1022"/>
      <c r="DEE40" s="1022"/>
      <c r="DEF40" s="1022"/>
      <c r="DEG40" s="1022"/>
      <c r="DEH40" s="1022"/>
      <c r="DEI40" s="1022"/>
      <c r="DEJ40" s="1022"/>
      <c r="DEK40" s="1022"/>
      <c r="DEL40" s="1022"/>
      <c r="DEM40" s="1022"/>
      <c r="DEN40" s="1022"/>
      <c r="DEO40" s="1022"/>
      <c r="DEP40" s="1022"/>
      <c r="DEQ40" s="1022"/>
      <c r="DER40" s="1022"/>
      <c r="DES40" s="1022"/>
      <c r="DET40" s="1022"/>
      <c r="DEU40" s="1022"/>
      <c r="DEV40" s="1022"/>
      <c r="DEW40" s="1022"/>
      <c r="DEX40" s="1022"/>
      <c r="DEY40" s="1022"/>
      <c r="DEZ40" s="1022"/>
      <c r="DFA40" s="1022"/>
      <c r="DFB40" s="1022"/>
      <c r="DFC40" s="1022"/>
      <c r="DFD40" s="1022"/>
      <c r="DFE40" s="1022"/>
      <c r="DFF40" s="1022"/>
      <c r="DFG40" s="1022"/>
      <c r="DFH40" s="1022"/>
      <c r="DFI40" s="1022"/>
      <c r="DFJ40" s="1022"/>
      <c r="DFK40" s="1022"/>
      <c r="DFL40" s="1022"/>
      <c r="DFM40" s="1022"/>
      <c r="DFN40" s="1022"/>
      <c r="DFO40" s="1022"/>
      <c r="DFP40" s="1022"/>
      <c r="DFQ40" s="1022"/>
      <c r="DFR40" s="1022"/>
      <c r="DFS40" s="1022"/>
      <c r="DFT40" s="1022"/>
      <c r="DFU40" s="1022"/>
      <c r="DFV40" s="1022"/>
      <c r="DFW40" s="1022"/>
      <c r="DFX40" s="1022"/>
      <c r="DFY40" s="1022"/>
      <c r="DFZ40" s="1022"/>
      <c r="DGA40" s="1022"/>
      <c r="DGB40" s="1022"/>
      <c r="DGC40" s="1022"/>
      <c r="DGD40" s="1022"/>
      <c r="DGE40" s="1022"/>
      <c r="DGF40" s="1022"/>
      <c r="DGG40" s="1022"/>
      <c r="DGH40" s="1022"/>
      <c r="DGI40" s="1022"/>
      <c r="DGJ40" s="1022"/>
      <c r="DGK40" s="1022"/>
      <c r="DGL40" s="1022"/>
      <c r="DGM40" s="1022"/>
      <c r="DGN40" s="1022"/>
      <c r="DGO40" s="1022"/>
      <c r="DGP40" s="1022"/>
      <c r="DGQ40" s="1022"/>
      <c r="DGR40" s="1022"/>
      <c r="DGS40" s="1022"/>
      <c r="DGT40" s="1022"/>
      <c r="DGU40" s="1022"/>
      <c r="DGV40" s="1022"/>
      <c r="DGW40" s="1022"/>
      <c r="DGX40" s="1022"/>
      <c r="DGY40" s="1022"/>
      <c r="DGZ40" s="1022"/>
      <c r="DHA40" s="1022"/>
      <c r="DHB40" s="1022"/>
      <c r="DHC40" s="1022"/>
      <c r="DHD40" s="1022"/>
      <c r="DHE40" s="1022"/>
      <c r="DHF40" s="1022"/>
      <c r="DHG40" s="1022"/>
      <c r="DHH40" s="1022"/>
      <c r="DHI40" s="1022"/>
      <c r="DHJ40" s="1022"/>
      <c r="DHK40" s="1022"/>
      <c r="DHL40" s="1022"/>
      <c r="DHM40" s="1022"/>
      <c r="DHN40" s="1022"/>
      <c r="DHO40" s="1022"/>
      <c r="DHP40" s="1022"/>
      <c r="DHQ40" s="1022"/>
      <c r="DHR40" s="1022"/>
      <c r="DHS40" s="1022"/>
      <c r="DHT40" s="1022"/>
      <c r="DHU40" s="1022"/>
      <c r="DHV40" s="1022"/>
      <c r="DHW40" s="1022"/>
      <c r="DHX40" s="1022"/>
      <c r="DHY40" s="1022"/>
      <c r="DHZ40" s="1022"/>
      <c r="DIA40" s="1022"/>
      <c r="DIB40" s="1022"/>
      <c r="DIC40" s="1022"/>
      <c r="DID40" s="1022"/>
      <c r="DIE40" s="1022"/>
      <c r="DIF40" s="1022"/>
      <c r="DIG40" s="1022"/>
      <c r="DIH40" s="1022"/>
      <c r="DII40" s="1022"/>
      <c r="DIJ40" s="1022"/>
      <c r="DIK40" s="1022"/>
      <c r="DIL40" s="1022"/>
      <c r="DIM40" s="1022"/>
      <c r="DIN40" s="1022"/>
      <c r="DIO40" s="1022"/>
      <c r="DIP40" s="1022"/>
      <c r="DIQ40" s="1022"/>
      <c r="DIR40" s="1022"/>
      <c r="DIS40" s="1022"/>
      <c r="DIT40" s="1022"/>
      <c r="DIU40" s="1022"/>
      <c r="DIV40" s="1022"/>
      <c r="DIW40" s="1022"/>
      <c r="DIX40" s="1022"/>
      <c r="DIY40" s="1022"/>
      <c r="DIZ40" s="1022"/>
      <c r="DJA40" s="1022"/>
      <c r="DJB40" s="1022"/>
      <c r="DJC40" s="1022"/>
      <c r="DJD40" s="1022"/>
      <c r="DJE40" s="1022"/>
      <c r="DJF40" s="1022"/>
      <c r="DJG40" s="1022"/>
      <c r="DJH40" s="1022"/>
      <c r="DJI40" s="1022"/>
      <c r="DJJ40" s="1022"/>
      <c r="DJK40" s="1022"/>
      <c r="DJL40" s="1022"/>
      <c r="DJM40" s="1022"/>
      <c r="DJN40" s="1022"/>
      <c r="DJO40" s="1022"/>
      <c r="DJP40" s="1022"/>
      <c r="DJQ40" s="1022"/>
      <c r="DJR40" s="1022"/>
      <c r="DJS40" s="1022"/>
      <c r="DJT40" s="1022"/>
      <c r="DJU40" s="1022"/>
      <c r="DJV40" s="1022"/>
      <c r="DJW40" s="1022"/>
      <c r="DJX40" s="1022"/>
      <c r="DJY40" s="1022"/>
      <c r="DJZ40" s="1022"/>
      <c r="DKA40" s="1022"/>
      <c r="DKB40" s="1022"/>
      <c r="DKC40" s="1022"/>
      <c r="DKD40" s="1022"/>
      <c r="DKE40" s="1022"/>
      <c r="DKF40" s="1022"/>
      <c r="DKG40" s="1022"/>
      <c r="DKH40" s="1022"/>
      <c r="DKI40" s="1022"/>
      <c r="DKJ40" s="1022"/>
      <c r="DKK40" s="1022"/>
      <c r="DKL40" s="1022"/>
      <c r="DKM40" s="1022"/>
      <c r="DKN40" s="1022"/>
      <c r="DKO40" s="1022"/>
      <c r="DKP40" s="1022"/>
      <c r="DKQ40" s="1022"/>
      <c r="DKR40" s="1022"/>
      <c r="DKS40" s="1022"/>
      <c r="DKT40" s="1022"/>
      <c r="DKU40" s="1022"/>
      <c r="DKV40" s="1022"/>
      <c r="DKW40" s="1022"/>
      <c r="DKX40" s="1022"/>
      <c r="DKY40" s="1022"/>
      <c r="DKZ40" s="1022"/>
      <c r="DLA40" s="1022"/>
      <c r="DLB40" s="1022"/>
      <c r="DLC40" s="1022"/>
      <c r="DLD40" s="1022"/>
      <c r="DLE40" s="1022"/>
      <c r="DLF40" s="1022"/>
      <c r="DLG40" s="1022"/>
      <c r="DLH40" s="1022"/>
      <c r="DLI40" s="1022"/>
      <c r="DLJ40" s="1022"/>
      <c r="DLK40" s="1022"/>
      <c r="DLL40" s="1022"/>
      <c r="DLM40" s="1022"/>
      <c r="DLN40" s="1022"/>
      <c r="DLO40" s="1022"/>
      <c r="DLP40" s="1022"/>
      <c r="DLQ40" s="1022"/>
      <c r="DLR40" s="1022"/>
      <c r="DLS40" s="1022"/>
      <c r="DLT40" s="1022"/>
      <c r="DLU40" s="1022"/>
      <c r="DLV40" s="1022"/>
      <c r="DLW40" s="1022"/>
      <c r="DLX40" s="1022"/>
      <c r="DLY40" s="1022"/>
      <c r="DLZ40" s="1022"/>
      <c r="DMA40" s="1022"/>
      <c r="DMB40" s="1022"/>
      <c r="DMC40" s="1022"/>
      <c r="DMD40" s="1022"/>
      <c r="DME40" s="1022"/>
      <c r="DMF40" s="1022"/>
      <c r="DMG40" s="1022"/>
      <c r="DMH40" s="1022"/>
      <c r="DMI40" s="1022"/>
      <c r="DMJ40" s="1022"/>
      <c r="DMK40" s="1022"/>
      <c r="DML40" s="1022"/>
      <c r="DMM40" s="1022"/>
      <c r="DMN40" s="1022"/>
      <c r="DMO40" s="1022"/>
      <c r="DMP40" s="1022"/>
      <c r="DMQ40" s="1022"/>
      <c r="DMR40" s="1022"/>
      <c r="DMS40" s="1022"/>
      <c r="DMT40" s="1022"/>
      <c r="DMU40" s="1022"/>
      <c r="DMV40" s="1022"/>
      <c r="DMW40" s="1022"/>
      <c r="DMX40" s="1022"/>
      <c r="DMY40" s="1022"/>
      <c r="DMZ40" s="1022"/>
      <c r="DNA40" s="1022"/>
      <c r="DNB40" s="1022"/>
      <c r="DNC40" s="1022"/>
      <c r="DND40" s="1022"/>
      <c r="DNE40" s="1022"/>
      <c r="DNF40" s="1022"/>
      <c r="DNG40" s="1022"/>
      <c r="DNH40" s="1022"/>
      <c r="DNI40" s="1022"/>
      <c r="DNJ40" s="1022"/>
      <c r="DNK40" s="1022"/>
      <c r="DNL40" s="1022"/>
      <c r="DNM40" s="1022"/>
      <c r="DNN40" s="1022"/>
      <c r="DNO40" s="1022"/>
      <c r="DNP40" s="1022"/>
      <c r="DNQ40" s="1022"/>
      <c r="DNR40" s="1022"/>
      <c r="DNS40" s="1022"/>
      <c r="DNT40" s="1022"/>
      <c r="DNU40" s="1022"/>
      <c r="DNV40" s="1022"/>
      <c r="DNW40" s="1022"/>
      <c r="DNX40" s="1022"/>
      <c r="DNY40" s="1022"/>
      <c r="DNZ40" s="1022"/>
      <c r="DOA40" s="1022"/>
      <c r="DOB40" s="1022"/>
      <c r="DOC40" s="1022"/>
      <c r="DOD40" s="1022"/>
      <c r="DOE40" s="1022"/>
      <c r="DOF40" s="1022"/>
      <c r="DOG40" s="1022"/>
      <c r="DOH40" s="1022"/>
      <c r="DOI40" s="1022"/>
      <c r="DOJ40" s="1022"/>
      <c r="DOK40" s="1022"/>
      <c r="DOL40" s="1022"/>
      <c r="DOM40" s="1022"/>
      <c r="DON40" s="1022"/>
      <c r="DOO40" s="1022"/>
      <c r="DOP40" s="1022"/>
      <c r="DOQ40" s="1022"/>
      <c r="DOR40" s="1022"/>
      <c r="DOS40" s="1022"/>
      <c r="DOT40" s="1022"/>
      <c r="DOU40" s="1022"/>
      <c r="DOV40" s="1022"/>
      <c r="DOW40" s="1022"/>
      <c r="DOX40" s="1022"/>
      <c r="DOY40" s="1022"/>
      <c r="DOZ40" s="1022"/>
      <c r="DPA40" s="1022"/>
      <c r="DPB40" s="1022"/>
      <c r="DPC40" s="1022"/>
      <c r="DPD40" s="1022"/>
      <c r="DPE40" s="1022"/>
      <c r="DPF40" s="1022"/>
      <c r="DPG40" s="1022"/>
      <c r="DPH40" s="1022"/>
      <c r="DPI40" s="1022"/>
      <c r="DPJ40" s="1022"/>
      <c r="DPK40" s="1022"/>
      <c r="DPL40" s="1022"/>
      <c r="DPM40" s="1022"/>
      <c r="DPN40" s="1022"/>
      <c r="DPO40" s="1022"/>
      <c r="DPP40" s="1022"/>
      <c r="DPQ40" s="1022"/>
      <c r="DPR40" s="1022"/>
      <c r="DPS40" s="1022"/>
      <c r="DPT40" s="1022"/>
      <c r="DPU40" s="1022"/>
      <c r="DPV40" s="1022"/>
      <c r="DPW40" s="1022"/>
      <c r="DPX40" s="1022"/>
      <c r="DPY40" s="1022"/>
      <c r="DPZ40" s="1022"/>
      <c r="DQA40" s="1022"/>
      <c r="DQB40" s="1022"/>
      <c r="DQC40" s="1022"/>
      <c r="DQD40" s="1022"/>
      <c r="DQE40" s="1022"/>
      <c r="DQF40" s="1022"/>
      <c r="DQG40" s="1022"/>
      <c r="DQH40" s="1022"/>
      <c r="DQI40" s="1022"/>
      <c r="DQJ40" s="1022"/>
      <c r="DQK40" s="1022"/>
      <c r="DQL40" s="1022"/>
      <c r="DQM40" s="1022"/>
      <c r="DQN40" s="1022"/>
      <c r="DQO40" s="1022"/>
      <c r="DQP40" s="1022"/>
      <c r="DQQ40" s="1022"/>
      <c r="DQR40" s="1022"/>
      <c r="DQS40" s="1022"/>
      <c r="DQT40" s="1022"/>
      <c r="DQU40" s="1022"/>
      <c r="DQV40" s="1022"/>
      <c r="DQW40" s="1022"/>
      <c r="DQX40" s="1022"/>
      <c r="DQY40" s="1022"/>
      <c r="DQZ40" s="1022"/>
      <c r="DRA40" s="1022"/>
      <c r="DRB40" s="1022"/>
      <c r="DRC40" s="1022"/>
      <c r="DRD40" s="1022"/>
      <c r="DRE40" s="1022"/>
      <c r="DRF40" s="1022"/>
      <c r="DRG40" s="1022"/>
      <c r="DRH40" s="1022"/>
      <c r="DRI40" s="1022"/>
      <c r="DRJ40" s="1022"/>
      <c r="DRK40" s="1022"/>
      <c r="DRL40" s="1022"/>
      <c r="DRM40" s="1022"/>
      <c r="DRN40" s="1022"/>
      <c r="DRO40" s="1022"/>
      <c r="DRP40" s="1022"/>
      <c r="DRQ40" s="1022"/>
      <c r="DRR40" s="1022"/>
      <c r="DRS40" s="1022"/>
      <c r="DRT40" s="1022"/>
      <c r="DRU40" s="1022"/>
      <c r="DRV40" s="1022"/>
      <c r="DRW40" s="1022"/>
      <c r="DRX40" s="1022"/>
      <c r="DRY40" s="1022"/>
      <c r="DRZ40" s="1022"/>
      <c r="DSA40" s="1022"/>
      <c r="DSB40" s="1022"/>
      <c r="DSC40" s="1022"/>
      <c r="DSD40" s="1022"/>
      <c r="DSE40" s="1022"/>
      <c r="DSF40" s="1022"/>
      <c r="DSG40" s="1022"/>
      <c r="DSH40" s="1022"/>
      <c r="DSI40" s="1022"/>
      <c r="DSJ40" s="1022"/>
      <c r="DSK40" s="1022"/>
      <c r="DSL40" s="1022"/>
      <c r="DSM40" s="1022"/>
      <c r="DSN40" s="1022"/>
      <c r="DSO40" s="1022"/>
      <c r="DSP40" s="1022"/>
      <c r="DSQ40" s="1022"/>
      <c r="DSR40" s="1022"/>
      <c r="DSS40" s="1022"/>
      <c r="DST40" s="1022"/>
      <c r="DSU40" s="1022"/>
      <c r="DSV40" s="1022"/>
      <c r="DSW40" s="1022"/>
      <c r="DSX40" s="1022"/>
      <c r="DSY40" s="1022"/>
      <c r="DSZ40" s="1022"/>
      <c r="DTA40" s="1022"/>
      <c r="DTB40" s="1022"/>
      <c r="DTC40" s="1022"/>
      <c r="DTD40" s="1022"/>
      <c r="DTE40" s="1022"/>
      <c r="DTF40" s="1022"/>
      <c r="DTG40" s="1022"/>
      <c r="DTH40" s="1022"/>
      <c r="DTI40" s="1022"/>
      <c r="DTJ40" s="1022"/>
      <c r="DTK40" s="1022"/>
      <c r="DTL40" s="1022"/>
      <c r="DTM40" s="1022"/>
      <c r="DTN40" s="1022"/>
      <c r="DTO40" s="1022"/>
      <c r="DTP40" s="1022"/>
      <c r="DTQ40" s="1022"/>
      <c r="DTR40" s="1022"/>
      <c r="DTS40" s="1022"/>
      <c r="DTT40" s="1022"/>
      <c r="DTU40" s="1022"/>
      <c r="DTV40" s="1022"/>
      <c r="DTW40" s="1022"/>
      <c r="DTX40" s="1022"/>
      <c r="DTY40" s="1022"/>
      <c r="DTZ40" s="1022"/>
      <c r="DUA40" s="1022"/>
      <c r="DUB40" s="1022"/>
      <c r="DUC40" s="1022"/>
      <c r="DUD40" s="1022"/>
      <c r="DUE40" s="1022"/>
      <c r="DUF40" s="1022"/>
      <c r="DUG40" s="1022"/>
      <c r="DUH40" s="1022"/>
      <c r="DUI40" s="1022"/>
      <c r="DUJ40" s="1022"/>
      <c r="DUK40" s="1022"/>
      <c r="DUL40" s="1022"/>
      <c r="DUM40" s="1022"/>
      <c r="DUN40" s="1022"/>
      <c r="DUO40" s="1022"/>
      <c r="DUP40" s="1022"/>
      <c r="DUQ40" s="1022"/>
      <c r="DUR40" s="1022"/>
      <c r="DUS40" s="1022"/>
      <c r="DUT40" s="1022"/>
      <c r="DUU40" s="1022"/>
      <c r="DUV40" s="1022"/>
      <c r="DUW40" s="1022"/>
      <c r="DUX40" s="1022"/>
      <c r="DUY40" s="1022"/>
      <c r="DUZ40" s="1022"/>
      <c r="DVA40" s="1022"/>
      <c r="DVB40" s="1022"/>
      <c r="DVC40" s="1022"/>
      <c r="DVD40" s="1022"/>
      <c r="DVE40" s="1022"/>
      <c r="DVF40" s="1022"/>
      <c r="DVG40" s="1022"/>
      <c r="DVH40" s="1022"/>
      <c r="DVI40" s="1022"/>
      <c r="DVJ40" s="1022"/>
      <c r="DVK40" s="1022"/>
      <c r="DVL40" s="1022"/>
      <c r="DVM40" s="1022"/>
      <c r="DVN40" s="1022"/>
      <c r="DVO40" s="1022"/>
      <c r="DVP40" s="1022"/>
      <c r="DVQ40" s="1022"/>
      <c r="DVR40" s="1022"/>
      <c r="DVS40" s="1022"/>
      <c r="DVT40" s="1022"/>
      <c r="DVU40" s="1022"/>
      <c r="DVV40" s="1022"/>
      <c r="DVW40" s="1022"/>
      <c r="DVX40" s="1022"/>
      <c r="DVY40" s="1022"/>
      <c r="DVZ40" s="1022"/>
      <c r="DWA40" s="1022"/>
      <c r="DWB40" s="1022"/>
      <c r="DWC40" s="1022"/>
      <c r="DWD40" s="1022"/>
      <c r="DWE40" s="1022"/>
      <c r="DWF40" s="1022"/>
      <c r="DWG40" s="1022"/>
      <c r="DWH40" s="1022"/>
      <c r="DWI40" s="1022"/>
      <c r="DWJ40" s="1022"/>
      <c r="DWK40" s="1022"/>
      <c r="DWL40" s="1022"/>
      <c r="DWM40" s="1022"/>
      <c r="DWN40" s="1022"/>
      <c r="DWO40" s="1022"/>
      <c r="DWP40" s="1022"/>
      <c r="DWQ40" s="1022"/>
      <c r="DWR40" s="1022"/>
      <c r="DWS40" s="1022"/>
      <c r="DWT40" s="1022"/>
      <c r="DWU40" s="1022"/>
      <c r="DWV40" s="1022"/>
      <c r="DWW40" s="1022"/>
      <c r="DWX40" s="1022"/>
      <c r="DWY40" s="1022"/>
      <c r="DWZ40" s="1022"/>
      <c r="DXA40" s="1022"/>
      <c r="DXB40" s="1022"/>
      <c r="DXC40" s="1022"/>
      <c r="DXD40" s="1022"/>
      <c r="DXE40" s="1022"/>
      <c r="DXF40" s="1022"/>
      <c r="DXG40" s="1022"/>
      <c r="DXH40" s="1022"/>
      <c r="DXI40" s="1022"/>
      <c r="DXJ40" s="1022"/>
      <c r="DXK40" s="1022"/>
      <c r="DXL40" s="1022"/>
      <c r="DXM40" s="1022"/>
      <c r="DXN40" s="1022"/>
      <c r="DXO40" s="1022"/>
      <c r="DXP40" s="1022"/>
      <c r="DXQ40" s="1022"/>
      <c r="DXR40" s="1022"/>
      <c r="DXS40" s="1022"/>
      <c r="DXT40" s="1022"/>
      <c r="DXU40" s="1022"/>
      <c r="DXV40" s="1022"/>
      <c r="DXW40" s="1022"/>
      <c r="DXX40" s="1022"/>
      <c r="DXY40" s="1022"/>
      <c r="DXZ40" s="1022"/>
      <c r="DYA40" s="1022"/>
      <c r="DYB40" s="1022"/>
      <c r="DYC40" s="1022"/>
      <c r="DYD40" s="1022"/>
      <c r="DYE40" s="1022"/>
      <c r="DYF40" s="1022"/>
      <c r="DYG40" s="1022"/>
      <c r="DYH40" s="1022"/>
      <c r="DYI40" s="1022"/>
      <c r="DYJ40" s="1022"/>
      <c r="DYK40" s="1022"/>
      <c r="DYL40" s="1022"/>
      <c r="DYM40" s="1022"/>
      <c r="DYN40" s="1022"/>
      <c r="DYO40" s="1022"/>
      <c r="DYP40" s="1022"/>
      <c r="DYQ40" s="1022"/>
      <c r="DYR40" s="1022"/>
      <c r="DYS40" s="1022"/>
      <c r="DYT40" s="1022"/>
      <c r="DYU40" s="1022"/>
      <c r="DYV40" s="1022"/>
      <c r="DYW40" s="1022"/>
      <c r="DYX40" s="1022"/>
      <c r="DYY40" s="1022"/>
      <c r="DYZ40" s="1022"/>
      <c r="DZA40" s="1022"/>
      <c r="DZB40" s="1022"/>
      <c r="DZC40" s="1022"/>
      <c r="DZD40" s="1022"/>
      <c r="DZE40" s="1022"/>
      <c r="DZF40" s="1022"/>
      <c r="DZG40" s="1022"/>
      <c r="DZH40" s="1022"/>
      <c r="DZI40" s="1022"/>
      <c r="DZJ40" s="1022"/>
      <c r="DZK40" s="1022"/>
      <c r="DZL40" s="1022"/>
      <c r="DZM40" s="1022"/>
      <c r="DZN40" s="1022"/>
      <c r="DZO40" s="1022"/>
      <c r="DZP40" s="1022"/>
      <c r="DZQ40" s="1022"/>
      <c r="DZR40" s="1022"/>
      <c r="DZS40" s="1022"/>
      <c r="DZT40" s="1022"/>
      <c r="DZU40" s="1022"/>
      <c r="DZV40" s="1022"/>
      <c r="DZW40" s="1022"/>
      <c r="DZX40" s="1022"/>
      <c r="DZY40" s="1022"/>
      <c r="DZZ40" s="1022"/>
      <c r="EAA40" s="1022"/>
      <c r="EAB40" s="1022"/>
      <c r="EAC40" s="1022"/>
      <c r="EAD40" s="1022"/>
      <c r="EAE40" s="1022"/>
      <c r="EAF40" s="1022"/>
      <c r="EAG40" s="1022"/>
      <c r="EAH40" s="1022"/>
      <c r="EAI40" s="1022"/>
      <c r="EAJ40" s="1022"/>
      <c r="EAK40" s="1022"/>
      <c r="EAL40" s="1022"/>
      <c r="EAM40" s="1022"/>
      <c r="EAN40" s="1022"/>
      <c r="EAO40" s="1022"/>
      <c r="EAP40" s="1022"/>
      <c r="EAQ40" s="1022"/>
      <c r="EAR40" s="1022"/>
      <c r="EAS40" s="1022"/>
      <c r="EAT40" s="1022"/>
      <c r="EAU40" s="1022"/>
      <c r="EAV40" s="1022"/>
      <c r="EAW40" s="1022"/>
      <c r="EAX40" s="1022"/>
      <c r="EAY40" s="1022"/>
      <c r="EAZ40" s="1022"/>
      <c r="EBA40" s="1022"/>
      <c r="EBB40" s="1022"/>
      <c r="EBC40" s="1022"/>
      <c r="EBD40" s="1022"/>
      <c r="EBE40" s="1022"/>
      <c r="EBF40" s="1022"/>
      <c r="EBG40" s="1022"/>
      <c r="EBH40" s="1022"/>
      <c r="EBI40" s="1022"/>
      <c r="EBJ40" s="1022"/>
      <c r="EBK40" s="1022"/>
      <c r="EBL40" s="1022"/>
      <c r="EBM40" s="1022"/>
      <c r="EBN40" s="1022"/>
      <c r="EBO40" s="1022"/>
      <c r="EBP40" s="1022"/>
      <c r="EBQ40" s="1022"/>
      <c r="EBR40" s="1022"/>
      <c r="EBS40" s="1022"/>
      <c r="EBT40" s="1022"/>
      <c r="EBU40" s="1022"/>
      <c r="EBV40" s="1022"/>
      <c r="EBW40" s="1022"/>
      <c r="EBX40" s="1022"/>
      <c r="EBY40" s="1022"/>
      <c r="EBZ40" s="1022"/>
      <c r="ECA40" s="1022"/>
      <c r="ECB40" s="1022"/>
      <c r="ECC40" s="1022"/>
      <c r="ECD40" s="1022"/>
      <c r="ECE40" s="1022"/>
      <c r="ECF40" s="1022"/>
      <c r="ECG40" s="1022"/>
      <c r="ECH40" s="1022"/>
      <c r="ECI40" s="1022"/>
      <c r="ECJ40" s="1022"/>
      <c r="ECK40" s="1022"/>
      <c r="ECL40" s="1022"/>
      <c r="ECM40" s="1022"/>
      <c r="ECN40" s="1022"/>
      <c r="ECO40" s="1022"/>
      <c r="ECP40" s="1022"/>
      <c r="ECQ40" s="1022"/>
      <c r="ECR40" s="1022"/>
      <c r="ECS40" s="1022"/>
      <c r="ECT40" s="1022"/>
      <c r="ECU40" s="1022"/>
      <c r="ECV40" s="1022"/>
      <c r="ECW40" s="1022"/>
      <c r="ECX40" s="1022"/>
      <c r="ECY40" s="1022"/>
      <c r="ECZ40" s="1022"/>
      <c r="EDA40" s="1022"/>
      <c r="EDB40" s="1022"/>
      <c r="EDC40" s="1022"/>
      <c r="EDD40" s="1022"/>
      <c r="EDE40" s="1022"/>
      <c r="EDF40" s="1022"/>
      <c r="EDG40" s="1022"/>
      <c r="EDH40" s="1022"/>
      <c r="EDI40" s="1022"/>
      <c r="EDJ40" s="1022"/>
      <c r="EDK40" s="1022"/>
      <c r="EDL40" s="1022"/>
      <c r="EDM40" s="1022"/>
      <c r="EDN40" s="1022"/>
      <c r="EDO40" s="1022"/>
      <c r="EDP40" s="1022"/>
      <c r="EDQ40" s="1022"/>
      <c r="EDR40" s="1022"/>
      <c r="EDS40" s="1022"/>
      <c r="EDT40" s="1022"/>
      <c r="EDU40" s="1022"/>
      <c r="EDV40" s="1022"/>
      <c r="EDW40" s="1022"/>
      <c r="EDX40" s="1022"/>
      <c r="EDY40" s="1022"/>
      <c r="EDZ40" s="1022"/>
      <c r="EEA40" s="1022"/>
      <c r="EEB40" s="1022"/>
      <c r="EEC40" s="1022"/>
      <c r="EED40" s="1022"/>
      <c r="EEE40" s="1022"/>
      <c r="EEF40" s="1022"/>
      <c r="EEG40" s="1022"/>
      <c r="EEH40" s="1022"/>
      <c r="EEI40" s="1022"/>
      <c r="EEJ40" s="1022"/>
      <c r="EEK40" s="1022"/>
      <c r="EEL40" s="1022"/>
      <c r="EEM40" s="1022"/>
      <c r="EEN40" s="1022"/>
      <c r="EEO40" s="1022"/>
      <c r="EEP40" s="1022"/>
      <c r="EEQ40" s="1022"/>
      <c r="EER40" s="1022"/>
      <c r="EES40" s="1022"/>
      <c r="EET40" s="1022"/>
      <c r="EEU40" s="1022"/>
      <c r="EEV40" s="1022"/>
      <c r="EEW40" s="1022"/>
      <c r="EEX40" s="1022"/>
      <c r="EEY40" s="1022"/>
      <c r="EEZ40" s="1022"/>
      <c r="EFA40" s="1022"/>
      <c r="EFB40" s="1022"/>
      <c r="EFC40" s="1022"/>
      <c r="EFD40" s="1022"/>
      <c r="EFE40" s="1022"/>
      <c r="EFF40" s="1022"/>
      <c r="EFG40" s="1022"/>
      <c r="EFH40" s="1022"/>
      <c r="EFI40" s="1022"/>
      <c r="EFJ40" s="1022"/>
      <c r="EFK40" s="1022"/>
      <c r="EFL40" s="1022"/>
      <c r="EFM40" s="1022"/>
      <c r="EFN40" s="1022"/>
      <c r="EFO40" s="1022"/>
      <c r="EFP40" s="1022"/>
      <c r="EFQ40" s="1022"/>
      <c r="EFR40" s="1022"/>
      <c r="EFS40" s="1022"/>
      <c r="EFT40" s="1022"/>
      <c r="EFU40" s="1022"/>
      <c r="EFV40" s="1022"/>
      <c r="EFW40" s="1022"/>
      <c r="EFX40" s="1022"/>
      <c r="EFY40" s="1022"/>
      <c r="EFZ40" s="1022"/>
      <c r="EGA40" s="1022"/>
      <c r="EGB40" s="1022"/>
      <c r="EGC40" s="1022"/>
      <c r="EGD40" s="1022"/>
      <c r="EGE40" s="1022"/>
      <c r="EGF40" s="1022"/>
      <c r="EGG40" s="1022"/>
      <c r="EGH40" s="1022"/>
      <c r="EGI40" s="1022"/>
      <c r="EGJ40" s="1022"/>
      <c r="EGK40" s="1022"/>
      <c r="EGL40" s="1022"/>
      <c r="EGM40" s="1022"/>
      <c r="EGN40" s="1022"/>
      <c r="EGO40" s="1022"/>
      <c r="EGP40" s="1022"/>
      <c r="EGQ40" s="1022"/>
      <c r="EGR40" s="1022"/>
      <c r="EGS40" s="1022"/>
      <c r="EGT40" s="1022"/>
      <c r="EGU40" s="1022"/>
      <c r="EGV40" s="1022"/>
      <c r="EGW40" s="1022"/>
      <c r="EGX40" s="1022"/>
      <c r="EGY40" s="1022"/>
      <c r="EGZ40" s="1022"/>
      <c r="EHA40" s="1022"/>
      <c r="EHB40" s="1022"/>
      <c r="EHC40" s="1022"/>
      <c r="EHD40" s="1022"/>
      <c r="EHE40" s="1022"/>
      <c r="EHF40" s="1022"/>
      <c r="EHG40" s="1022"/>
      <c r="EHH40" s="1022"/>
      <c r="EHI40" s="1022"/>
      <c r="EHJ40" s="1022"/>
      <c r="EHK40" s="1022"/>
      <c r="EHL40" s="1022"/>
      <c r="EHM40" s="1022"/>
      <c r="EHN40" s="1022"/>
      <c r="EHO40" s="1022"/>
      <c r="EHP40" s="1022"/>
      <c r="EHQ40" s="1022"/>
      <c r="EHR40" s="1022"/>
      <c r="EHS40" s="1022"/>
      <c r="EHT40" s="1022"/>
      <c r="EHU40" s="1022"/>
      <c r="EHV40" s="1022"/>
      <c r="EHW40" s="1022"/>
      <c r="EHX40" s="1022"/>
      <c r="EHY40" s="1022"/>
      <c r="EHZ40" s="1022"/>
      <c r="EIA40" s="1022"/>
      <c r="EIB40" s="1022"/>
      <c r="EIC40" s="1022"/>
      <c r="EID40" s="1022"/>
      <c r="EIE40" s="1022"/>
      <c r="EIF40" s="1022"/>
      <c r="EIG40" s="1022"/>
      <c r="EIH40" s="1022"/>
      <c r="EII40" s="1022"/>
      <c r="EIJ40" s="1022"/>
      <c r="EIK40" s="1022"/>
      <c r="EIL40" s="1022"/>
      <c r="EIM40" s="1022"/>
      <c r="EIN40" s="1022"/>
      <c r="EIO40" s="1022"/>
      <c r="EIP40" s="1022"/>
      <c r="EIQ40" s="1022"/>
      <c r="EIR40" s="1022"/>
      <c r="EIS40" s="1022"/>
      <c r="EIT40" s="1022"/>
      <c r="EIU40" s="1022"/>
      <c r="EIV40" s="1022"/>
      <c r="EIW40" s="1022"/>
      <c r="EIX40" s="1022"/>
      <c r="EIY40" s="1022"/>
      <c r="EIZ40" s="1022"/>
      <c r="EJA40" s="1022"/>
      <c r="EJB40" s="1022"/>
      <c r="EJC40" s="1022"/>
      <c r="EJD40" s="1022"/>
      <c r="EJE40" s="1022"/>
      <c r="EJF40" s="1022"/>
      <c r="EJG40" s="1022"/>
      <c r="EJH40" s="1022"/>
      <c r="EJI40" s="1022"/>
      <c r="EJJ40" s="1022"/>
      <c r="EJK40" s="1022"/>
      <c r="EJL40" s="1022"/>
      <c r="EJM40" s="1022"/>
      <c r="EJN40" s="1022"/>
      <c r="EJO40" s="1022"/>
      <c r="EJP40" s="1022"/>
      <c r="EJQ40" s="1022"/>
      <c r="EJR40" s="1022"/>
      <c r="EJS40" s="1022"/>
      <c r="EJT40" s="1022"/>
      <c r="EJU40" s="1022"/>
      <c r="EJV40" s="1022"/>
      <c r="EJW40" s="1022"/>
      <c r="EJX40" s="1022"/>
      <c r="EJY40" s="1022"/>
      <c r="EJZ40" s="1022"/>
      <c r="EKA40" s="1022"/>
      <c r="EKB40" s="1022"/>
      <c r="EKC40" s="1022"/>
      <c r="EKD40" s="1022"/>
      <c r="EKE40" s="1022"/>
      <c r="EKF40" s="1022"/>
      <c r="EKG40" s="1022"/>
      <c r="EKH40" s="1022"/>
      <c r="EKI40" s="1022"/>
      <c r="EKJ40" s="1022"/>
      <c r="EKK40" s="1022"/>
      <c r="EKL40" s="1022"/>
      <c r="EKM40" s="1022"/>
      <c r="EKN40" s="1022"/>
      <c r="EKO40" s="1022"/>
      <c r="EKP40" s="1022"/>
      <c r="EKQ40" s="1022"/>
      <c r="EKR40" s="1022"/>
      <c r="EKS40" s="1022"/>
      <c r="EKT40" s="1022"/>
      <c r="EKU40" s="1022"/>
      <c r="EKV40" s="1022"/>
      <c r="EKW40" s="1022"/>
      <c r="EKX40" s="1022"/>
      <c r="EKY40" s="1022"/>
      <c r="EKZ40" s="1022"/>
      <c r="ELA40" s="1022"/>
      <c r="ELB40" s="1022"/>
      <c r="ELC40" s="1022"/>
      <c r="ELD40" s="1022"/>
      <c r="ELE40" s="1022"/>
      <c r="ELF40" s="1022"/>
      <c r="ELG40" s="1022"/>
      <c r="ELH40" s="1022"/>
      <c r="ELI40" s="1022"/>
      <c r="ELJ40" s="1022"/>
      <c r="ELK40" s="1022"/>
      <c r="ELL40" s="1022"/>
      <c r="ELM40" s="1022"/>
      <c r="ELN40" s="1022"/>
      <c r="ELO40" s="1022"/>
      <c r="ELP40" s="1022"/>
      <c r="ELQ40" s="1022"/>
      <c r="ELR40" s="1022"/>
      <c r="ELS40" s="1022"/>
      <c r="ELT40" s="1022"/>
      <c r="ELU40" s="1022"/>
      <c r="ELV40" s="1022"/>
      <c r="ELW40" s="1022"/>
      <c r="ELX40" s="1022"/>
      <c r="ELY40" s="1022"/>
      <c r="ELZ40" s="1022"/>
      <c r="EMA40" s="1022"/>
      <c r="EMB40" s="1022"/>
      <c r="EMC40" s="1022"/>
      <c r="EMD40" s="1022"/>
      <c r="EME40" s="1022"/>
      <c r="EMF40" s="1022"/>
      <c r="EMG40" s="1022"/>
      <c r="EMH40" s="1022"/>
      <c r="EMI40" s="1022"/>
      <c r="EMJ40" s="1022"/>
      <c r="EMK40" s="1022"/>
      <c r="EML40" s="1022"/>
      <c r="EMM40" s="1022"/>
      <c r="EMN40" s="1022"/>
      <c r="EMO40" s="1022"/>
      <c r="EMP40" s="1022"/>
      <c r="EMQ40" s="1022"/>
      <c r="EMR40" s="1022"/>
      <c r="EMS40" s="1022"/>
      <c r="EMT40" s="1022"/>
      <c r="EMU40" s="1022"/>
      <c r="EMV40" s="1022"/>
      <c r="EMW40" s="1022"/>
      <c r="EMX40" s="1022"/>
      <c r="EMY40" s="1022"/>
      <c r="EMZ40" s="1022"/>
      <c r="ENA40" s="1022"/>
      <c r="ENB40" s="1022"/>
      <c r="ENC40" s="1022"/>
      <c r="END40" s="1022"/>
      <c r="ENE40" s="1022"/>
      <c r="ENF40" s="1022"/>
      <c r="ENG40" s="1022"/>
      <c r="ENH40" s="1022"/>
      <c r="ENI40" s="1022"/>
      <c r="ENJ40" s="1022"/>
      <c r="ENK40" s="1022"/>
      <c r="ENL40" s="1022"/>
      <c r="ENM40" s="1022"/>
      <c r="ENN40" s="1022"/>
      <c r="ENO40" s="1022"/>
      <c r="ENP40" s="1022"/>
      <c r="ENQ40" s="1022"/>
      <c r="ENR40" s="1022"/>
      <c r="ENS40" s="1022"/>
      <c r="ENT40" s="1022"/>
      <c r="ENU40" s="1022"/>
      <c r="ENV40" s="1022"/>
      <c r="ENW40" s="1022"/>
      <c r="ENX40" s="1022"/>
      <c r="ENY40" s="1022"/>
      <c r="ENZ40" s="1022"/>
      <c r="EOA40" s="1022"/>
      <c r="EOB40" s="1022"/>
      <c r="EOC40" s="1022"/>
      <c r="EOD40" s="1022"/>
      <c r="EOE40" s="1022"/>
      <c r="EOF40" s="1022"/>
      <c r="EOG40" s="1022"/>
      <c r="EOH40" s="1022"/>
      <c r="EOI40" s="1022"/>
      <c r="EOJ40" s="1022"/>
      <c r="EOK40" s="1022"/>
      <c r="EOL40" s="1022"/>
      <c r="EOM40" s="1022"/>
      <c r="EON40" s="1022"/>
      <c r="EOO40" s="1022"/>
      <c r="EOP40" s="1022"/>
      <c r="EOQ40" s="1022"/>
      <c r="EOR40" s="1022"/>
      <c r="EOS40" s="1022"/>
      <c r="EOT40" s="1022"/>
      <c r="EOU40" s="1022"/>
      <c r="EOV40" s="1022"/>
      <c r="EOW40" s="1022"/>
      <c r="EOX40" s="1022"/>
      <c r="EOY40" s="1022"/>
      <c r="EOZ40" s="1022"/>
      <c r="EPA40" s="1022"/>
      <c r="EPB40" s="1022"/>
      <c r="EPC40" s="1022"/>
      <c r="EPD40" s="1022"/>
      <c r="EPE40" s="1022"/>
      <c r="EPF40" s="1022"/>
      <c r="EPG40" s="1022"/>
      <c r="EPH40" s="1022"/>
      <c r="EPI40" s="1022"/>
      <c r="EPJ40" s="1022"/>
      <c r="EPK40" s="1022"/>
      <c r="EPL40" s="1022"/>
      <c r="EPM40" s="1022"/>
      <c r="EPN40" s="1022"/>
      <c r="EPO40" s="1022"/>
      <c r="EPP40" s="1022"/>
      <c r="EPQ40" s="1022"/>
      <c r="EPR40" s="1022"/>
      <c r="EPS40" s="1022"/>
      <c r="EPT40" s="1022"/>
      <c r="EPU40" s="1022"/>
      <c r="EPV40" s="1022"/>
      <c r="EPW40" s="1022"/>
      <c r="EPX40" s="1022"/>
      <c r="EPY40" s="1022"/>
      <c r="EPZ40" s="1022"/>
      <c r="EQA40" s="1022"/>
      <c r="EQB40" s="1022"/>
      <c r="EQC40" s="1022"/>
      <c r="EQD40" s="1022"/>
      <c r="EQE40" s="1022"/>
      <c r="EQF40" s="1022"/>
      <c r="EQG40" s="1022"/>
      <c r="EQH40" s="1022"/>
      <c r="EQI40" s="1022"/>
      <c r="EQJ40" s="1022"/>
      <c r="EQK40" s="1022"/>
      <c r="EQL40" s="1022"/>
      <c r="EQM40" s="1022"/>
      <c r="EQN40" s="1022"/>
      <c r="EQO40" s="1022"/>
      <c r="EQP40" s="1022"/>
      <c r="EQQ40" s="1022"/>
      <c r="EQR40" s="1022"/>
      <c r="EQS40" s="1022"/>
      <c r="EQT40" s="1022"/>
      <c r="EQU40" s="1022"/>
      <c r="EQV40" s="1022"/>
      <c r="EQW40" s="1022"/>
      <c r="EQX40" s="1022"/>
      <c r="EQY40" s="1022"/>
      <c r="EQZ40" s="1022"/>
      <c r="ERA40" s="1022"/>
      <c r="ERB40" s="1022"/>
      <c r="ERC40" s="1022"/>
      <c r="ERD40" s="1022"/>
      <c r="ERE40" s="1022"/>
      <c r="ERF40" s="1022"/>
      <c r="ERG40" s="1022"/>
      <c r="ERH40" s="1022"/>
      <c r="ERI40" s="1022"/>
      <c r="ERJ40" s="1022"/>
      <c r="ERK40" s="1022"/>
      <c r="ERL40" s="1022"/>
      <c r="ERM40" s="1022"/>
      <c r="ERN40" s="1022"/>
      <c r="ERO40" s="1022"/>
      <c r="ERP40" s="1022"/>
      <c r="ERQ40" s="1022"/>
      <c r="ERR40" s="1022"/>
      <c r="ERS40" s="1022"/>
      <c r="ERT40" s="1022"/>
      <c r="ERU40" s="1022"/>
      <c r="ERV40" s="1022"/>
      <c r="ERW40" s="1022"/>
      <c r="ERX40" s="1022"/>
      <c r="ERY40" s="1022"/>
      <c r="ERZ40" s="1022"/>
      <c r="ESA40" s="1022"/>
      <c r="ESB40" s="1022"/>
      <c r="ESC40" s="1022"/>
      <c r="ESD40" s="1022"/>
      <c r="ESE40" s="1022"/>
      <c r="ESF40" s="1022"/>
      <c r="ESG40" s="1022"/>
      <c r="ESH40" s="1022"/>
      <c r="ESI40" s="1022"/>
      <c r="ESJ40" s="1022"/>
      <c r="ESK40" s="1022"/>
      <c r="ESL40" s="1022"/>
      <c r="ESM40" s="1022"/>
      <c r="ESN40" s="1022"/>
      <c r="ESO40" s="1022"/>
      <c r="ESP40" s="1022"/>
      <c r="ESQ40" s="1022"/>
      <c r="ESR40" s="1022"/>
      <c r="ESS40" s="1022"/>
      <c r="EST40" s="1022"/>
      <c r="ESU40" s="1022"/>
      <c r="ESV40" s="1022"/>
      <c r="ESW40" s="1022"/>
      <c r="ESX40" s="1022"/>
      <c r="ESY40" s="1022"/>
      <c r="ESZ40" s="1022"/>
      <c r="ETA40" s="1022"/>
      <c r="ETB40" s="1022"/>
      <c r="ETC40" s="1022"/>
      <c r="ETD40" s="1022"/>
      <c r="ETE40" s="1022"/>
      <c r="ETF40" s="1022"/>
      <c r="ETG40" s="1022"/>
      <c r="ETH40" s="1022"/>
      <c r="ETI40" s="1022"/>
      <c r="ETJ40" s="1022"/>
      <c r="ETK40" s="1022"/>
      <c r="ETL40" s="1022"/>
      <c r="ETM40" s="1022"/>
      <c r="ETN40" s="1022"/>
      <c r="ETO40" s="1022"/>
      <c r="ETP40" s="1022"/>
      <c r="ETQ40" s="1022"/>
      <c r="ETR40" s="1022"/>
      <c r="ETS40" s="1022"/>
      <c r="ETT40" s="1022"/>
      <c r="ETU40" s="1022"/>
      <c r="ETV40" s="1022"/>
      <c r="ETW40" s="1022"/>
      <c r="ETX40" s="1022"/>
      <c r="ETY40" s="1022"/>
      <c r="ETZ40" s="1022"/>
      <c r="EUA40" s="1022"/>
      <c r="EUB40" s="1022"/>
      <c r="EUC40" s="1022"/>
      <c r="EUD40" s="1022"/>
      <c r="EUE40" s="1022"/>
      <c r="EUF40" s="1022"/>
      <c r="EUG40" s="1022"/>
      <c r="EUH40" s="1022"/>
      <c r="EUI40" s="1022"/>
      <c r="EUJ40" s="1022"/>
      <c r="EUK40" s="1022"/>
      <c r="EUL40" s="1022"/>
      <c r="EUM40" s="1022"/>
      <c r="EUN40" s="1022"/>
      <c r="EUO40" s="1022"/>
      <c r="EUP40" s="1022"/>
      <c r="EUQ40" s="1022"/>
      <c r="EUR40" s="1022"/>
      <c r="EUS40" s="1022"/>
      <c r="EUT40" s="1022"/>
      <c r="EUU40" s="1022"/>
      <c r="EUV40" s="1022"/>
      <c r="EUW40" s="1022"/>
      <c r="EUX40" s="1022"/>
      <c r="EUY40" s="1022"/>
      <c r="EUZ40" s="1022"/>
      <c r="EVA40" s="1022"/>
      <c r="EVB40" s="1022"/>
      <c r="EVC40" s="1022"/>
      <c r="EVD40" s="1022"/>
      <c r="EVE40" s="1022"/>
      <c r="EVF40" s="1022"/>
      <c r="EVG40" s="1022"/>
      <c r="EVH40" s="1022"/>
      <c r="EVI40" s="1022"/>
      <c r="EVJ40" s="1022"/>
      <c r="EVK40" s="1022"/>
      <c r="EVL40" s="1022"/>
      <c r="EVM40" s="1022"/>
      <c r="EVN40" s="1022"/>
      <c r="EVO40" s="1022"/>
      <c r="EVP40" s="1022"/>
      <c r="EVQ40" s="1022"/>
      <c r="EVR40" s="1022"/>
      <c r="EVS40" s="1022"/>
      <c r="EVT40" s="1022"/>
      <c r="EVU40" s="1022"/>
      <c r="EVV40" s="1022"/>
      <c r="EVW40" s="1022"/>
      <c r="EVX40" s="1022"/>
      <c r="EVY40" s="1022"/>
      <c r="EVZ40" s="1022"/>
      <c r="EWA40" s="1022"/>
      <c r="EWB40" s="1022"/>
      <c r="EWC40" s="1022"/>
      <c r="EWD40" s="1022"/>
      <c r="EWE40" s="1022"/>
      <c r="EWF40" s="1022"/>
      <c r="EWG40" s="1022"/>
      <c r="EWH40" s="1022"/>
      <c r="EWI40" s="1022"/>
      <c r="EWJ40" s="1022"/>
      <c r="EWK40" s="1022"/>
      <c r="EWL40" s="1022"/>
      <c r="EWM40" s="1022"/>
      <c r="EWN40" s="1022"/>
      <c r="EWO40" s="1022"/>
      <c r="EWP40" s="1022"/>
      <c r="EWQ40" s="1022"/>
      <c r="EWR40" s="1022"/>
      <c r="EWS40" s="1022"/>
      <c r="EWT40" s="1022"/>
      <c r="EWU40" s="1022"/>
      <c r="EWV40" s="1022"/>
      <c r="EWW40" s="1022"/>
      <c r="EWX40" s="1022"/>
      <c r="EWY40" s="1022"/>
      <c r="EWZ40" s="1022"/>
      <c r="EXA40" s="1022"/>
      <c r="EXB40" s="1022"/>
      <c r="EXC40" s="1022"/>
      <c r="EXD40" s="1022"/>
      <c r="EXE40" s="1022"/>
      <c r="EXF40" s="1022"/>
      <c r="EXG40" s="1022"/>
      <c r="EXH40" s="1022"/>
      <c r="EXI40" s="1022"/>
      <c r="EXJ40" s="1022"/>
      <c r="EXK40" s="1022"/>
      <c r="EXL40" s="1022"/>
      <c r="EXM40" s="1022"/>
      <c r="EXN40" s="1022"/>
      <c r="EXO40" s="1022"/>
      <c r="EXP40" s="1022"/>
      <c r="EXQ40" s="1022"/>
      <c r="EXR40" s="1022"/>
      <c r="EXS40" s="1022"/>
      <c r="EXT40" s="1022"/>
      <c r="EXU40" s="1022"/>
      <c r="EXV40" s="1022"/>
      <c r="EXW40" s="1022"/>
      <c r="EXX40" s="1022"/>
      <c r="EXY40" s="1022"/>
      <c r="EXZ40" s="1022"/>
      <c r="EYA40" s="1022"/>
      <c r="EYB40" s="1022"/>
      <c r="EYC40" s="1022"/>
      <c r="EYD40" s="1022"/>
      <c r="EYE40" s="1022"/>
      <c r="EYF40" s="1022"/>
      <c r="EYG40" s="1022"/>
      <c r="EYH40" s="1022"/>
      <c r="EYI40" s="1022"/>
      <c r="EYJ40" s="1022"/>
      <c r="EYK40" s="1022"/>
      <c r="EYL40" s="1022"/>
      <c r="EYM40" s="1022"/>
      <c r="EYN40" s="1022"/>
      <c r="EYO40" s="1022"/>
      <c r="EYP40" s="1022"/>
      <c r="EYQ40" s="1022"/>
      <c r="EYR40" s="1022"/>
      <c r="EYS40" s="1022"/>
      <c r="EYT40" s="1022"/>
      <c r="EYU40" s="1022"/>
      <c r="EYV40" s="1022"/>
      <c r="EYW40" s="1022"/>
      <c r="EYX40" s="1022"/>
      <c r="EYY40" s="1022"/>
      <c r="EYZ40" s="1022"/>
      <c r="EZA40" s="1022"/>
      <c r="EZB40" s="1022"/>
      <c r="EZC40" s="1022"/>
      <c r="EZD40" s="1022"/>
      <c r="EZE40" s="1022"/>
      <c r="EZF40" s="1022"/>
      <c r="EZG40" s="1022"/>
      <c r="EZH40" s="1022"/>
      <c r="EZI40" s="1022"/>
      <c r="EZJ40" s="1022"/>
      <c r="EZK40" s="1022"/>
      <c r="EZL40" s="1022"/>
      <c r="EZM40" s="1022"/>
      <c r="EZN40" s="1022"/>
      <c r="EZO40" s="1022"/>
      <c r="EZP40" s="1022"/>
      <c r="EZQ40" s="1022"/>
      <c r="EZR40" s="1022"/>
      <c r="EZS40" s="1022"/>
      <c r="EZT40" s="1022"/>
      <c r="EZU40" s="1022"/>
      <c r="EZV40" s="1022"/>
      <c r="EZW40" s="1022"/>
      <c r="EZX40" s="1022"/>
      <c r="EZY40" s="1022"/>
      <c r="EZZ40" s="1022"/>
      <c r="FAA40" s="1022"/>
      <c r="FAB40" s="1022"/>
      <c r="FAC40" s="1022"/>
      <c r="FAD40" s="1022"/>
      <c r="FAE40" s="1022"/>
      <c r="FAF40" s="1022"/>
      <c r="FAG40" s="1022"/>
      <c r="FAH40" s="1022"/>
      <c r="FAI40" s="1022"/>
      <c r="FAJ40" s="1022"/>
      <c r="FAK40" s="1022"/>
      <c r="FAL40" s="1022"/>
      <c r="FAM40" s="1022"/>
      <c r="FAN40" s="1022"/>
      <c r="FAO40" s="1022"/>
      <c r="FAP40" s="1022"/>
      <c r="FAQ40" s="1022"/>
      <c r="FAR40" s="1022"/>
      <c r="FAS40" s="1022"/>
      <c r="FAT40" s="1022"/>
      <c r="FAU40" s="1022"/>
      <c r="FAV40" s="1022"/>
      <c r="FAW40" s="1022"/>
      <c r="FAX40" s="1022"/>
      <c r="FAY40" s="1022"/>
      <c r="FAZ40" s="1022"/>
      <c r="FBA40" s="1022"/>
      <c r="FBB40" s="1022"/>
      <c r="FBC40" s="1022"/>
      <c r="FBD40" s="1022"/>
      <c r="FBE40" s="1022"/>
      <c r="FBF40" s="1022"/>
      <c r="FBG40" s="1022"/>
      <c r="FBH40" s="1022"/>
      <c r="FBI40" s="1022"/>
      <c r="FBJ40" s="1022"/>
      <c r="FBK40" s="1022"/>
      <c r="FBL40" s="1022"/>
      <c r="FBM40" s="1022"/>
      <c r="FBN40" s="1022"/>
      <c r="FBO40" s="1022"/>
      <c r="FBP40" s="1022"/>
      <c r="FBQ40" s="1022"/>
      <c r="FBR40" s="1022"/>
      <c r="FBS40" s="1022"/>
      <c r="FBT40" s="1022"/>
      <c r="FBU40" s="1022"/>
      <c r="FBV40" s="1022"/>
      <c r="FBW40" s="1022"/>
      <c r="FBX40" s="1022"/>
      <c r="FBY40" s="1022"/>
      <c r="FBZ40" s="1022"/>
      <c r="FCA40" s="1022"/>
      <c r="FCB40" s="1022"/>
      <c r="FCC40" s="1022"/>
      <c r="FCD40" s="1022"/>
      <c r="FCE40" s="1022"/>
      <c r="FCF40" s="1022"/>
      <c r="FCG40" s="1022"/>
      <c r="FCH40" s="1022"/>
      <c r="FCI40" s="1022"/>
      <c r="FCJ40" s="1022"/>
      <c r="FCK40" s="1022"/>
      <c r="FCL40" s="1022"/>
      <c r="FCM40" s="1022"/>
      <c r="FCN40" s="1022"/>
      <c r="FCO40" s="1022"/>
      <c r="FCP40" s="1022"/>
      <c r="FCQ40" s="1022"/>
      <c r="FCR40" s="1022"/>
      <c r="FCS40" s="1022"/>
      <c r="FCT40" s="1022"/>
      <c r="FCU40" s="1022"/>
      <c r="FCV40" s="1022"/>
      <c r="FCW40" s="1022"/>
      <c r="FCX40" s="1022"/>
      <c r="FCY40" s="1022"/>
      <c r="FCZ40" s="1022"/>
      <c r="FDA40" s="1022"/>
      <c r="FDB40" s="1022"/>
      <c r="FDC40" s="1022"/>
      <c r="FDD40" s="1022"/>
      <c r="FDE40" s="1022"/>
      <c r="FDF40" s="1022"/>
      <c r="FDG40" s="1022"/>
      <c r="FDH40" s="1022"/>
      <c r="FDI40" s="1022"/>
      <c r="FDJ40" s="1022"/>
      <c r="FDK40" s="1022"/>
      <c r="FDL40" s="1022"/>
      <c r="FDM40" s="1022"/>
      <c r="FDN40" s="1022"/>
      <c r="FDO40" s="1022"/>
      <c r="FDP40" s="1022"/>
      <c r="FDQ40" s="1022"/>
      <c r="FDR40" s="1022"/>
      <c r="FDS40" s="1022"/>
      <c r="FDT40" s="1022"/>
      <c r="FDU40" s="1022"/>
      <c r="FDV40" s="1022"/>
      <c r="FDW40" s="1022"/>
      <c r="FDX40" s="1022"/>
      <c r="FDY40" s="1022"/>
      <c r="FDZ40" s="1022"/>
      <c r="FEA40" s="1022"/>
      <c r="FEB40" s="1022"/>
      <c r="FEC40" s="1022"/>
      <c r="FED40" s="1022"/>
      <c r="FEE40" s="1022"/>
      <c r="FEF40" s="1022"/>
      <c r="FEG40" s="1022"/>
      <c r="FEH40" s="1022"/>
      <c r="FEI40" s="1022"/>
      <c r="FEJ40" s="1022"/>
      <c r="FEK40" s="1022"/>
      <c r="FEL40" s="1022"/>
      <c r="FEM40" s="1022"/>
      <c r="FEN40" s="1022"/>
      <c r="FEO40" s="1022"/>
      <c r="FEP40" s="1022"/>
      <c r="FEQ40" s="1022"/>
      <c r="FER40" s="1022"/>
      <c r="FES40" s="1022"/>
      <c r="FET40" s="1022"/>
      <c r="FEU40" s="1022"/>
      <c r="FEV40" s="1022"/>
      <c r="FEW40" s="1022"/>
      <c r="FEX40" s="1022"/>
      <c r="FEY40" s="1022"/>
      <c r="FEZ40" s="1022"/>
      <c r="FFA40" s="1022"/>
      <c r="FFB40" s="1022"/>
      <c r="FFC40" s="1022"/>
      <c r="FFD40" s="1022"/>
      <c r="FFE40" s="1022"/>
      <c r="FFF40" s="1022"/>
      <c r="FFG40" s="1022"/>
      <c r="FFH40" s="1022"/>
      <c r="FFI40" s="1022"/>
      <c r="FFJ40" s="1022"/>
      <c r="FFK40" s="1022"/>
      <c r="FFL40" s="1022"/>
      <c r="FFM40" s="1022"/>
      <c r="FFN40" s="1022"/>
      <c r="FFO40" s="1022"/>
      <c r="FFP40" s="1022"/>
      <c r="FFQ40" s="1022"/>
      <c r="FFR40" s="1022"/>
      <c r="FFS40" s="1022"/>
      <c r="FFT40" s="1022"/>
      <c r="FFU40" s="1022"/>
      <c r="FFV40" s="1022"/>
      <c r="FFW40" s="1022"/>
      <c r="FFX40" s="1022"/>
      <c r="FFY40" s="1022"/>
      <c r="FFZ40" s="1022"/>
      <c r="FGA40" s="1022"/>
      <c r="FGB40" s="1022"/>
      <c r="FGC40" s="1022"/>
      <c r="FGD40" s="1022"/>
      <c r="FGE40" s="1022"/>
      <c r="FGF40" s="1022"/>
      <c r="FGG40" s="1022"/>
      <c r="FGH40" s="1022"/>
      <c r="FGI40" s="1022"/>
      <c r="FGJ40" s="1022"/>
      <c r="FGK40" s="1022"/>
      <c r="FGL40" s="1022"/>
      <c r="FGM40" s="1022"/>
      <c r="FGN40" s="1022"/>
      <c r="FGO40" s="1022"/>
      <c r="FGP40" s="1022"/>
      <c r="FGQ40" s="1022"/>
      <c r="FGR40" s="1022"/>
      <c r="FGS40" s="1022"/>
      <c r="FGT40" s="1022"/>
      <c r="FGU40" s="1022"/>
      <c r="FGV40" s="1022"/>
      <c r="FGW40" s="1022"/>
      <c r="FGX40" s="1022"/>
      <c r="FGY40" s="1022"/>
      <c r="FGZ40" s="1022"/>
      <c r="FHA40" s="1022"/>
      <c r="FHB40" s="1022"/>
      <c r="FHC40" s="1022"/>
      <c r="FHD40" s="1022"/>
      <c r="FHE40" s="1022"/>
      <c r="FHF40" s="1022"/>
      <c r="FHG40" s="1022"/>
      <c r="FHH40" s="1022"/>
      <c r="FHI40" s="1022"/>
      <c r="FHJ40" s="1022"/>
      <c r="FHK40" s="1022"/>
      <c r="FHL40" s="1022"/>
      <c r="FHM40" s="1022"/>
      <c r="FHN40" s="1022"/>
      <c r="FHO40" s="1022"/>
      <c r="FHP40" s="1022"/>
      <c r="FHQ40" s="1022"/>
      <c r="FHR40" s="1022"/>
      <c r="FHS40" s="1022"/>
      <c r="FHT40" s="1022"/>
      <c r="FHU40" s="1022"/>
      <c r="FHV40" s="1022"/>
      <c r="FHW40" s="1022"/>
      <c r="FHX40" s="1022"/>
      <c r="FHY40" s="1022"/>
      <c r="FHZ40" s="1022"/>
      <c r="FIA40" s="1022"/>
      <c r="FIB40" s="1022"/>
      <c r="FIC40" s="1022"/>
      <c r="FID40" s="1022"/>
      <c r="FIE40" s="1022"/>
      <c r="FIF40" s="1022"/>
      <c r="FIG40" s="1022"/>
      <c r="FIH40" s="1022"/>
      <c r="FII40" s="1022"/>
      <c r="FIJ40" s="1022"/>
      <c r="FIK40" s="1022"/>
      <c r="FIL40" s="1022"/>
      <c r="FIM40" s="1022"/>
      <c r="FIN40" s="1022"/>
      <c r="FIO40" s="1022"/>
      <c r="FIP40" s="1022"/>
      <c r="FIQ40" s="1022"/>
      <c r="FIR40" s="1022"/>
      <c r="FIS40" s="1022"/>
      <c r="FIT40" s="1022"/>
      <c r="FIU40" s="1022"/>
      <c r="FIV40" s="1022"/>
      <c r="FIW40" s="1022"/>
      <c r="FIX40" s="1022"/>
      <c r="FIY40" s="1022"/>
      <c r="FIZ40" s="1022"/>
      <c r="FJA40" s="1022"/>
      <c r="FJB40" s="1022"/>
      <c r="FJC40" s="1022"/>
      <c r="FJD40" s="1022"/>
      <c r="FJE40" s="1022"/>
      <c r="FJF40" s="1022"/>
      <c r="FJG40" s="1022"/>
      <c r="FJH40" s="1022"/>
      <c r="FJI40" s="1022"/>
      <c r="FJJ40" s="1022"/>
      <c r="FJK40" s="1022"/>
      <c r="FJL40" s="1022"/>
      <c r="FJM40" s="1022"/>
      <c r="FJN40" s="1022"/>
      <c r="FJO40" s="1022"/>
      <c r="FJP40" s="1022"/>
      <c r="FJQ40" s="1022"/>
      <c r="FJR40" s="1022"/>
      <c r="FJS40" s="1022"/>
      <c r="FJT40" s="1022"/>
      <c r="FJU40" s="1022"/>
      <c r="FJV40" s="1022"/>
      <c r="FJW40" s="1022"/>
      <c r="FJX40" s="1022"/>
      <c r="FJY40" s="1022"/>
      <c r="FJZ40" s="1022"/>
      <c r="FKA40" s="1022"/>
      <c r="FKB40" s="1022"/>
      <c r="FKC40" s="1022"/>
      <c r="FKD40" s="1022"/>
      <c r="FKE40" s="1022"/>
      <c r="FKF40" s="1022"/>
      <c r="FKG40" s="1022"/>
      <c r="FKH40" s="1022"/>
      <c r="FKI40" s="1022"/>
      <c r="FKJ40" s="1022"/>
      <c r="FKK40" s="1022"/>
      <c r="FKL40" s="1022"/>
      <c r="FKM40" s="1022"/>
      <c r="FKN40" s="1022"/>
      <c r="FKO40" s="1022"/>
      <c r="FKP40" s="1022"/>
      <c r="FKQ40" s="1022"/>
      <c r="FKR40" s="1022"/>
      <c r="FKS40" s="1022"/>
      <c r="FKT40" s="1022"/>
      <c r="FKU40" s="1022"/>
      <c r="FKV40" s="1022"/>
      <c r="FKW40" s="1022"/>
      <c r="FKX40" s="1022"/>
      <c r="FKY40" s="1022"/>
      <c r="FKZ40" s="1022"/>
      <c r="FLA40" s="1022"/>
      <c r="FLB40" s="1022"/>
      <c r="FLC40" s="1022"/>
      <c r="FLD40" s="1022"/>
      <c r="FLE40" s="1022"/>
      <c r="FLF40" s="1022"/>
      <c r="FLG40" s="1022"/>
      <c r="FLH40" s="1022"/>
      <c r="FLI40" s="1022"/>
      <c r="FLJ40" s="1022"/>
      <c r="FLK40" s="1022"/>
      <c r="FLL40" s="1022"/>
      <c r="FLM40" s="1022"/>
      <c r="FLN40" s="1022"/>
      <c r="FLO40" s="1022"/>
      <c r="FLP40" s="1022"/>
      <c r="FLQ40" s="1022"/>
      <c r="FLR40" s="1022"/>
      <c r="FLS40" s="1022"/>
      <c r="FLT40" s="1022"/>
      <c r="FLU40" s="1022"/>
      <c r="FLV40" s="1022"/>
      <c r="FLW40" s="1022"/>
      <c r="FLX40" s="1022"/>
      <c r="FLY40" s="1022"/>
      <c r="FLZ40" s="1022"/>
      <c r="FMA40" s="1022"/>
      <c r="FMB40" s="1022"/>
      <c r="FMC40" s="1022"/>
      <c r="FMD40" s="1022"/>
      <c r="FME40" s="1022"/>
      <c r="FMF40" s="1022"/>
      <c r="FMG40" s="1022"/>
      <c r="FMH40" s="1022"/>
      <c r="FMI40" s="1022"/>
      <c r="FMJ40" s="1022"/>
      <c r="FMK40" s="1022"/>
      <c r="FML40" s="1022"/>
      <c r="FMM40" s="1022"/>
      <c r="FMN40" s="1022"/>
      <c r="FMO40" s="1022"/>
      <c r="FMP40" s="1022"/>
      <c r="FMQ40" s="1022"/>
      <c r="FMR40" s="1022"/>
      <c r="FMS40" s="1022"/>
      <c r="FMT40" s="1022"/>
      <c r="FMU40" s="1022"/>
      <c r="FMV40" s="1022"/>
      <c r="FMW40" s="1022"/>
      <c r="FMX40" s="1022"/>
      <c r="FMY40" s="1022"/>
      <c r="FMZ40" s="1022"/>
      <c r="FNA40" s="1022"/>
      <c r="FNB40" s="1022"/>
      <c r="FNC40" s="1022"/>
      <c r="FND40" s="1022"/>
      <c r="FNE40" s="1022"/>
      <c r="FNF40" s="1022"/>
      <c r="FNG40" s="1022"/>
      <c r="FNH40" s="1022"/>
      <c r="FNI40" s="1022"/>
      <c r="FNJ40" s="1022"/>
      <c r="FNK40" s="1022"/>
      <c r="FNL40" s="1022"/>
      <c r="FNM40" s="1022"/>
      <c r="FNN40" s="1022"/>
      <c r="FNO40" s="1022"/>
      <c r="FNP40" s="1022"/>
      <c r="FNQ40" s="1022"/>
      <c r="FNR40" s="1022"/>
      <c r="FNS40" s="1022"/>
      <c r="FNT40" s="1022"/>
      <c r="FNU40" s="1022"/>
      <c r="FNV40" s="1022"/>
      <c r="FNW40" s="1022"/>
      <c r="FNX40" s="1022"/>
      <c r="FNY40" s="1022"/>
      <c r="FNZ40" s="1022"/>
      <c r="FOA40" s="1022"/>
      <c r="FOB40" s="1022"/>
      <c r="FOC40" s="1022"/>
      <c r="FOD40" s="1022"/>
      <c r="FOE40" s="1022"/>
      <c r="FOF40" s="1022"/>
      <c r="FOG40" s="1022"/>
      <c r="FOH40" s="1022"/>
      <c r="FOI40" s="1022"/>
      <c r="FOJ40" s="1022"/>
      <c r="FOK40" s="1022"/>
      <c r="FOL40" s="1022"/>
      <c r="FOM40" s="1022"/>
      <c r="FON40" s="1022"/>
      <c r="FOO40" s="1022"/>
      <c r="FOP40" s="1022"/>
      <c r="FOQ40" s="1022"/>
      <c r="FOR40" s="1022"/>
      <c r="FOS40" s="1022"/>
      <c r="FOT40" s="1022"/>
      <c r="FOU40" s="1022"/>
      <c r="FOV40" s="1022"/>
      <c r="FOW40" s="1022"/>
      <c r="FOX40" s="1022"/>
      <c r="FOY40" s="1022"/>
      <c r="FOZ40" s="1022"/>
      <c r="FPA40" s="1022"/>
      <c r="FPB40" s="1022"/>
      <c r="FPC40" s="1022"/>
      <c r="FPD40" s="1022"/>
      <c r="FPE40" s="1022"/>
      <c r="FPF40" s="1022"/>
      <c r="FPG40" s="1022"/>
      <c r="FPH40" s="1022"/>
      <c r="FPI40" s="1022"/>
      <c r="FPJ40" s="1022"/>
      <c r="FPK40" s="1022"/>
      <c r="FPL40" s="1022"/>
      <c r="FPM40" s="1022"/>
      <c r="FPN40" s="1022"/>
      <c r="FPO40" s="1022"/>
      <c r="FPP40" s="1022"/>
      <c r="FPQ40" s="1022"/>
      <c r="FPR40" s="1022"/>
      <c r="FPS40" s="1022"/>
      <c r="FPT40" s="1022"/>
      <c r="FPU40" s="1022"/>
      <c r="FPV40" s="1022"/>
      <c r="FPW40" s="1022"/>
      <c r="FPX40" s="1022"/>
      <c r="FPY40" s="1022"/>
      <c r="FPZ40" s="1022"/>
      <c r="FQA40" s="1022"/>
      <c r="FQB40" s="1022"/>
      <c r="FQC40" s="1022"/>
      <c r="FQD40" s="1022"/>
      <c r="FQE40" s="1022"/>
      <c r="FQF40" s="1022"/>
      <c r="FQG40" s="1022"/>
      <c r="FQH40" s="1022"/>
      <c r="FQI40" s="1022"/>
      <c r="FQJ40" s="1022"/>
      <c r="FQK40" s="1022"/>
      <c r="FQL40" s="1022"/>
      <c r="FQM40" s="1022"/>
      <c r="FQN40" s="1022"/>
      <c r="FQO40" s="1022"/>
      <c r="FQP40" s="1022"/>
      <c r="FQQ40" s="1022"/>
      <c r="FQR40" s="1022"/>
      <c r="FQS40" s="1022"/>
      <c r="FQT40" s="1022"/>
      <c r="FQU40" s="1022"/>
      <c r="FQV40" s="1022"/>
      <c r="FQW40" s="1022"/>
      <c r="FQX40" s="1022"/>
      <c r="FQY40" s="1022"/>
      <c r="FQZ40" s="1022"/>
      <c r="FRA40" s="1022"/>
      <c r="FRB40" s="1022"/>
      <c r="FRC40" s="1022"/>
      <c r="FRD40" s="1022"/>
      <c r="FRE40" s="1022"/>
      <c r="FRF40" s="1022"/>
      <c r="FRG40" s="1022"/>
      <c r="FRH40" s="1022"/>
      <c r="FRI40" s="1022"/>
      <c r="FRJ40" s="1022"/>
      <c r="FRK40" s="1022"/>
      <c r="FRL40" s="1022"/>
      <c r="FRM40" s="1022"/>
      <c r="FRN40" s="1022"/>
      <c r="FRO40" s="1022"/>
      <c r="FRP40" s="1022"/>
      <c r="FRQ40" s="1022"/>
      <c r="FRR40" s="1022"/>
      <c r="FRS40" s="1022"/>
      <c r="FRT40" s="1022"/>
      <c r="FRU40" s="1022"/>
      <c r="FRV40" s="1022"/>
      <c r="FRW40" s="1022"/>
      <c r="FRX40" s="1022"/>
      <c r="FRY40" s="1022"/>
      <c r="FRZ40" s="1022"/>
      <c r="FSA40" s="1022"/>
      <c r="FSB40" s="1022"/>
      <c r="FSC40" s="1022"/>
      <c r="FSD40" s="1022"/>
      <c r="FSE40" s="1022"/>
      <c r="FSF40" s="1022"/>
      <c r="FSG40" s="1022"/>
      <c r="FSH40" s="1022"/>
      <c r="FSI40" s="1022"/>
      <c r="FSJ40" s="1022"/>
      <c r="FSK40" s="1022"/>
      <c r="FSL40" s="1022"/>
      <c r="FSM40" s="1022"/>
      <c r="FSN40" s="1022"/>
      <c r="FSO40" s="1022"/>
      <c r="FSP40" s="1022"/>
      <c r="FSQ40" s="1022"/>
      <c r="FSR40" s="1022"/>
      <c r="FSS40" s="1022"/>
      <c r="FST40" s="1022"/>
      <c r="FSU40" s="1022"/>
      <c r="FSV40" s="1022"/>
      <c r="FSW40" s="1022"/>
      <c r="FSX40" s="1022"/>
      <c r="FSY40" s="1022"/>
      <c r="FSZ40" s="1022"/>
      <c r="FTA40" s="1022"/>
      <c r="FTB40" s="1022"/>
      <c r="FTC40" s="1022"/>
      <c r="FTD40" s="1022"/>
      <c r="FTE40" s="1022"/>
      <c r="FTF40" s="1022"/>
      <c r="FTG40" s="1022"/>
      <c r="FTH40" s="1022"/>
      <c r="FTI40" s="1022"/>
      <c r="FTJ40" s="1022"/>
      <c r="FTK40" s="1022"/>
      <c r="FTL40" s="1022"/>
      <c r="FTM40" s="1022"/>
      <c r="FTN40" s="1022"/>
      <c r="FTO40" s="1022"/>
      <c r="FTP40" s="1022"/>
      <c r="FTQ40" s="1022"/>
      <c r="FTR40" s="1022"/>
      <c r="FTS40" s="1022"/>
      <c r="FTT40" s="1022"/>
      <c r="FTU40" s="1022"/>
      <c r="FTV40" s="1022"/>
      <c r="FTW40" s="1022"/>
      <c r="FTX40" s="1022"/>
      <c r="FTY40" s="1022"/>
      <c r="FTZ40" s="1022"/>
      <c r="FUA40" s="1022"/>
      <c r="FUB40" s="1022"/>
      <c r="FUC40" s="1022"/>
      <c r="FUD40" s="1022"/>
      <c r="FUE40" s="1022"/>
      <c r="FUF40" s="1022"/>
      <c r="FUG40" s="1022"/>
      <c r="FUH40" s="1022"/>
      <c r="FUI40" s="1022"/>
      <c r="FUJ40" s="1022"/>
      <c r="FUK40" s="1022"/>
      <c r="FUL40" s="1022"/>
      <c r="FUM40" s="1022"/>
      <c r="FUN40" s="1022"/>
      <c r="FUO40" s="1022"/>
      <c r="FUP40" s="1022"/>
      <c r="FUQ40" s="1022"/>
      <c r="FUR40" s="1022"/>
      <c r="FUS40" s="1022"/>
      <c r="FUT40" s="1022"/>
      <c r="FUU40" s="1022"/>
      <c r="FUV40" s="1022"/>
      <c r="FUW40" s="1022"/>
      <c r="FUX40" s="1022"/>
      <c r="FUY40" s="1022"/>
      <c r="FUZ40" s="1022"/>
      <c r="FVA40" s="1022"/>
      <c r="FVB40" s="1022"/>
      <c r="FVC40" s="1022"/>
      <c r="FVD40" s="1022"/>
      <c r="FVE40" s="1022"/>
      <c r="FVF40" s="1022"/>
      <c r="FVG40" s="1022"/>
      <c r="FVH40" s="1022"/>
      <c r="FVI40" s="1022"/>
      <c r="FVJ40" s="1022"/>
      <c r="FVK40" s="1022"/>
      <c r="FVL40" s="1022"/>
      <c r="FVM40" s="1022"/>
      <c r="FVN40" s="1022"/>
      <c r="FVO40" s="1022"/>
      <c r="FVP40" s="1022"/>
      <c r="FVQ40" s="1022"/>
      <c r="FVR40" s="1022"/>
      <c r="FVS40" s="1022"/>
      <c r="FVT40" s="1022"/>
      <c r="FVU40" s="1022"/>
      <c r="FVV40" s="1022"/>
      <c r="FVW40" s="1022"/>
      <c r="FVX40" s="1022"/>
      <c r="FVY40" s="1022"/>
      <c r="FVZ40" s="1022"/>
      <c r="FWA40" s="1022"/>
      <c r="FWB40" s="1022"/>
      <c r="FWC40" s="1022"/>
      <c r="FWD40" s="1022"/>
      <c r="FWE40" s="1022"/>
      <c r="FWF40" s="1022"/>
      <c r="FWG40" s="1022"/>
      <c r="FWH40" s="1022"/>
      <c r="FWI40" s="1022"/>
      <c r="FWJ40" s="1022"/>
      <c r="FWK40" s="1022"/>
      <c r="FWL40" s="1022"/>
      <c r="FWM40" s="1022"/>
      <c r="FWN40" s="1022"/>
      <c r="FWO40" s="1022"/>
      <c r="FWP40" s="1022"/>
      <c r="FWQ40" s="1022"/>
      <c r="FWR40" s="1022"/>
      <c r="FWS40" s="1022"/>
      <c r="FWT40" s="1022"/>
      <c r="FWU40" s="1022"/>
      <c r="FWV40" s="1022"/>
      <c r="FWW40" s="1022"/>
      <c r="FWX40" s="1022"/>
      <c r="FWY40" s="1022"/>
      <c r="FWZ40" s="1022"/>
      <c r="FXA40" s="1022"/>
      <c r="FXB40" s="1022"/>
      <c r="FXC40" s="1022"/>
      <c r="FXD40" s="1022"/>
      <c r="FXE40" s="1022"/>
      <c r="FXF40" s="1022"/>
      <c r="FXG40" s="1022"/>
      <c r="FXH40" s="1022"/>
      <c r="FXI40" s="1022"/>
      <c r="FXJ40" s="1022"/>
      <c r="FXK40" s="1022"/>
      <c r="FXL40" s="1022"/>
      <c r="FXM40" s="1022"/>
      <c r="FXN40" s="1022"/>
      <c r="FXO40" s="1022"/>
      <c r="FXP40" s="1022"/>
      <c r="FXQ40" s="1022"/>
      <c r="FXR40" s="1022"/>
      <c r="FXS40" s="1022"/>
      <c r="FXT40" s="1022"/>
      <c r="FXU40" s="1022"/>
      <c r="FXV40" s="1022"/>
      <c r="FXW40" s="1022"/>
      <c r="FXX40" s="1022"/>
      <c r="FXY40" s="1022"/>
      <c r="FXZ40" s="1022"/>
      <c r="FYA40" s="1022"/>
      <c r="FYB40" s="1022"/>
      <c r="FYC40" s="1022"/>
      <c r="FYD40" s="1022"/>
      <c r="FYE40" s="1022"/>
      <c r="FYF40" s="1022"/>
      <c r="FYG40" s="1022"/>
      <c r="FYH40" s="1022"/>
      <c r="FYI40" s="1022"/>
      <c r="FYJ40" s="1022"/>
      <c r="FYK40" s="1022"/>
      <c r="FYL40" s="1022"/>
      <c r="FYM40" s="1022"/>
      <c r="FYN40" s="1022"/>
      <c r="FYO40" s="1022"/>
      <c r="FYP40" s="1022"/>
      <c r="FYQ40" s="1022"/>
      <c r="FYR40" s="1022"/>
      <c r="FYS40" s="1022"/>
      <c r="FYT40" s="1022"/>
      <c r="FYU40" s="1022"/>
      <c r="FYV40" s="1022"/>
      <c r="FYW40" s="1022"/>
      <c r="FYX40" s="1022"/>
      <c r="FYY40" s="1022"/>
      <c r="FYZ40" s="1022"/>
      <c r="FZA40" s="1022"/>
      <c r="FZB40" s="1022"/>
      <c r="FZC40" s="1022"/>
      <c r="FZD40" s="1022"/>
      <c r="FZE40" s="1022"/>
      <c r="FZF40" s="1022"/>
      <c r="FZG40" s="1022"/>
      <c r="FZH40" s="1022"/>
      <c r="FZI40" s="1022"/>
      <c r="FZJ40" s="1022"/>
      <c r="FZK40" s="1022"/>
      <c r="FZL40" s="1022"/>
      <c r="FZM40" s="1022"/>
      <c r="FZN40" s="1022"/>
      <c r="FZO40" s="1022"/>
      <c r="FZP40" s="1022"/>
      <c r="FZQ40" s="1022"/>
      <c r="FZR40" s="1022"/>
      <c r="FZS40" s="1022"/>
      <c r="FZT40" s="1022"/>
      <c r="FZU40" s="1022"/>
      <c r="FZV40" s="1022"/>
      <c r="FZW40" s="1022"/>
      <c r="FZX40" s="1022"/>
      <c r="FZY40" s="1022"/>
      <c r="FZZ40" s="1022"/>
      <c r="GAA40" s="1022"/>
      <c r="GAB40" s="1022"/>
      <c r="GAC40" s="1022"/>
      <c r="GAD40" s="1022"/>
      <c r="GAE40" s="1022"/>
      <c r="GAF40" s="1022"/>
      <c r="GAG40" s="1022"/>
      <c r="GAH40" s="1022"/>
      <c r="GAI40" s="1022"/>
      <c r="GAJ40" s="1022"/>
      <c r="GAK40" s="1022"/>
      <c r="GAL40" s="1022"/>
      <c r="GAM40" s="1022"/>
      <c r="GAN40" s="1022"/>
      <c r="GAO40" s="1022"/>
      <c r="GAP40" s="1022"/>
      <c r="GAQ40" s="1022"/>
      <c r="GAR40" s="1022"/>
      <c r="GAS40" s="1022"/>
      <c r="GAT40" s="1022"/>
      <c r="GAU40" s="1022"/>
      <c r="GAV40" s="1022"/>
      <c r="GAW40" s="1022"/>
      <c r="GAX40" s="1022"/>
      <c r="GAY40" s="1022"/>
      <c r="GAZ40" s="1022"/>
      <c r="GBA40" s="1022"/>
      <c r="GBB40" s="1022"/>
      <c r="GBC40" s="1022"/>
      <c r="GBD40" s="1022"/>
      <c r="GBE40" s="1022"/>
      <c r="GBF40" s="1022"/>
      <c r="GBG40" s="1022"/>
      <c r="GBH40" s="1022"/>
      <c r="GBI40" s="1022"/>
      <c r="GBJ40" s="1022"/>
      <c r="GBK40" s="1022"/>
      <c r="GBL40" s="1022"/>
      <c r="GBM40" s="1022"/>
      <c r="GBN40" s="1022"/>
      <c r="GBO40" s="1022"/>
      <c r="GBP40" s="1022"/>
      <c r="GBQ40" s="1022"/>
      <c r="GBR40" s="1022"/>
      <c r="GBS40" s="1022"/>
      <c r="GBT40" s="1022"/>
      <c r="GBU40" s="1022"/>
      <c r="GBV40" s="1022"/>
      <c r="GBW40" s="1022"/>
      <c r="GBX40" s="1022"/>
      <c r="GBY40" s="1022"/>
      <c r="GBZ40" s="1022"/>
      <c r="GCA40" s="1022"/>
      <c r="GCB40" s="1022"/>
      <c r="GCC40" s="1022"/>
      <c r="GCD40" s="1022"/>
      <c r="GCE40" s="1022"/>
      <c r="GCF40" s="1022"/>
      <c r="GCG40" s="1022"/>
      <c r="GCH40" s="1022"/>
      <c r="GCI40" s="1022"/>
      <c r="GCJ40" s="1022"/>
      <c r="GCK40" s="1022"/>
      <c r="GCL40" s="1022"/>
      <c r="GCM40" s="1022"/>
      <c r="GCN40" s="1022"/>
      <c r="GCO40" s="1022"/>
      <c r="GCP40" s="1022"/>
      <c r="GCQ40" s="1022"/>
      <c r="GCR40" s="1022"/>
      <c r="GCS40" s="1022"/>
      <c r="GCT40" s="1022"/>
      <c r="GCU40" s="1022"/>
      <c r="GCV40" s="1022"/>
      <c r="GCW40" s="1022"/>
      <c r="GCX40" s="1022"/>
      <c r="GCY40" s="1022"/>
      <c r="GCZ40" s="1022"/>
      <c r="GDA40" s="1022"/>
      <c r="GDB40" s="1022"/>
      <c r="GDC40" s="1022"/>
      <c r="GDD40" s="1022"/>
      <c r="GDE40" s="1022"/>
      <c r="GDF40" s="1022"/>
      <c r="GDG40" s="1022"/>
      <c r="GDH40" s="1022"/>
      <c r="GDI40" s="1022"/>
      <c r="GDJ40" s="1022"/>
      <c r="GDK40" s="1022"/>
      <c r="GDL40" s="1022"/>
      <c r="GDM40" s="1022"/>
      <c r="GDN40" s="1022"/>
      <c r="GDO40" s="1022"/>
      <c r="GDP40" s="1022"/>
      <c r="GDQ40" s="1022"/>
      <c r="GDR40" s="1022"/>
      <c r="GDS40" s="1022"/>
      <c r="GDT40" s="1022"/>
      <c r="GDU40" s="1022"/>
      <c r="GDV40" s="1022"/>
      <c r="GDW40" s="1022"/>
      <c r="GDX40" s="1022"/>
      <c r="GDY40" s="1022"/>
      <c r="GDZ40" s="1022"/>
      <c r="GEA40" s="1022"/>
      <c r="GEB40" s="1022"/>
      <c r="GEC40" s="1022"/>
      <c r="GED40" s="1022"/>
      <c r="GEE40" s="1022"/>
      <c r="GEF40" s="1022"/>
      <c r="GEG40" s="1022"/>
      <c r="GEH40" s="1022"/>
      <c r="GEI40" s="1022"/>
      <c r="GEJ40" s="1022"/>
      <c r="GEK40" s="1022"/>
      <c r="GEL40" s="1022"/>
      <c r="GEM40" s="1022"/>
      <c r="GEN40" s="1022"/>
      <c r="GEO40" s="1022"/>
      <c r="GEP40" s="1022"/>
      <c r="GEQ40" s="1022"/>
      <c r="GER40" s="1022"/>
      <c r="GES40" s="1022"/>
      <c r="GET40" s="1022"/>
      <c r="GEU40" s="1022"/>
      <c r="GEV40" s="1022"/>
      <c r="GEW40" s="1022"/>
      <c r="GEX40" s="1022"/>
      <c r="GEY40" s="1022"/>
      <c r="GEZ40" s="1022"/>
      <c r="GFA40" s="1022"/>
      <c r="GFB40" s="1022"/>
      <c r="GFC40" s="1022"/>
      <c r="GFD40" s="1022"/>
      <c r="GFE40" s="1022"/>
      <c r="GFF40" s="1022"/>
      <c r="GFG40" s="1022"/>
      <c r="GFH40" s="1022"/>
      <c r="GFI40" s="1022"/>
      <c r="GFJ40" s="1022"/>
      <c r="GFK40" s="1022"/>
      <c r="GFL40" s="1022"/>
      <c r="GFM40" s="1022"/>
      <c r="GFN40" s="1022"/>
      <c r="GFO40" s="1022"/>
      <c r="GFP40" s="1022"/>
      <c r="GFQ40" s="1022"/>
      <c r="GFR40" s="1022"/>
      <c r="GFS40" s="1022"/>
      <c r="GFT40" s="1022"/>
      <c r="GFU40" s="1022"/>
      <c r="GFV40" s="1022"/>
      <c r="GFW40" s="1022"/>
      <c r="GFX40" s="1022"/>
      <c r="GFY40" s="1022"/>
      <c r="GFZ40" s="1022"/>
      <c r="GGA40" s="1022"/>
      <c r="GGB40" s="1022"/>
      <c r="GGC40" s="1022"/>
      <c r="GGD40" s="1022"/>
      <c r="GGE40" s="1022"/>
      <c r="GGF40" s="1022"/>
      <c r="GGG40" s="1022"/>
      <c r="GGH40" s="1022"/>
      <c r="GGI40" s="1022"/>
      <c r="GGJ40" s="1022"/>
      <c r="GGK40" s="1022"/>
      <c r="GGL40" s="1022"/>
      <c r="GGM40" s="1022"/>
      <c r="GGN40" s="1022"/>
      <c r="GGO40" s="1022"/>
      <c r="GGP40" s="1022"/>
      <c r="GGQ40" s="1022"/>
      <c r="GGR40" s="1022"/>
      <c r="GGS40" s="1022"/>
      <c r="GGT40" s="1022"/>
      <c r="GGU40" s="1022"/>
      <c r="GGV40" s="1022"/>
      <c r="GGW40" s="1022"/>
      <c r="GGX40" s="1022"/>
      <c r="GGY40" s="1022"/>
      <c r="GGZ40" s="1022"/>
      <c r="GHA40" s="1022"/>
      <c r="GHB40" s="1022"/>
      <c r="GHC40" s="1022"/>
      <c r="GHD40" s="1022"/>
      <c r="GHE40" s="1022"/>
      <c r="GHF40" s="1022"/>
      <c r="GHG40" s="1022"/>
      <c r="GHH40" s="1022"/>
      <c r="GHI40" s="1022"/>
      <c r="GHJ40" s="1022"/>
      <c r="GHK40" s="1022"/>
      <c r="GHL40" s="1022"/>
      <c r="GHM40" s="1022"/>
      <c r="GHN40" s="1022"/>
      <c r="GHO40" s="1022"/>
      <c r="GHP40" s="1022"/>
      <c r="GHQ40" s="1022"/>
      <c r="GHR40" s="1022"/>
      <c r="GHS40" s="1022"/>
      <c r="GHT40" s="1022"/>
      <c r="GHU40" s="1022"/>
      <c r="GHV40" s="1022"/>
      <c r="GHW40" s="1022"/>
      <c r="GHX40" s="1022"/>
      <c r="GHY40" s="1022"/>
      <c r="GHZ40" s="1022"/>
      <c r="GIA40" s="1022"/>
      <c r="GIB40" s="1022"/>
      <c r="GIC40" s="1022"/>
      <c r="GID40" s="1022"/>
      <c r="GIE40" s="1022"/>
      <c r="GIF40" s="1022"/>
      <c r="GIG40" s="1022"/>
      <c r="GIH40" s="1022"/>
      <c r="GII40" s="1022"/>
      <c r="GIJ40" s="1022"/>
      <c r="GIK40" s="1022"/>
      <c r="GIL40" s="1022"/>
      <c r="GIM40" s="1022"/>
      <c r="GIN40" s="1022"/>
      <c r="GIO40" s="1022"/>
      <c r="GIP40" s="1022"/>
      <c r="GIQ40" s="1022"/>
      <c r="GIR40" s="1022"/>
      <c r="GIS40" s="1022"/>
      <c r="GIT40" s="1022"/>
      <c r="GIU40" s="1022"/>
      <c r="GIV40" s="1022"/>
      <c r="GIW40" s="1022"/>
      <c r="GIX40" s="1022"/>
      <c r="GIY40" s="1022"/>
      <c r="GIZ40" s="1022"/>
      <c r="GJA40" s="1022"/>
      <c r="GJB40" s="1022"/>
      <c r="GJC40" s="1022"/>
      <c r="GJD40" s="1022"/>
      <c r="GJE40" s="1022"/>
      <c r="GJF40" s="1022"/>
      <c r="GJG40" s="1022"/>
      <c r="GJH40" s="1022"/>
      <c r="GJI40" s="1022"/>
      <c r="GJJ40" s="1022"/>
      <c r="GJK40" s="1022"/>
      <c r="GJL40" s="1022"/>
      <c r="GJM40" s="1022"/>
      <c r="GJN40" s="1022"/>
      <c r="GJO40" s="1022"/>
      <c r="GJP40" s="1022"/>
      <c r="GJQ40" s="1022"/>
      <c r="GJR40" s="1022"/>
      <c r="GJS40" s="1022"/>
      <c r="GJT40" s="1022"/>
      <c r="GJU40" s="1022"/>
      <c r="GJV40" s="1022"/>
      <c r="GJW40" s="1022"/>
      <c r="GJX40" s="1022"/>
      <c r="GJY40" s="1022"/>
      <c r="GJZ40" s="1022"/>
      <c r="GKA40" s="1022"/>
      <c r="GKB40" s="1022"/>
      <c r="GKC40" s="1022"/>
      <c r="GKD40" s="1022"/>
      <c r="GKE40" s="1022"/>
      <c r="GKF40" s="1022"/>
      <c r="GKG40" s="1022"/>
      <c r="GKH40" s="1022"/>
      <c r="GKI40" s="1022"/>
      <c r="GKJ40" s="1022"/>
      <c r="GKK40" s="1022"/>
      <c r="GKL40" s="1022"/>
      <c r="GKM40" s="1022"/>
      <c r="GKN40" s="1022"/>
      <c r="GKO40" s="1022"/>
      <c r="GKP40" s="1022"/>
      <c r="GKQ40" s="1022"/>
      <c r="GKR40" s="1022"/>
      <c r="GKS40" s="1022"/>
      <c r="GKT40" s="1022"/>
      <c r="GKU40" s="1022"/>
      <c r="GKV40" s="1022"/>
      <c r="GKW40" s="1022"/>
      <c r="GKX40" s="1022"/>
      <c r="GKY40" s="1022"/>
      <c r="GKZ40" s="1022"/>
      <c r="GLA40" s="1022"/>
      <c r="GLB40" s="1022"/>
      <c r="GLC40" s="1022"/>
      <c r="GLD40" s="1022"/>
      <c r="GLE40" s="1022"/>
      <c r="GLF40" s="1022"/>
      <c r="GLG40" s="1022"/>
      <c r="GLH40" s="1022"/>
      <c r="GLI40" s="1022"/>
      <c r="GLJ40" s="1022"/>
      <c r="GLK40" s="1022"/>
      <c r="GLL40" s="1022"/>
      <c r="GLM40" s="1022"/>
      <c r="GLN40" s="1022"/>
      <c r="GLO40" s="1022"/>
      <c r="GLP40" s="1022"/>
      <c r="GLQ40" s="1022"/>
      <c r="GLR40" s="1022"/>
      <c r="GLS40" s="1022"/>
      <c r="GLT40" s="1022"/>
      <c r="GLU40" s="1022"/>
      <c r="GLV40" s="1022"/>
      <c r="GLW40" s="1022"/>
      <c r="GLX40" s="1022"/>
      <c r="GLY40" s="1022"/>
      <c r="GLZ40" s="1022"/>
      <c r="GMA40" s="1022"/>
      <c r="GMB40" s="1022"/>
      <c r="GMC40" s="1022"/>
      <c r="GMD40" s="1022"/>
      <c r="GME40" s="1022"/>
      <c r="GMF40" s="1022"/>
      <c r="GMG40" s="1022"/>
      <c r="GMH40" s="1022"/>
      <c r="GMI40" s="1022"/>
      <c r="GMJ40" s="1022"/>
      <c r="GMK40" s="1022"/>
      <c r="GML40" s="1022"/>
      <c r="GMM40" s="1022"/>
      <c r="GMN40" s="1022"/>
      <c r="GMO40" s="1022"/>
      <c r="GMP40" s="1022"/>
      <c r="GMQ40" s="1022"/>
      <c r="GMR40" s="1022"/>
      <c r="GMS40" s="1022"/>
      <c r="GMT40" s="1022"/>
      <c r="GMU40" s="1022"/>
      <c r="GMV40" s="1022"/>
      <c r="GMW40" s="1022"/>
      <c r="GMX40" s="1022"/>
      <c r="GMY40" s="1022"/>
      <c r="GMZ40" s="1022"/>
      <c r="GNA40" s="1022"/>
      <c r="GNB40" s="1022"/>
      <c r="GNC40" s="1022"/>
      <c r="GND40" s="1022"/>
      <c r="GNE40" s="1022"/>
      <c r="GNF40" s="1022"/>
      <c r="GNG40" s="1022"/>
      <c r="GNH40" s="1022"/>
      <c r="GNI40" s="1022"/>
      <c r="GNJ40" s="1022"/>
      <c r="GNK40" s="1022"/>
      <c r="GNL40" s="1022"/>
      <c r="GNM40" s="1022"/>
      <c r="GNN40" s="1022"/>
      <c r="GNO40" s="1022"/>
      <c r="GNP40" s="1022"/>
      <c r="GNQ40" s="1022"/>
      <c r="GNR40" s="1022"/>
      <c r="GNS40" s="1022"/>
      <c r="GNT40" s="1022"/>
      <c r="GNU40" s="1022"/>
      <c r="GNV40" s="1022"/>
      <c r="GNW40" s="1022"/>
      <c r="GNX40" s="1022"/>
      <c r="GNY40" s="1022"/>
      <c r="GNZ40" s="1022"/>
      <c r="GOA40" s="1022"/>
      <c r="GOB40" s="1022"/>
      <c r="GOC40" s="1022"/>
      <c r="GOD40" s="1022"/>
      <c r="GOE40" s="1022"/>
      <c r="GOF40" s="1022"/>
      <c r="GOG40" s="1022"/>
      <c r="GOH40" s="1022"/>
      <c r="GOI40" s="1022"/>
      <c r="GOJ40" s="1022"/>
      <c r="GOK40" s="1022"/>
      <c r="GOL40" s="1022"/>
      <c r="GOM40" s="1022"/>
      <c r="GON40" s="1022"/>
      <c r="GOO40" s="1022"/>
      <c r="GOP40" s="1022"/>
      <c r="GOQ40" s="1022"/>
      <c r="GOR40" s="1022"/>
      <c r="GOS40" s="1022"/>
      <c r="GOT40" s="1022"/>
      <c r="GOU40" s="1022"/>
      <c r="GOV40" s="1022"/>
      <c r="GOW40" s="1022"/>
      <c r="GOX40" s="1022"/>
      <c r="GOY40" s="1022"/>
      <c r="GOZ40" s="1022"/>
      <c r="GPA40" s="1022"/>
      <c r="GPB40" s="1022"/>
      <c r="GPC40" s="1022"/>
      <c r="GPD40" s="1022"/>
      <c r="GPE40" s="1022"/>
      <c r="GPF40" s="1022"/>
      <c r="GPG40" s="1022"/>
      <c r="GPH40" s="1022"/>
      <c r="GPI40" s="1022"/>
      <c r="GPJ40" s="1022"/>
      <c r="GPK40" s="1022"/>
      <c r="GPL40" s="1022"/>
      <c r="GPM40" s="1022"/>
      <c r="GPN40" s="1022"/>
      <c r="GPO40" s="1022"/>
      <c r="GPP40" s="1022"/>
      <c r="GPQ40" s="1022"/>
      <c r="GPR40" s="1022"/>
      <c r="GPS40" s="1022"/>
      <c r="GPT40" s="1022"/>
      <c r="GPU40" s="1022"/>
      <c r="GPV40" s="1022"/>
      <c r="GPW40" s="1022"/>
      <c r="GPX40" s="1022"/>
      <c r="GPY40" s="1022"/>
      <c r="GPZ40" s="1022"/>
      <c r="GQA40" s="1022"/>
      <c r="GQB40" s="1022"/>
      <c r="GQC40" s="1022"/>
      <c r="GQD40" s="1022"/>
      <c r="GQE40" s="1022"/>
      <c r="GQF40" s="1022"/>
      <c r="GQG40" s="1022"/>
      <c r="GQH40" s="1022"/>
      <c r="GQI40" s="1022"/>
      <c r="GQJ40" s="1022"/>
      <c r="GQK40" s="1022"/>
      <c r="GQL40" s="1022"/>
      <c r="GQM40" s="1022"/>
      <c r="GQN40" s="1022"/>
      <c r="GQO40" s="1022"/>
      <c r="GQP40" s="1022"/>
      <c r="GQQ40" s="1022"/>
      <c r="GQR40" s="1022"/>
      <c r="GQS40" s="1022"/>
      <c r="GQT40" s="1022"/>
      <c r="GQU40" s="1022"/>
      <c r="GQV40" s="1022"/>
      <c r="GQW40" s="1022"/>
      <c r="GQX40" s="1022"/>
      <c r="GQY40" s="1022"/>
      <c r="GQZ40" s="1022"/>
      <c r="GRA40" s="1022"/>
      <c r="GRB40" s="1022"/>
      <c r="GRC40" s="1022"/>
      <c r="GRD40" s="1022"/>
      <c r="GRE40" s="1022"/>
      <c r="GRF40" s="1022"/>
      <c r="GRG40" s="1022"/>
      <c r="GRH40" s="1022"/>
      <c r="GRI40" s="1022"/>
      <c r="GRJ40" s="1022"/>
      <c r="GRK40" s="1022"/>
      <c r="GRL40" s="1022"/>
      <c r="GRM40" s="1022"/>
      <c r="GRN40" s="1022"/>
      <c r="GRO40" s="1022"/>
      <c r="GRP40" s="1022"/>
      <c r="GRQ40" s="1022"/>
      <c r="GRR40" s="1022"/>
      <c r="GRS40" s="1022"/>
      <c r="GRT40" s="1022"/>
      <c r="GRU40" s="1022"/>
      <c r="GRV40" s="1022"/>
      <c r="GRW40" s="1022"/>
      <c r="GRX40" s="1022"/>
      <c r="GRY40" s="1022"/>
      <c r="GRZ40" s="1022"/>
      <c r="GSA40" s="1022"/>
      <c r="GSB40" s="1022"/>
      <c r="GSC40" s="1022"/>
      <c r="GSD40" s="1022"/>
      <c r="GSE40" s="1022"/>
      <c r="GSF40" s="1022"/>
      <c r="GSG40" s="1022"/>
      <c r="GSH40" s="1022"/>
      <c r="GSI40" s="1022"/>
      <c r="GSJ40" s="1022"/>
      <c r="GSK40" s="1022"/>
      <c r="GSL40" s="1022"/>
      <c r="GSM40" s="1022"/>
      <c r="GSN40" s="1022"/>
      <c r="GSO40" s="1022"/>
      <c r="GSP40" s="1022"/>
      <c r="GSQ40" s="1022"/>
      <c r="GSR40" s="1022"/>
      <c r="GSS40" s="1022"/>
      <c r="GST40" s="1022"/>
      <c r="GSU40" s="1022"/>
      <c r="GSV40" s="1022"/>
      <c r="GSW40" s="1022"/>
      <c r="GSX40" s="1022"/>
      <c r="GSY40" s="1022"/>
      <c r="GSZ40" s="1022"/>
      <c r="GTA40" s="1022"/>
      <c r="GTB40" s="1022"/>
      <c r="GTC40" s="1022"/>
      <c r="GTD40" s="1022"/>
      <c r="GTE40" s="1022"/>
      <c r="GTF40" s="1022"/>
      <c r="GTG40" s="1022"/>
      <c r="GTH40" s="1022"/>
      <c r="GTI40" s="1022"/>
      <c r="GTJ40" s="1022"/>
      <c r="GTK40" s="1022"/>
      <c r="GTL40" s="1022"/>
      <c r="GTM40" s="1022"/>
      <c r="GTN40" s="1022"/>
      <c r="GTO40" s="1022"/>
      <c r="GTP40" s="1022"/>
      <c r="GTQ40" s="1022"/>
      <c r="GTR40" s="1022"/>
      <c r="GTS40" s="1022"/>
      <c r="GTT40" s="1022"/>
      <c r="GTU40" s="1022"/>
      <c r="GTV40" s="1022"/>
      <c r="GTW40" s="1022"/>
      <c r="GTX40" s="1022"/>
      <c r="GTY40" s="1022"/>
      <c r="GTZ40" s="1022"/>
      <c r="GUA40" s="1022"/>
      <c r="GUB40" s="1022"/>
      <c r="GUC40" s="1022"/>
      <c r="GUD40" s="1022"/>
      <c r="GUE40" s="1022"/>
      <c r="GUF40" s="1022"/>
      <c r="GUG40" s="1022"/>
      <c r="GUH40" s="1022"/>
      <c r="GUI40" s="1022"/>
      <c r="GUJ40" s="1022"/>
      <c r="GUK40" s="1022"/>
      <c r="GUL40" s="1022"/>
      <c r="GUM40" s="1022"/>
      <c r="GUN40" s="1022"/>
      <c r="GUO40" s="1022"/>
      <c r="GUP40" s="1022"/>
      <c r="GUQ40" s="1022"/>
      <c r="GUR40" s="1022"/>
      <c r="GUS40" s="1022"/>
      <c r="GUT40" s="1022"/>
      <c r="GUU40" s="1022"/>
      <c r="GUV40" s="1022"/>
      <c r="GUW40" s="1022"/>
      <c r="GUX40" s="1022"/>
      <c r="GUY40" s="1022"/>
      <c r="GUZ40" s="1022"/>
      <c r="GVA40" s="1022"/>
      <c r="GVB40" s="1022"/>
      <c r="GVC40" s="1022"/>
      <c r="GVD40" s="1022"/>
      <c r="GVE40" s="1022"/>
      <c r="GVF40" s="1022"/>
      <c r="GVG40" s="1022"/>
      <c r="GVH40" s="1022"/>
      <c r="GVI40" s="1022"/>
      <c r="GVJ40" s="1022"/>
      <c r="GVK40" s="1022"/>
      <c r="GVL40" s="1022"/>
      <c r="GVM40" s="1022"/>
      <c r="GVN40" s="1022"/>
      <c r="GVO40" s="1022"/>
      <c r="GVP40" s="1022"/>
      <c r="GVQ40" s="1022"/>
      <c r="GVR40" s="1022"/>
      <c r="GVS40" s="1022"/>
      <c r="GVT40" s="1022"/>
      <c r="GVU40" s="1022"/>
      <c r="GVV40" s="1022"/>
      <c r="GVW40" s="1022"/>
      <c r="GVX40" s="1022"/>
      <c r="GVY40" s="1022"/>
      <c r="GVZ40" s="1022"/>
      <c r="GWA40" s="1022"/>
      <c r="GWB40" s="1022"/>
      <c r="GWC40" s="1022"/>
      <c r="GWD40" s="1022"/>
      <c r="GWE40" s="1022"/>
      <c r="GWF40" s="1022"/>
      <c r="GWG40" s="1022"/>
      <c r="GWH40" s="1022"/>
      <c r="GWI40" s="1022"/>
      <c r="GWJ40" s="1022"/>
      <c r="GWK40" s="1022"/>
      <c r="GWL40" s="1022"/>
      <c r="GWM40" s="1022"/>
      <c r="GWN40" s="1022"/>
      <c r="GWO40" s="1022"/>
      <c r="GWP40" s="1022"/>
      <c r="GWQ40" s="1022"/>
      <c r="GWR40" s="1022"/>
      <c r="GWS40" s="1022"/>
      <c r="GWT40" s="1022"/>
      <c r="GWU40" s="1022"/>
      <c r="GWV40" s="1022"/>
      <c r="GWW40" s="1022"/>
      <c r="GWX40" s="1022"/>
      <c r="GWY40" s="1022"/>
      <c r="GWZ40" s="1022"/>
      <c r="GXA40" s="1022"/>
      <c r="GXB40" s="1022"/>
      <c r="GXC40" s="1022"/>
      <c r="GXD40" s="1022"/>
      <c r="GXE40" s="1022"/>
      <c r="GXF40" s="1022"/>
      <c r="GXG40" s="1022"/>
      <c r="GXH40" s="1022"/>
      <c r="GXI40" s="1022"/>
      <c r="GXJ40" s="1022"/>
      <c r="GXK40" s="1022"/>
      <c r="GXL40" s="1022"/>
      <c r="GXM40" s="1022"/>
      <c r="GXN40" s="1022"/>
      <c r="GXO40" s="1022"/>
      <c r="GXP40" s="1022"/>
      <c r="GXQ40" s="1022"/>
      <c r="GXR40" s="1022"/>
      <c r="GXS40" s="1022"/>
      <c r="GXT40" s="1022"/>
      <c r="GXU40" s="1022"/>
      <c r="GXV40" s="1022"/>
      <c r="GXW40" s="1022"/>
      <c r="GXX40" s="1022"/>
      <c r="GXY40" s="1022"/>
      <c r="GXZ40" s="1022"/>
      <c r="GYA40" s="1022"/>
      <c r="GYB40" s="1022"/>
      <c r="GYC40" s="1022"/>
      <c r="GYD40" s="1022"/>
      <c r="GYE40" s="1022"/>
      <c r="GYF40" s="1022"/>
      <c r="GYG40" s="1022"/>
      <c r="GYH40" s="1022"/>
      <c r="GYI40" s="1022"/>
      <c r="GYJ40" s="1022"/>
      <c r="GYK40" s="1022"/>
      <c r="GYL40" s="1022"/>
      <c r="GYM40" s="1022"/>
      <c r="GYN40" s="1022"/>
      <c r="GYO40" s="1022"/>
      <c r="GYP40" s="1022"/>
      <c r="GYQ40" s="1022"/>
      <c r="GYR40" s="1022"/>
      <c r="GYS40" s="1022"/>
      <c r="GYT40" s="1022"/>
      <c r="GYU40" s="1022"/>
      <c r="GYV40" s="1022"/>
      <c r="GYW40" s="1022"/>
      <c r="GYX40" s="1022"/>
      <c r="GYY40" s="1022"/>
      <c r="GYZ40" s="1022"/>
      <c r="GZA40" s="1022"/>
      <c r="GZB40" s="1022"/>
      <c r="GZC40" s="1022"/>
      <c r="GZD40" s="1022"/>
      <c r="GZE40" s="1022"/>
      <c r="GZF40" s="1022"/>
      <c r="GZG40" s="1022"/>
      <c r="GZH40" s="1022"/>
      <c r="GZI40" s="1022"/>
      <c r="GZJ40" s="1022"/>
      <c r="GZK40" s="1022"/>
      <c r="GZL40" s="1022"/>
      <c r="GZM40" s="1022"/>
      <c r="GZN40" s="1022"/>
      <c r="GZO40" s="1022"/>
      <c r="GZP40" s="1022"/>
      <c r="GZQ40" s="1022"/>
      <c r="GZR40" s="1022"/>
      <c r="GZS40" s="1022"/>
      <c r="GZT40" s="1022"/>
      <c r="GZU40" s="1022"/>
      <c r="GZV40" s="1022"/>
      <c r="GZW40" s="1022"/>
      <c r="GZX40" s="1022"/>
      <c r="GZY40" s="1022"/>
      <c r="GZZ40" s="1022"/>
      <c r="HAA40" s="1022"/>
      <c r="HAB40" s="1022"/>
      <c r="HAC40" s="1022"/>
      <c r="HAD40" s="1022"/>
      <c r="HAE40" s="1022"/>
      <c r="HAF40" s="1022"/>
      <c r="HAG40" s="1022"/>
      <c r="HAH40" s="1022"/>
      <c r="HAI40" s="1022"/>
      <c r="HAJ40" s="1022"/>
      <c r="HAK40" s="1022"/>
      <c r="HAL40" s="1022"/>
      <c r="HAM40" s="1022"/>
      <c r="HAN40" s="1022"/>
      <c r="HAO40" s="1022"/>
      <c r="HAP40" s="1022"/>
      <c r="HAQ40" s="1022"/>
      <c r="HAR40" s="1022"/>
      <c r="HAS40" s="1022"/>
      <c r="HAT40" s="1022"/>
      <c r="HAU40" s="1022"/>
      <c r="HAV40" s="1022"/>
      <c r="HAW40" s="1022"/>
      <c r="HAX40" s="1022"/>
      <c r="HAY40" s="1022"/>
      <c r="HAZ40" s="1022"/>
      <c r="HBA40" s="1022"/>
      <c r="HBB40" s="1022"/>
      <c r="HBC40" s="1022"/>
      <c r="HBD40" s="1022"/>
      <c r="HBE40" s="1022"/>
      <c r="HBF40" s="1022"/>
      <c r="HBG40" s="1022"/>
      <c r="HBH40" s="1022"/>
      <c r="HBI40" s="1022"/>
      <c r="HBJ40" s="1022"/>
      <c r="HBK40" s="1022"/>
      <c r="HBL40" s="1022"/>
      <c r="HBM40" s="1022"/>
      <c r="HBN40" s="1022"/>
      <c r="HBO40" s="1022"/>
      <c r="HBP40" s="1022"/>
      <c r="HBQ40" s="1022"/>
      <c r="HBR40" s="1022"/>
      <c r="HBS40" s="1022"/>
      <c r="HBT40" s="1022"/>
      <c r="HBU40" s="1022"/>
      <c r="HBV40" s="1022"/>
      <c r="HBW40" s="1022"/>
      <c r="HBX40" s="1022"/>
      <c r="HBY40" s="1022"/>
      <c r="HBZ40" s="1022"/>
      <c r="HCA40" s="1022"/>
      <c r="HCB40" s="1022"/>
      <c r="HCC40" s="1022"/>
      <c r="HCD40" s="1022"/>
      <c r="HCE40" s="1022"/>
      <c r="HCF40" s="1022"/>
      <c r="HCG40" s="1022"/>
      <c r="HCH40" s="1022"/>
      <c r="HCI40" s="1022"/>
      <c r="HCJ40" s="1022"/>
      <c r="HCK40" s="1022"/>
      <c r="HCL40" s="1022"/>
      <c r="HCM40" s="1022"/>
      <c r="HCN40" s="1022"/>
      <c r="HCO40" s="1022"/>
      <c r="HCP40" s="1022"/>
      <c r="HCQ40" s="1022"/>
      <c r="HCR40" s="1022"/>
      <c r="HCS40" s="1022"/>
      <c r="HCT40" s="1022"/>
      <c r="HCU40" s="1022"/>
      <c r="HCV40" s="1022"/>
      <c r="HCW40" s="1022"/>
      <c r="HCX40" s="1022"/>
      <c r="HCY40" s="1022"/>
      <c r="HCZ40" s="1022"/>
      <c r="HDA40" s="1022"/>
      <c r="HDB40" s="1022"/>
      <c r="HDC40" s="1022"/>
      <c r="HDD40" s="1022"/>
      <c r="HDE40" s="1022"/>
      <c r="HDF40" s="1022"/>
      <c r="HDG40" s="1022"/>
      <c r="HDH40" s="1022"/>
      <c r="HDI40" s="1022"/>
      <c r="HDJ40" s="1022"/>
      <c r="HDK40" s="1022"/>
      <c r="HDL40" s="1022"/>
      <c r="HDM40" s="1022"/>
      <c r="HDN40" s="1022"/>
      <c r="HDO40" s="1022"/>
      <c r="HDP40" s="1022"/>
      <c r="HDQ40" s="1022"/>
      <c r="HDR40" s="1022"/>
      <c r="HDS40" s="1022"/>
      <c r="HDT40" s="1022"/>
      <c r="HDU40" s="1022"/>
      <c r="HDV40" s="1022"/>
      <c r="HDW40" s="1022"/>
      <c r="HDX40" s="1022"/>
      <c r="HDY40" s="1022"/>
      <c r="HDZ40" s="1022"/>
      <c r="HEA40" s="1022"/>
      <c r="HEB40" s="1022"/>
      <c r="HEC40" s="1022"/>
      <c r="HED40" s="1022"/>
      <c r="HEE40" s="1022"/>
      <c r="HEF40" s="1022"/>
      <c r="HEG40" s="1022"/>
      <c r="HEH40" s="1022"/>
      <c r="HEI40" s="1022"/>
      <c r="HEJ40" s="1022"/>
      <c r="HEK40" s="1022"/>
      <c r="HEL40" s="1022"/>
      <c r="HEM40" s="1022"/>
      <c r="HEN40" s="1022"/>
      <c r="HEO40" s="1022"/>
      <c r="HEP40" s="1022"/>
      <c r="HEQ40" s="1022"/>
      <c r="HER40" s="1022"/>
      <c r="HES40" s="1022"/>
      <c r="HET40" s="1022"/>
      <c r="HEU40" s="1022"/>
      <c r="HEV40" s="1022"/>
      <c r="HEW40" s="1022"/>
      <c r="HEX40" s="1022"/>
      <c r="HEY40" s="1022"/>
      <c r="HEZ40" s="1022"/>
      <c r="HFA40" s="1022"/>
      <c r="HFB40" s="1022"/>
      <c r="HFC40" s="1022"/>
      <c r="HFD40" s="1022"/>
      <c r="HFE40" s="1022"/>
      <c r="HFF40" s="1022"/>
      <c r="HFG40" s="1022"/>
      <c r="HFH40" s="1022"/>
      <c r="HFI40" s="1022"/>
      <c r="HFJ40" s="1022"/>
      <c r="HFK40" s="1022"/>
      <c r="HFL40" s="1022"/>
      <c r="HFM40" s="1022"/>
      <c r="HFN40" s="1022"/>
      <c r="HFO40" s="1022"/>
      <c r="HFP40" s="1022"/>
      <c r="HFQ40" s="1022"/>
      <c r="HFR40" s="1022"/>
      <c r="HFS40" s="1022"/>
      <c r="HFT40" s="1022"/>
      <c r="HFU40" s="1022"/>
      <c r="HFV40" s="1022"/>
      <c r="HFW40" s="1022"/>
      <c r="HFX40" s="1022"/>
      <c r="HFY40" s="1022"/>
      <c r="HFZ40" s="1022"/>
      <c r="HGA40" s="1022"/>
      <c r="HGB40" s="1022"/>
      <c r="HGC40" s="1022"/>
      <c r="HGD40" s="1022"/>
      <c r="HGE40" s="1022"/>
      <c r="HGF40" s="1022"/>
      <c r="HGG40" s="1022"/>
      <c r="HGH40" s="1022"/>
      <c r="HGI40" s="1022"/>
      <c r="HGJ40" s="1022"/>
      <c r="HGK40" s="1022"/>
      <c r="HGL40" s="1022"/>
      <c r="HGM40" s="1022"/>
      <c r="HGN40" s="1022"/>
      <c r="HGO40" s="1022"/>
      <c r="HGP40" s="1022"/>
      <c r="HGQ40" s="1022"/>
      <c r="HGR40" s="1022"/>
      <c r="HGS40" s="1022"/>
      <c r="HGT40" s="1022"/>
      <c r="HGU40" s="1022"/>
      <c r="HGV40" s="1022"/>
      <c r="HGW40" s="1022"/>
      <c r="HGX40" s="1022"/>
      <c r="HGY40" s="1022"/>
      <c r="HGZ40" s="1022"/>
      <c r="HHA40" s="1022"/>
      <c r="HHB40" s="1022"/>
      <c r="HHC40" s="1022"/>
      <c r="HHD40" s="1022"/>
      <c r="HHE40" s="1022"/>
      <c r="HHF40" s="1022"/>
      <c r="HHG40" s="1022"/>
      <c r="HHH40" s="1022"/>
      <c r="HHI40" s="1022"/>
      <c r="HHJ40" s="1022"/>
      <c r="HHK40" s="1022"/>
      <c r="HHL40" s="1022"/>
      <c r="HHM40" s="1022"/>
      <c r="HHN40" s="1022"/>
      <c r="HHO40" s="1022"/>
      <c r="HHP40" s="1022"/>
      <c r="HHQ40" s="1022"/>
      <c r="HHR40" s="1022"/>
      <c r="HHS40" s="1022"/>
      <c r="HHT40" s="1022"/>
      <c r="HHU40" s="1022"/>
      <c r="HHV40" s="1022"/>
      <c r="HHW40" s="1022"/>
      <c r="HHX40" s="1022"/>
      <c r="HHY40" s="1022"/>
      <c r="HHZ40" s="1022"/>
      <c r="HIA40" s="1022"/>
      <c r="HIB40" s="1022"/>
      <c r="HIC40" s="1022"/>
      <c r="HID40" s="1022"/>
      <c r="HIE40" s="1022"/>
      <c r="HIF40" s="1022"/>
      <c r="HIG40" s="1022"/>
      <c r="HIH40" s="1022"/>
      <c r="HII40" s="1022"/>
      <c r="HIJ40" s="1022"/>
      <c r="HIK40" s="1022"/>
      <c r="HIL40" s="1022"/>
      <c r="HIM40" s="1022"/>
      <c r="HIN40" s="1022"/>
      <c r="HIO40" s="1022"/>
      <c r="HIP40" s="1022"/>
      <c r="HIQ40" s="1022"/>
      <c r="HIR40" s="1022"/>
      <c r="HIS40" s="1022"/>
      <c r="HIT40" s="1022"/>
      <c r="HIU40" s="1022"/>
      <c r="HIV40" s="1022"/>
      <c r="HIW40" s="1022"/>
      <c r="HIX40" s="1022"/>
      <c r="HIY40" s="1022"/>
      <c r="HIZ40" s="1022"/>
      <c r="HJA40" s="1022"/>
      <c r="HJB40" s="1022"/>
      <c r="HJC40" s="1022"/>
      <c r="HJD40" s="1022"/>
      <c r="HJE40" s="1022"/>
      <c r="HJF40" s="1022"/>
      <c r="HJG40" s="1022"/>
      <c r="HJH40" s="1022"/>
      <c r="HJI40" s="1022"/>
      <c r="HJJ40" s="1022"/>
      <c r="HJK40" s="1022"/>
      <c r="HJL40" s="1022"/>
      <c r="HJM40" s="1022"/>
      <c r="HJN40" s="1022"/>
      <c r="HJO40" s="1022"/>
      <c r="HJP40" s="1022"/>
      <c r="HJQ40" s="1022"/>
      <c r="HJR40" s="1022"/>
      <c r="HJS40" s="1022"/>
      <c r="HJT40" s="1022"/>
      <c r="HJU40" s="1022"/>
      <c r="HJV40" s="1022"/>
      <c r="HJW40" s="1022"/>
      <c r="HJX40" s="1022"/>
      <c r="HJY40" s="1022"/>
      <c r="HJZ40" s="1022"/>
      <c r="HKA40" s="1022"/>
      <c r="HKB40" s="1022"/>
      <c r="HKC40" s="1022"/>
      <c r="HKD40" s="1022"/>
      <c r="HKE40" s="1022"/>
      <c r="HKF40" s="1022"/>
      <c r="HKG40" s="1022"/>
      <c r="HKH40" s="1022"/>
      <c r="HKI40" s="1022"/>
      <c r="HKJ40" s="1022"/>
      <c r="HKK40" s="1022"/>
      <c r="HKL40" s="1022"/>
      <c r="HKM40" s="1022"/>
      <c r="HKN40" s="1022"/>
      <c r="HKO40" s="1022"/>
      <c r="HKP40" s="1022"/>
      <c r="HKQ40" s="1022"/>
      <c r="HKR40" s="1022"/>
      <c r="HKS40" s="1022"/>
      <c r="HKT40" s="1022"/>
      <c r="HKU40" s="1022"/>
      <c r="HKV40" s="1022"/>
      <c r="HKW40" s="1022"/>
      <c r="HKX40" s="1022"/>
      <c r="HKY40" s="1022"/>
      <c r="HKZ40" s="1022"/>
      <c r="HLA40" s="1022"/>
      <c r="HLB40" s="1022"/>
      <c r="HLC40" s="1022"/>
      <c r="HLD40" s="1022"/>
      <c r="HLE40" s="1022"/>
      <c r="HLF40" s="1022"/>
      <c r="HLG40" s="1022"/>
      <c r="HLH40" s="1022"/>
      <c r="HLI40" s="1022"/>
      <c r="HLJ40" s="1022"/>
      <c r="HLK40" s="1022"/>
      <c r="HLL40" s="1022"/>
      <c r="HLM40" s="1022"/>
      <c r="HLN40" s="1022"/>
      <c r="HLO40" s="1022"/>
      <c r="HLP40" s="1022"/>
      <c r="HLQ40" s="1022"/>
      <c r="HLR40" s="1022"/>
      <c r="HLS40" s="1022"/>
      <c r="HLT40" s="1022"/>
      <c r="HLU40" s="1022"/>
      <c r="HLV40" s="1022"/>
      <c r="HLW40" s="1022"/>
      <c r="HLX40" s="1022"/>
      <c r="HLY40" s="1022"/>
      <c r="HLZ40" s="1022"/>
      <c r="HMA40" s="1022"/>
      <c r="HMB40" s="1022"/>
      <c r="HMC40" s="1022"/>
      <c r="HMD40" s="1022"/>
      <c r="HME40" s="1022"/>
      <c r="HMF40" s="1022"/>
      <c r="HMG40" s="1022"/>
      <c r="HMH40" s="1022"/>
      <c r="HMI40" s="1022"/>
      <c r="HMJ40" s="1022"/>
      <c r="HMK40" s="1022"/>
      <c r="HML40" s="1022"/>
      <c r="HMM40" s="1022"/>
      <c r="HMN40" s="1022"/>
      <c r="HMO40" s="1022"/>
      <c r="HMP40" s="1022"/>
      <c r="HMQ40" s="1022"/>
      <c r="HMR40" s="1022"/>
      <c r="HMS40" s="1022"/>
      <c r="HMT40" s="1022"/>
      <c r="HMU40" s="1022"/>
      <c r="HMV40" s="1022"/>
      <c r="HMW40" s="1022"/>
      <c r="HMX40" s="1022"/>
      <c r="HMY40" s="1022"/>
      <c r="HMZ40" s="1022"/>
      <c r="HNA40" s="1022"/>
      <c r="HNB40" s="1022"/>
      <c r="HNC40" s="1022"/>
      <c r="HND40" s="1022"/>
      <c r="HNE40" s="1022"/>
      <c r="HNF40" s="1022"/>
      <c r="HNG40" s="1022"/>
      <c r="HNH40" s="1022"/>
      <c r="HNI40" s="1022"/>
      <c r="HNJ40" s="1022"/>
      <c r="HNK40" s="1022"/>
      <c r="HNL40" s="1022"/>
      <c r="HNM40" s="1022"/>
      <c r="HNN40" s="1022"/>
      <c r="HNO40" s="1022"/>
      <c r="HNP40" s="1022"/>
      <c r="HNQ40" s="1022"/>
      <c r="HNR40" s="1022"/>
      <c r="HNS40" s="1022"/>
      <c r="HNT40" s="1022"/>
      <c r="HNU40" s="1022"/>
      <c r="HNV40" s="1022"/>
      <c r="HNW40" s="1022"/>
      <c r="HNX40" s="1022"/>
      <c r="HNY40" s="1022"/>
      <c r="HNZ40" s="1022"/>
      <c r="HOA40" s="1022"/>
      <c r="HOB40" s="1022"/>
      <c r="HOC40" s="1022"/>
      <c r="HOD40" s="1022"/>
      <c r="HOE40" s="1022"/>
      <c r="HOF40" s="1022"/>
      <c r="HOG40" s="1022"/>
      <c r="HOH40" s="1022"/>
      <c r="HOI40" s="1022"/>
      <c r="HOJ40" s="1022"/>
      <c r="HOK40" s="1022"/>
      <c r="HOL40" s="1022"/>
      <c r="HOM40" s="1022"/>
      <c r="HON40" s="1022"/>
      <c r="HOO40" s="1022"/>
      <c r="HOP40" s="1022"/>
      <c r="HOQ40" s="1022"/>
      <c r="HOR40" s="1022"/>
      <c r="HOS40" s="1022"/>
      <c r="HOT40" s="1022"/>
      <c r="HOU40" s="1022"/>
      <c r="HOV40" s="1022"/>
      <c r="HOW40" s="1022"/>
      <c r="HOX40" s="1022"/>
      <c r="HOY40" s="1022"/>
      <c r="HOZ40" s="1022"/>
      <c r="HPA40" s="1022"/>
      <c r="HPB40" s="1022"/>
      <c r="HPC40" s="1022"/>
      <c r="HPD40" s="1022"/>
      <c r="HPE40" s="1022"/>
      <c r="HPF40" s="1022"/>
      <c r="HPG40" s="1022"/>
      <c r="HPH40" s="1022"/>
      <c r="HPI40" s="1022"/>
      <c r="HPJ40" s="1022"/>
      <c r="HPK40" s="1022"/>
      <c r="HPL40" s="1022"/>
      <c r="HPM40" s="1022"/>
      <c r="HPN40" s="1022"/>
      <c r="HPO40" s="1022"/>
      <c r="HPP40" s="1022"/>
      <c r="HPQ40" s="1022"/>
      <c r="HPR40" s="1022"/>
      <c r="HPS40" s="1022"/>
      <c r="HPT40" s="1022"/>
      <c r="HPU40" s="1022"/>
      <c r="HPV40" s="1022"/>
      <c r="HPW40" s="1022"/>
      <c r="HPX40" s="1022"/>
      <c r="HPY40" s="1022"/>
      <c r="HPZ40" s="1022"/>
      <c r="HQA40" s="1022"/>
      <c r="HQB40" s="1022"/>
      <c r="HQC40" s="1022"/>
      <c r="HQD40" s="1022"/>
      <c r="HQE40" s="1022"/>
      <c r="HQF40" s="1022"/>
      <c r="HQG40" s="1022"/>
      <c r="HQH40" s="1022"/>
      <c r="HQI40" s="1022"/>
      <c r="HQJ40" s="1022"/>
      <c r="HQK40" s="1022"/>
      <c r="HQL40" s="1022"/>
      <c r="HQM40" s="1022"/>
      <c r="HQN40" s="1022"/>
      <c r="HQO40" s="1022"/>
      <c r="HQP40" s="1022"/>
      <c r="HQQ40" s="1022"/>
      <c r="HQR40" s="1022"/>
      <c r="HQS40" s="1022"/>
      <c r="HQT40" s="1022"/>
      <c r="HQU40" s="1022"/>
      <c r="HQV40" s="1022"/>
      <c r="HQW40" s="1022"/>
      <c r="HQX40" s="1022"/>
      <c r="HQY40" s="1022"/>
      <c r="HQZ40" s="1022"/>
      <c r="HRA40" s="1022"/>
      <c r="HRB40" s="1022"/>
      <c r="HRC40" s="1022"/>
      <c r="HRD40" s="1022"/>
      <c r="HRE40" s="1022"/>
      <c r="HRF40" s="1022"/>
      <c r="HRG40" s="1022"/>
      <c r="HRH40" s="1022"/>
      <c r="HRI40" s="1022"/>
      <c r="HRJ40" s="1022"/>
      <c r="HRK40" s="1022"/>
      <c r="HRL40" s="1022"/>
      <c r="HRM40" s="1022"/>
      <c r="HRN40" s="1022"/>
      <c r="HRO40" s="1022"/>
      <c r="HRP40" s="1022"/>
      <c r="HRQ40" s="1022"/>
      <c r="HRR40" s="1022"/>
      <c r="HRS40" s="1022"/>
      <c r="HRT40" s="1022"/>
      <c r="HRU40" s="1022"/>
      <c r="HRV40" s="1022"/>
      <c r="HRW40" s="1022"/>
      <c r="HRX40" s="1022"/>
      <c r="HRY40" s="1022"/>
      <c r="HRZ40" s="1022"/>
      <c r="HSA40" s="1022"/>
      <c r="HSB40" s="1022"/>
      <c r="HSC40" s="1022"/>
      <c r="HSD40" s="1022"/>
      <c r="HSE40" s="1022"/>
      <c r="HSF40" s="1022"/>
      <c r="HSG40" s="1022"/>
      <c r="HSH40" s="1022"/>
      <c r="HSI40" s="1022"/>
      <c r="HSJ40" s="1022"/>
      <c r="HSK40" s="1022"/>
      <c r="HSL40" s="1022"/>
      <c r="HSM40" s="1022"/>
      <c r="HSN40" s="1022"/>
      <c r="HSO40" s="1022"/>
      <c r="HSP40" s="1022"/>
      <c r="HSQ40" s="1022"/>
      <c r="HSR40" s="1022"/>
      <c r="HSS40" s="1022"/>
      <c r="HST40" s="1022"/>
      <c r="HSU40" s="1022"/>
      <c r="HSV40" s="1022"/>
      <c r="HSW40" s="1022"/>
      <c r="HSX40" s="1022"/>
      <c r="HSY40" s="1022"/>
      <c r="HSZ40" s="1022"/>
      <c r="HTA40" s="1022"/>
      <c r="HTB40" s="1022"/>
      <c r="HTC40" s="1022"/>
      <c r="HTD40" s="1022"/>
      <c r="HTE40" s="1022"/>
      <c r="HTF40" s="1022"/>
      <c r="HTG40" s="1022"/>
      <c r="HTH40" s="1022"/>
      <c r="HTI40" s="1022"/>
      <c r="HTJ40" s="1022"/>
      <c r="HTK40" s="1022"/>
      <c r="HTL40" s="1022"/>
      <c r="HTM40" s="1022"/>
      <c r="HTN40" s="1022"/>
      <c r="HTO40" s="1022"/>
      <c r="HTP40" s="1022"/>
      <c r="HTQ40" s="1022"/>
      <c r="HTR40" s="1022"/>
      <c r="HTS40" s="1022"/>
      <c r="HTT40" s="1022"/>
      <c r="HTU40" s="1022"/>
      <c r="HTV40" s="1022"/>
      <c r="HTW40" s="1022"/>
      <c r="HTX40" s="1022"/>
      <c r="HTY40" s="1022"/>
      <c r="HTZ40" s="1022"/>
      <c r="HUA40" s="1022"/>
      <c r="HUB40" s="1022"/>
      <c r="HUC40" s="1022"/>
      <c r="HUD40" s="1022"/>
      <c r="HUE40" s="1022"/>
      <c r="HUF40" s="1022"/>
      <c r="HUG40" s="1022"/>
      <c r="HUH40" s="1022"/>
      <c r="HUI40" s="1022"/>
      <c r="HUJ40" s="1022"/>
      <c r="HUK40" s="1022"/>
      <c r="HUL40" s="1022"/>
      <c r="HUM40" s="1022"/>
      <c r="HUN40" s="1022"/>
      <c r="HUO40" s="1022"/>
      <c r="HUP40" s="1022"/>
      <c r="HUQ40" s="1022"/>
      <c r="HUR40" s="1022"/>
      <c r="HUS40" s="1022"/>
      <c r="HUT40" s="1022"/>
      <c r="HUU40" s="1022"/>
      <c r="HUV40" s="1022"/>
      <c r="HUW40" s="1022"/>
      <c r="HUX40" s="1022"/>
      <c r="HUY40" s="1022"/>
      <c r="HUZ40" s="1022"/>
      <c r="HVA40" s="1022"/>
      <c r="HVB40" s="1022"/>
      <c r="HVC40" s="1022"/>
      <c r="HVD40" s="1022"/>
      <c r="HVE40" s="1022"/>
      <c r="HVF40" s="1022"/>
      <c r="HVG40" s="1022"/>
      <c r="HVH40" s="1022"/>
      <c r="HVI40" s="1022"/>
      <c r="HVJ40" s="1022"/>
      <c r="HVK40" s="1022"/>
      <c r="HVL40" s="1022"/>
      <c r="HVM40" s="1022"/>
      <c r="HVN40" s="1022"/>
      <c r="HVO40" s="1022"/>
      <c r="HVP40" s="1022"/>
      <c r="HVQ40" s="1022"/>
      <c r="HVR40" s="1022"/>
      <c r="HVS40" s="1022"/>
      <c r="HVT40" s="1022"/>
      <c r="HVU40" s="1022"/>
      <c r="HVV40" s="1022"/>
      <c r="HVW40" s="1022"/>
      <c r="HVX40" s="1022"/>
      <c r="HVY40" s="1022"/>
      <c r="HVZ40" s="1022"/>
      <c r="HWA40" s="1022"/>
      <c r="HWB40" s="1022"/>
      <c r="HWC40" s="1022"/>
      <c r="HWD40" s="1022"/>
      <c r="HWE40" s="1022"/>
      <c r="HWF40" s="1022"/>
      <c r="HWG40" s="1022"/>
      <c r="HWH40" s="1022"/>
      <c r="HWI40" s="1022"/>
      <c r="HWJ40" s="1022"/>
      <c r="HWK40" s="1022"/>
      <c r="HWL40" s="1022"/>
      <c r="HWM40" s="1022"/>
      <c r="HWN40" s="1022"/>
      <c r="HWO40" s="1022"/>
      <c r="HWP40" s="1022"/>
      <c r="HWQ40" s="1022"/>
      <c r="HWR40" s="1022"/>
      <c r="HWS40" s="1022"/>
      <c r="HWT40" s="1022"/>
      <c r="HWU40" s="1022"/>
      <c r="HWV40" s="1022"/>
      <c r="HWW40" s="1022"/>
      <c r="HWX40" s="1022"/>
      <c r="HWY40" s="1022"/>
      <c r="HWZ40" s="1022"/>
      <c r="HXA40" s="1022"/>
      <c r="HXB40" s="1022"/>
      <c r="HXC40" s="1022"/>
      <c r="HXD40" s="1022"/>
      <c r="HXE40" s="1022"/>
      <c r="HXF40" s="1022"/>
      <c r="HXG40" s="1022"/>
      <c r="HXH40" s="1022"/>
      <c r="HXI40" s="1022"/>
      <c r="HXJ40" s="1022"/>
      <c r="HXK40" s="1022"/>
      <c r="HXL40" s="1022"/>
      <c r="HXM40" s="1022"/>
      <c r="HXN40" s="1022"/>
      <c r="HXO40" s="1022"/>
      <c r="HXP40" s="1022"/>
      <c r="HXQ40" s="1022"/>
      <c r="HXR40" s="1022"/>
      <c r="HXS40" s="1022"/>
      <c r="HXT40" s="1022"/>
      <c r="HXU40" s="1022"/>
      <c r="HXV40" s="1022"/>
      <c r="HXW40" s="1022"/>
      <c r="HXX40" s="1022"/>
      <c r="HXY40" s="1022"/>
      <c r="HXZ40" s="1022"/>
      <c r="HYA40" s="1022"/>
      <c r="HYB40" s="1022"/>
      <c r="HYC40" s="1022"/>
      <c r="HYD40" s="1022"/>
      <c r="HYE40" s="1022"/>
      <c r="HYF40" s="1022"/>
      <c r="HYG40" s="1022"/>
      <c r="HYH40" s="1022"/>
      <c r="HYI40" s="1022"/>
      <c r="HYJ40" s="1022"/>
      <c r="HYK40" s="1022"/>
      <c r="HYL40" s="1022"/>
      <c r="HYM40" s="1022"/>
      <c r="HYN40" s="1022"/>
      <c r="HYO40" s="1022"/>
      <c r="HYP40" s="1022"/>
      <c r="HYQ40" s="1022"/>
      <c r="HYR40" s="1022"/>
      <c r="HYS40" s="1022"/>
      <c r="HYT40" s="1022"/>
      <c r="HYU40" s="1022"/>
      <c r="HYV40" s="1022"/>
      <c r="HYW40" s="1022"/>
      <c r="HYX40" s="1022"/>
      <c r="HYY40" s="1022"/>
      <c r="HYZ40" s="1022"/>
      <c r="HZA40" s="1022"/>
      <c r="HZB40" s="1022"/>
      <c r="HZC40" s="1022"/>
      <c r="HZD40" s="1022"/>
      <c r="HZE40" s="1022"/>
      <c r="HZF40" s="1022"/>
      <c r="HZG40" s="1022"/>
      <c r="HZH40" s="1022"/>
      <c r="HZI40" s="1022"/>
      <c r="HZJ40" s="1022"/>
      <c r="HZK40" s="1022"/>
      <c r="HZL40" s="1022"/>
      <c r="HZM40" s="1022"/>
      <c r="HZN40" s="1022"/>
      <c r="HZO40" s="1022"/>
      <c r="HZP40" s="1022"/>
      <c r="HZQ40" s="1022"/>
      <c r="HZR40" s="1022"/>
      <c r="HZS40" s="1022"/>
      <c r="HZT40" s="1022"/>
      <c r="HZU40" s="1022"/>
      <c r="HZV40" s="1022"/>
      <c r="HZW40" s="1022"/>
      <c r="HZX40" s="1022"/>
      <c r="HZY40" s="1022"/>
      <c r="HZZ40" s="1022"/>
      <c r="IAA40" s="1022"/>
      <c r="IAB40" s="1022"/>
      <c r="IAC40" s="1022"/>
      <c r="IAD40" s="1022"/>
      <c r="IAE40" s="1022"/>
      <c r="IAF40" s="1022"/>
      <c r="IAG40" s="1022"/>
      <c r="IAH40" s="1022"/>
      <c r="IAI40" s="1022"/>
      <c r="IAJ40" s="1022"/>
      <c r="IAK40" s="1022"/>
      <c r="IAL40" s="1022"/>
      <c r="IAM40" s="1022"/>
      <c r="IAN40" s="1022"/>
      <c r="IAO40" s="1022"/>
      <c r="IAP40" s="1022"/>
      <c r="IAQ40" s="1022"/>
      <c r="IAR40" s="1022"/>
      <c r="IAS40" s="1022"/>
      <c r="IAT40" s="1022"/>
      <c r="IAU40" s="1022"/>
      <c r="IAV40" s="1022"/>
      <c r="IAW40" s="1022"/>
      <c r="IAX40" s="1022"/>
      <c r="IAY40" s="1022"/>
      <c r="IAZ40" s="1022"/>
      <c r="IBA40" s="1022"/>
      <c r="IBB40" s="1022"/>
      <c r="IBC40" s="1022"/>
      <c r="IBD40" s="1022"/>
      <c r="IBE40" s="1022"/>
      <c r="IBF40" s="1022"/>
      <c r="IBG40" s="1022"/>
      <c r="IBH40" s="1022"/>
      <c r="IBI40" s="1022"/>
      <c r="IBJ40" s="1022"/>
      <c r="IBK40" s="1022"/>
      <c r="IBL40" s="1022"/>
      <c r="IBM40" s="1022"/>
      <c r="IBN40" s="1022"/>
      <c r="IBO40" s="1022"/>
      <c r="IBP40" s="1022"/>
      <c r="IBQ40" s="1022"/>
      <c r="IBR40" s="1022"/>
      <c r="IBS40" s="1022"/>
      <c r="IBT40" s="1022"/>
      <c r="IBU40" s="1022"/>
      <c r="IBV40" s="1022"/>
      <c r="IBW40" s="1022"/>
      <c r="IBX40" s="1022"/>
      <c r="IBY40" s="1022"/>
      <c r="IBZ40" s="1022"/>
      <c r="ICA40" s="1022"/>
      <c r="ICB40" s="1022"/>
      <c r="ICC40" s="1022"/>
      <c r="ICD40" s="1022"/>
      <c r="ICE40" s="1022"/>
      <c r="ICF40" s="1022"/>
      <c r="ICG40" s="1022"/>
      <c r="ICH40" s="1022"/>
      <c r="ICI40" s="1022"/>
      <c r="ICJ40" s="1022"/>
      <c r="ICK40" s="1022"/>
      <c r="ICL40" s="1022"/>
      <c r="ICM40" s="1022"/>
      <c r="ICN40" s="1022"/>
      <c r="ICO40" s="1022"/>
      <c r="ICP40" s="1022"/>
      <c r="ICQ40" s="1022"/>
      <c r="ICR40" s="1022"/>
      <c r="ICS40" s="1022"/>
      <c r="ICT40" s="1022"/>
      <c r="ICU40" s="1022"/>
      <c r="ICV40" s="1022"/>
      <c r="ICW40" s="1022"/>
      <c r="ICX40" s="1022"/>
      <c r="ICY40" s="1022"/>
      <c r="ICZ40" s="1022"/>
      <c r="IDA40" s="1022"/>
      <c r="IDB40" s="1022"/>
      <c r="IDC40" s="1022"/>
      <c r="IDD40" s="1022"/>
      <c r="IDE40" s="1022"/>
      <c r="IDF40" s="1022"/>
      <c r="IDG40" s="1022"/>
      <c r="IDH40" s="1022"/>
      <c r="IDI40" s="1022"/>
      <c r="IDJ40" s="1022"/>
      <c r="IDK40" s="1022"/>
      <c r="IDL40" s="1022"/>
      <c r="IDM40" s="1022"/>
      <c r="IDN40" s="1022"/>
      <c r="IDO40" s="1022"/>
      <c r="IDP40" s="1022"/>
      <c r="IDQ40" s="1022"/>
      <c r="IDR40" s="1022"/>
      <c r="IDS40" s="1022"/>
      <c r="IDT40" s="1022"/>
      <c r="IDU40" s="1022"/>
      <c r="IDV40" s="1022"/>
      <c r="IDW40" s="1022"/>
      <c r="IDX40" s="1022"/>
      <c r="IDY40" s="1022"/>
      <c r="IDZ40" s="1022"/>
      <c r="IEA40" s="1022"/>
      <c r="IEB40" s="1022"/>
      <c r="IEC40" s="1022"/>
      <c r="IED40" s="1022"/>
      <c r="IEE40" s="1022"/>
      <c r="IEF40" s="1022"/>
      <c r="IEG40" s="1022"/>
      <c r="IEH40" s="1022"/>
      <c r="IEI40" s="1022"/>
      <c r="IEJ40" s="1022"/>
      <c r="IEK40" s="1022"/>
      <c r="IEL40" s="1022"/>
      <c r="IEM40" s="1022"/>
      <c r="IEN40" s="1022"/>
      <c r="IEO40" s="1022"/>
      <c r="IEP40" s="1022"/>
      <c r="IEQ40" s="1022"/>
      <c r="IER40" s="1022"/>
      <c r="IES40" s="1022"/>
      <c r="IET40" s="1022"/>
      <c r="IEU40" s="1022"/>
      <c r="IEV40" s="1022"/>
      <c r="IEW40" s="1022"/>
      <c r="IEX40" s="1022"/>
      <c r="IEY40" s="1022"/>
      <c r="IEZ40" s="1022"/>
      <c r="IFA40" s="1022"/>
      <c r="IFB40" s="1022"/>
      <c r="IFC40" s="1022"/>
      <c r="IFD40" s="1022"/>
      <c r="IFE40" s="1022"/>
      <c r="IFF40" s="1022"/>
      <c r="IFG40" s="1022"/>
      <c r="IFH40" s="1022"/>
      <c r="IFI40" s="1022"/>
      <c r="IFJ40" s="1022"/>
      <c r="IFK40" s="1022"/>
      <c r="IFL40" s="1022"/>
      <c r="IFM40" s="1022"/>
      <c r="IFN40" s="1022"/>
      <c r="IFO40" s="1022"/>
      <c r="IFP40" s="1022"/>
      <c r="IFQ40" s="1022"/>
      <c r="IFR40" s="1022"/>
      <c r="IFS40" s="1022"/>
      <c r="IFT40" s="1022"/>
      <c r="IFU40" s="1022"/>
      <c r="IFV40" s="1022"/>
      <c r="IFW40" s="1022"/>
      <c r="IFX40" s="1022"/>
      <c r="IFY40" s="1022"/>
      <c r="IFZ40" s="1022"/>
      <c r="IGA40" s="1022"/>
      <c r="IGB40" s="1022"/>
      <c r="IGC40" s="1022"/>
      <c r="IGD40" s="1022"/>
      <c r="IGE40" s="1022"/>
      <c r="IGF40" s="1022"/>
      <c r="IGG40" s="1022"/>
      <c r="IGH40" s="1022"/>
      <c r="IGI40" s="1022"/>
      <c r="IGJ40" s="1022"/>
      <c r="IGK40" s="1022"/>
      <c r="IGL40" s="1022"/>
      <c r="IGM40" s="1022"/>
      <c r="IGN40" s="1022"/>
      <c r="IGO40" s="1022"/>
      <c r="IGP40" s="1022"/>
      <c r="IGQ40" s="1022"/>
      <c r="IGR40" s="1022"/>
      <c r="IGS40" s="1022"/>
      <c r="IGT40" s="1022"/>
      <c r="IGU40" s="1022"/>
      <c r="IGV40" s="1022"/>
      <c r="IGW40" s="1022"/>
      <c r="IGX40" s="1022"/>
      <c r="IGY40" s="1022"/>
      <c r="IGZ40" s="1022"/>
      <c r="IHA40" s="1022"/>
      <c r="IHB40" s="1022"/>
      <c r="IHC40" s="1022"/>
      <c r="IHD40" s="1022"/>
      <c r="IHE40" s="1022"/>
      <c r="IHF40" s="1022"/>
      <c r="IHG40" s="1022"/>
      <c r="IHH40" s="1022"/>
      <c r="IHI40" s="1022"/>
      <c r="IHJ40" s="1022"/>
      <c r="IHK40" s="1022"/>
      <c r="IHL40" s="1022"/>
      <c r="IHM40" s="1022"/>
      <c r="IHN40" s="1022"/>
      <c r="IHO40" s="1022"/>
      <c r="IHP40" s="1022"/>
      <c r="IHQ40" s="1022"/>
      <c r="IHR40" s="1022"/>
      <c r="IHS40" s="1022"/>
      <c r="IHT40" s="1022"/>
      <c r="IHU40" s="1022"/>
      <c r="IHV40" s="1022"/>
      <c r="IHW40" s="1022"/>
      <c r="IHX40" s="1022"/>
      <c r="IHY40" s="1022"/>
      <c r="IHZ40" s="1022"/>
      <c r="IIA40" s="1022"/>
      <c r="IIB40" s="1022"/>
      <c r="IIC40" s="1022"/>
      <c r="IID40" s="1022"/>
      <c r="IIE40" s="1022"/>
      <c r="IIF40" s="1022"/>
      <c r="IIG40" s="1022"/>
      <c r="IIH40" s="1022"/>
      <c r="III40" s="1022"/>
      <c r="IIJ40" s="1022"/>
      <c r="IIK40" s="1022"/>
      <c r="IIL40" s="1022"/>
      <c r="IIM40" s="1022"/>
      <c r="IIN40" s="1022"/>
      <c r="IIO40" s="1022"/>
      <c r="IIP40" s="1022"/>
      <c r="IIQ40" s="1022"/>
      <c r="IIR40" s="1022"/>
      <c r="IIS40" s="1022"/>
      <c r="IIT40" s="1022"/>
      <c r="IIU40" s="1022"/>
      <c r="IIV40" s="1022"/>
      <c r="IIW40" s="1022"/>
      <c r="IIX40" s="1022"/>
      <c r="IIY40" s="1022"/>
      <c r="IIZ40" s="1022"/>
      <c r="IJA40" s="1022"/>
      <c r="IJB40" s="1022"/>
      <c r="IJC40" s="1022"/>
      <c r="IJD40" s="1022"/>
      <c r="IJE40" s="1022"/>
      <c r="IJF40" s="1022"/>
      <c r="IJG40" s="1022"/>
      <c r="IJH40" s="1022"/>
      <c r="IJI40" s="1022"/>
      <c r="IJJ40" s="1022"/>
      <c r="IJK40" s="1022"/>
      <c r="IJL40" s="1022"/>
      <c r="IJM40" s="1022"/>
      <c r="IJN40" s="1022"/>
      <c r="IJO40" s="1022"/>
      <c r="IJP40" s="1022"/>
      <c r="IJQ40" s="1022"/>
      <c r="IJR40" s="1022"/>
      <c r="IJS40" s="1022"/>
      <c r="IJT40" s="1022"/>
      <c r="IJU40" s="1022"/>
      <c r="IJV40" s="1022"/>
      <c r="IJW40" s="1022"/>
      <c r="IJX40" s="1022"/>
      <c r="IJY40" s="1022"/>
      <c r="IJZ40" s="1022"/>
      <c r="IKA40" s="1022"/>
      <c r="IKB40" s="1022"/>
      <c r="IKC40" s="1022"/>
      <c r="IKD40" s="1022"/>
      <c r="IKE40" s="1022"/>
      <c r="IKF40" s="1022"/>
      <c r="IKG40" s="1022"/>
      <c r="IKH40" s="1022"/>
      <c r="IKI40" s="1022"/>
      <c r="IKJ40" s="1022"/>
      <c r="IKK40" s="1022"/>
      <c r="IKL40" s="1022"/>
      <c r="IKM40" s="1022"/>
      <c r="IKN40" s="1022"/>
      <c r="IKO40" s="1022"/>
      <c r="IKP40" s="1022"/>
      <c r="IKQ40" s="1022"/>
      <c r="IKR40" s="1022"/>
      <c r="IKS40" s="1022"/>
      <c r="IKT40" s="1022"/>
      <c r="IKU40" s="1022"/>
      <c r="IKV40" s="1022"/>
      <c r="IKW40" s="1022"/>
      <c r="IKX40" s="1022"/>
      <c r="IKY40" s="1022"/>
      <c r="IKZ40" s="1022"/>
      <c r="ILA40" s="1022"/>
      <c r="ILB40" s="1022"/>
      <c r="ILC40" s="1022"/>
      <c r="ILD40" s="1022"/>
      <c r="ILE40" s="1022"/>
      <c r="ILF40" s="1022"/>
      <c r="ILG40" s="1022"/>
      <c r="ILH40" s="1022"/>
      <c r="ILI40" s="1022"/>
      <c r="ILJ40" s="1022"/>
      <c r="ILK40" s="1022"/>
      <c r="ILL40" s="1022"/>
      <c r="ILM40" s="1022"/>
      <c r="ILN40" s="1022"/>
      <c r="ILO40" s="1022"/>
      <c r="ILP40" s="1022"/>
      <c r="ILQ40" s="1022"/>
      <c r="ILR40" s="1022"/>
      <c r="ILS40" s="1022"/>
      <c r="ILT40" s="1022"/>
      <c r="ILU40" s="1022"/>
      <c r="ILV40" s="1022"/>
      <c r="ILW40" s="1022"/>
      <c r="ILX40" s="1022"/>
      <c r="ILY40" s="1022"/>
      <c r="ILZ40" s="1022"/>
      <c r="IMA40" s="1022"/>
      <c r="IMB40" s="1022"/>
      <c r="IMC40" s="1022"/>
      <c r="IMD40" s="1022"/>
      <c r="IME40" s="1022"/>
      <c r="IMF40" s="1022"/>
      <c r="IMG40" s="1022"/>
      <c r="IMH40" s="1022"/>
      <c r="IMI40" s="1022"/>
      <c r="IMJ40" s="1022"/>
      <c r="IMK40" s="1022"/>
      <c r="IML40" s="1022"/>
      <c r="IMM40" s="1022"/>
      <c r="IMN40" s="1022"/>
      <c r="IMO40" s="1022"/>
      <c r="IMP40" s="1022"/>
      <c r="IMQ40" s="1022"/>
      <c r="IMR40" s="1022"/>
      <c r="IMS40" s="1022"/>
      <c r="IMT40" s="1022"/>
      <c r="IMU40" s="1022"/>
      <c r="IMV40" s="1022"/>
      <c r="IMW40" s="1022"/>
      <c r="IMX40" s="1022"/>
      <c r="IMY40" s="1022"/>
      <c r="IMZ40" s="1022"/>
      <c r="INA40" s="1022"/>
      <c r="INB40" s="1022"/>
      <c r="INC40" s="1022"/>
      <c r="IND40" s="1022"/>
      <c r="INE40" s="1022"/>
      <c r="INF40" s="1022"/>
      <c r="ING40" s="1022"/>
      <c r="INH40" s="1022"/>
      <c r="INI40" s="1022"/>
      <c r="INJ40" s="1022"/>
      <c r="INK40" s="1022"/>
      <c r="INL40" s="1022"/>
      <c r="INM40" s="1022"/>
      <c r="INN40" s="1022"/>
      <c r="INO40" s="1022"/>
      <c r="INP40" s="1022"/>
      <c r="INQ40" s="1022"/>
      <c r="INR40" s="1022"/>
      <c r="INS40" s="1022"/>
      <c r="INT40" s="1022"/>
      <c r="INU40" s="1022"/>
      <c r="INV40" s="1022"/>
      <c r="INW40" s="1022"/>
      <c r="INX40" s="1022"/>
      <c r="INY40" s="1022"/>
      <c r="INZ40" s="1022"/>
      <c r="IOA40" s="1022"/>
      <c r="IOB40" s="1022"/>
      <c r="IOC40" s="1022"/>
      <c r="IOD40" s="1022"/>
      <c r="IOE40" s="1022"/>
      <c r="IOF40" s="1022"/>
      <c r="IOG40" s="1022"/>
      <c r="IOH40" s="1022"/>
      <c r="IOI40" s="1022"/>
      <c r="IOJ40" s="1022"/>
      <c r="IOK40" s="1022"/>
      <c r="IOL40" s="1022"/>
      <c r="IOM40" s="1022"/>
      <c r="ION40" s="1022"/>
      <c r="IOO40" s="1022"/>
      <c r="IOP40" s="1022"/>
      <c r="IOQ40" s="1022"/>
      <c r="IOR40" s="1022"/>
      <c r="IOS40" s="1022"/>
      <c r="IOT40" s="1022"/>
      <c r="IOU40" s="1022"/>
      <c r="IOV40" s="1022"/>
      <c r="IOW40" s="1022"/>
      <c r="IOX40" s="1022"/>
      <c r="IOY40" s="1022"/>
      <c r="IOZ40" s="1022"/>
      <c r="IPA40" s="1022"/>
      <c r="IPB40" s="1022"/>
      <c r="IPC40" s="1022"/>
      <c r="IPD40" s="1022"/>
      <c r="IPE40" s="1022"/>
      <c r="IPF40" s="1022"/>
      <c r="IPG40" s="1022"/>
      <c r="IPH40" s="1022"/>
      <c r="IPI40" s="1022"/>
      <c r="IPJ40" s="1022"/>
      <c r="IPK40" s="1022"/>
      <c r="IPL40" s="1022"/>
      <c r="IPM40" s="1022"/>
      <c r="IPN40" s="1022"/>
      <c r="IPO40" s="1022"/>
      <c r="IPP40" s="1022"/>
      <c r="IPQ40" s="1022"/>
      <c r="IPR40" s="1022"/>
      <c r="IPS40" s="1022"/>
      <c r="IPT40" s="1022"/>
      <c r="IPU40" s="1022"/>
      <c r="IPV40" s="1022"/>
      <c r="IPW40" s="1022"/>
      <c r="IPX40" s="1022"/>
      <c r="IPY40" s="1022"/>
      <c r="IPZ40" s="1022"/>
      <c r="IQA40" s="1022"/>
      <c r="IQB40" s="1022"/>
      <c r="IQC40" s="1022"/>
      <c r="IQD40" s="1022"/>
      <c r="IQE40" s="1022"/>
      <c r="IQF40" s="1022"/>
      <c r="IQG40" s="1022"/>
      <c r="IQH40" s="1022"/>
      <c r="IQI40" s="1022"/>
      <c r="IQJ40" s="1022"/>
      <c r="IQK40" s="1022"/>
      <c r="IQL40" s="1022"/>
      <c r="IQM40" s="1022"/>
      <c r="IQN40" s="1022"/>
      <c r="IQO40" s="1022"/>
      <c r="IQP40" s="1022"/>
      <c r="IQQ40" s="1022"/>
      <c r="IQR40" s="1022"/>
      <c r="IQS40" s="1022"/>
      <c r="IQT40" s="1022"/>
      <c r="IQU40" s="1022"/>
      <c r="IQV40" s="1022"/>
      <c r="IQW40" s="1022"/>
      <c r="IQX40" s="1022"/>
      <c r="IQY40" s="1022"/>
      <c r="IQZ40" s="1022"/>
      <c r="IRA40" s="1022"/>
      <c r="IRB40" s="1022"/>
      <c r="IRC40" s="1022"/>
      <c r="IRD40" s="1022"/>
      <c r="IRE40" s="1022"/>
      <c r="IRF40" s="1022"/>
      <c r="IRG40" s="1022"/>
      <c r="IRH40" s="1022"/>
      <c r="IRI40" s="1022"/>
      <c r="IRJ40" s="1022"/>
      <c r="IRK40" s="1022"/>
      <c r="IRL40" s="1022"/>
      <c r="IRM40" s="1022"/>
      <c r="IRN40" s="1022"/>
      <c r="IRO40" s="1022"/>
      <c r="IRP40" s="1022"/>
      <c r="IRQ40" s="1022"/>
      <c r="IRR40" s="1022"/>
      <c r="IRS40" s="1022"/>
      <c r="IRT40" s="1022"/>
      <c r="IRU40" s="1022"/>
      <c r="IRV40" s="1022"/>
      <c r="IRW40" s="1022"/>
      <c r="IRX40" s="1022"/>
      <c r="IRY40" s="1022"/>
      <c r="IRZ40" s="1022"/>
      <c r="ISA40" s="1022"/>
      <c r="ISB40" s="1022"/>
      <c r="ISC40" s="1022"/>
      <c r="ISD40" s="1022"/>
      <c r="ISE40" s="1022"/>
      <c r="ISF40" s="1022"/>
      <c r="ISG40" s="1022"/>
      <c r="ISH40" s="1022"/>
      <c r="ISI40" s="1022"/>
      <c r="ISJ40" s="1022"/>
      <c r="ISK40" s="1022"/>
      <c r="ISL40" s="1022"/>
      <c r="ISM40" s="1022"/>
      <c r="ISN40" s="1022"/>
      <c r="ISO40" s="1022"/>
      <c r="ISP40" s="1022"/>
      <c r="ISQ40" s="1022"/>
      <c r="ISR40" s="1022"/>
      <c r="ISS40" s="1022"/>
      <c r="IST40" s="1022"/>
      <c r="ISU40" s="1022"/>
      <c r="ISV40" s="1022"/>
      <c r="ISW40" s="1022"/>
      <c r="ISX40" s="1022"/>
      <c r="ISY40" s="1022"/>
      <c r="ISZ40" s="1022"/>
      <c r="ITA40" s="1022"/>
      <c r="ITB40" s="1022"/>
      <c r="ITC40" s="1022"/>
      <c r="ITD40" s="1022"/>
      <c r="ITE40" s="1022"/>
      <c r="ITF40" s="1022"/>
      <c r="ITG40" s="1022"/>
      <c r="ITH40" s="1022"/>
      <c r="ITI40" s="1022"/>
      <c r="ITJ40" s="1022"/>
      <c r="ITK40" s="1022"/>
      <c r="ITL40" s="1022"/>
      <c r="ITM40" s="1022"/>
      <c r="ITN40" s="1022"/>
      <c r="ITO40" s="1022"/>
      <c r="ITP40" s="1022"/>
      <c r="ITQ40" s="1022"/>
      <c r="ITR40" s="1022"/>
      <c r="ITS40" s="1022"/>
      <c r="ITT40" s="1022"/>
      <c r="ITU40" s="1022"/>
      <c r="ITV40" s="1022"/>
      <c r="ITW40" s="1022"/>
      <c r="ITX40" s="1022"/>
      <c r="ITY40" s="1022"/>
      <c r="ITZ40" s="1022"/>
      <c r="IUA40" s="1022"/>
      <c r="IUB40" s="1022"/>
      <c r="IUC40" s="1022"/>
      <c r="IUD40" s="1022"/>
      <c r="IUE40" s="1022"/>
      <c r="IUF40" s="1022"/>
      <c r="IUG40" s="1022"/>
      <c r="IUH40" s="1022"/>
      <c r="IUI40" s="1022"/>
      <c r="IUJ40" s="1022"/>
      <c r="IUK40" s="1022"/>
      <c r="IUL40" s="1022"/>
      <c r="IUM40" s="1022"/>
      <c r="IUN40" s="1022"/>
      <c r="IUO40" s="1022"/>
      <c r="IUP40" s="1022"/>
      <c r="IUQ40" s="1022"/>
      <c r="IUR40" s="1022"/>
      <c r="IUS40" s="1022"/>
      <c r="IUT40" s="1022"/>
      <c r="IUU40" s="1022"/>
      <c r="IUV40" s="1022"/>
      <c r="IUW40" s="1022"/>
      <c r="IUX40" s="1022"/>
      <c r="IUY40" s="1022"/>
      <c r="IUZ40" s="1022"/>
      <c r="IVA40" s="1022"/>
      <c r="IVB40" s="1022"/>
      <c r="IVC40" s="1022"/>
      <c r="IVD40" s="1022"/>
      <c r="IVE40" s="1022"/>
      <c r="IVF40" s="1022"/>
      <c r="IVG40" s="1022"/>
      <c r="IVH40" s="1022"/>
      <c r="IVI40" s="1022"/>
      <c r="IVJ40" s="1022"/>
      <c r="IVK40" s="1022"/>
      <c r="IVL40" s="1022"/>
      <c r="IVM40" s="1022"/>
      <c r="IVN40" s="1022"/>
      <c r="IVO40" s="1022"/>
      <c r="IVP40" s="1022"/>
      <c r="IVQ40" s="1022"/>
      <c r="IVR40" s="1022"/>
      <c r="IVS40" s="1022"/>
      <c r="IVT40" s="1022"/>
      <c r="IVU40" s="1022"/>
      <c r="IVV40" s="1022"/>
      <c r="IVW40" s="1022"/>
      <c r="IVX40" s="1022"/>
      <c r="IVY40" s="1022"/>
      <c r="IVZ40" s="1022"/>
      <c r="IWA40" s="1022"/>
      <c r="IWB40" s="1022"/>
      <c r="IWC40" s="1022"/>
      <c r="IWD40" s="1022"/>
      <c r="IWE40" s="1022"/>
      <c r="IWF40" s="1022"/>
      <c r="IWG40" s="1022"/>
      <c r="IWH40" s="1022"/>
      <c r="IWI40" s="1022"/>
      <c r="IWJ40" s="1022"/>
      <c r="IWK40" s="1022"/>
      <c r="IWL40" s="1022"/>
      <c r="IWM40" s="1022"/>
      <c r="IWN40" s="1022"/>
      <c r="IWO40" s="1022"/>
      <c r="IWP40" s="1022"/>
      <c r="IWQ40" s="1022"/>
      <c r="IWR40" s="1022"/>
      <c r="IWS40" s="1022"/>
      <c r="IWT40" s="1022"/>
      <c r="IWU40" s="1022"/>
      <c r="IWV40" s="1022"/>
      <c r="IWW40" s="1022"/>
      <c r="IWX40" s="1022"/>
      <c r="IWY40" s="1022"/>
      <c r="IWZ40" s="1022"/>
      <c r="IXA40" s="1022"/>
      <c r="IXB40" s="1022"/>
      <c r="IXC40" s="1022"/>
      <c r="IXD40" s="1022"/>
      <c r="IXE40" s="1022"/>
      <c r="IXF40" s="1022"/>
      <c r="IXG40" s="1022"/>
      <c r="IXH40" s="1022"/>
      <c r="IXI40" s="1022"/>
      <c r="IXJ40" s="1022"/>
      <c r="IXK40" s="1022"/>
      <c r="IXL40" s="1022"/>
      <c r="IXM40" s="1022"/>
      <c r="IXN40" s="1022"/>
      <c r="IXO40" s="1022"/>
      <c r="IXP40" s="1022"/>
      <c r="IXQ40" s="1022"/>
      <c r="IXR40" s="1022"/>
      <c r="IXS40" s="1022"/>
      <c r="IXT40" s="1022"/>
      <c r="IXU40" s="1022"/>
      <c r="IXV40" s="1022"/>
      <c r="IXW40" s="1022"/>
      <c r="IXX40" s="1022"/>
      <c r="IXY40" s="1022"/>
      <c r="IXZ40" s="1022"/>
      <c r="IYA40" s="1022"/>
      <c r="IYB40" s="1022"/>
      <c r="IYC40" s="1022"/>
      <c r="IYD40" s="1022"/>
      <c r="IYE40" s="1022"/>
      <c r="IYF40" s="1022"/>
      <c r="IYG40" s="1022"/>
      <c r="IYH40" s="1022"/>
      <c r="IYI40" s="1022"/>
      <c r="IYJ40" s="1022"/>
      <c r="IYK40" s="1022"/>
      <c r="IYL40" s="1022"/>
      <c r="IYM40" s="1022"/>
      <c r="IYN40" s="1022"/>
      <c r="IYO40" s="1022"/>
      <c r="IYP40" s="1022"/>
      <c r="IYQ40" s="1022"/>
      <c r="IYR40" s="1022"/>
      <c r="IYS40" s="1022"/>
      <c r="IYT40" s="1022"/>
      <c r="IYU40" s="1022"/>
      <c r="IYV40" s="1022"/>
      <c r="IYW40" s="1022"/>
      <c r="IYX40" s="1022"/>
      <c r="IYY40" s="1022"/>
      <c r="IYZ40" s="1022"/>
      <c r="IZA40" s="1022"/>
      <c r="IZB40" s="1022"/>
      <c r="IZC40" s="1022"/>
      <c r="IZD40" s="1022"/>
      <c r="IZE40" s="1022"/>
      <c r="IZF40" s="1022"/>
      <c r="IZG40" s="1022"/>
      <c r="IZH40" s="1022"/>
      <c r="IZI40" s="1022"/>
      <c r="IZJ40" s="1022"/>
      <c r="IZK40" s="1022"/>
      <c r="IZL40" s="1022"/>
      <c r="IZM40" s="1022"/>
      <c r="IZN40" s="1022"/>
      <c r="IZO40" s="1022"/>
      <c r="IZP40" s="1022"/>
      <c r="IZQ40" s="1022"/>
      <c r="IZR40" s="1022"/>
      <c r="IZS40" s="1022"/>
      <c r="IZT40" s="1022"/>
      <c r="IZU40" s="1022"/>
      <c r="IZV40" s="1022"/>
      <c r="IZW40" s="1022"/>
      <c r="IZX40" s="1022"/>
      <c r="IZY40" s="1022"/>
      <c r="IZZ40" s="1022"/>
      <c r="JAA40" s="1022"/>
      <c r="JAB40" s="1022"/>
      <c r="JAC40" s="1022"/>
      <c r="JAD40" s="1022"/>
      <c r="JAE40" s="1022"/>
      <c r="JAF40" s="1022"/>
      <c r="JAG40" s="1022"/>
      <c r="JAH40" s="1022"/>
      <c r="JAI40" s="1022"/>
      <c r="JAJ40" s="1022"/>
      <c r="JAK40" s="1022"/>
      <c r="JAL40" s="1022"/>
      <c r="JAM40" s="1022"/>
      <c r="JAN40" s="1022"/>
      <c r="JAO40" s="1022"/>
      <c r="JAP40" s="1022"/>
      <c r="JAQ40" s="1022"/>
      <c r="JAR40" s="1022"/>
      <c r="JAS40" s="1022"/>
      <c r="JAT40" s="1022"/>
      <c r="JAU40" s="1022"/>
      <c r="JAV40" s="1022"/>
      <c r="JAW40" s="1022"/>
      <c r="JAX40" s="1022"/>
      <c r="JAY40" s="1022"/>
      <c r="JAZ40" s="1022"/>
      <c r="JBA40" s="1022"/>
      <c r="JBB40" s="1022"/>
      <c r="JBC40" s="1022"/>
      <c r="JBD40" s="1022"/>
      <c r="JBE40" s="1022"/>
      <c r="JBF40" s="1022"/>
      <c r="JBG40" s="1022"/>
      <c r="JBH40" s="1022"/>
      <c r="JBI40" s="1022"/>
      <c r="JBJ40" s="1022"/>
      <c r="JBK40" s="1022"/>
      <c r="JBL40" s="1022"/>
      <c r="JBM40" s="1022"/>
      <c r="JBN40" s="1022"/>
      <c r="JBO40" s="1022"/>
      <c r="JBP40" s="1022"/>
      <c r="JBQ40" s="1022"/>
      <c r="JBR40" s="1022"/>
      <c r="JBS40" s="1022"/>
      <c r="JBT40" s="1022"/>
      <c r="JBU40" s="1022"/>
      <c r="JBV40" s="1022"/>
      <c r="JBW40" s="1022"/>
      <c r="JBX40" s="1022"/>
      <c r="JBY40" s="1022"/>
      <c r="JBZ40" s="1022"/>
      <c r="JCA40" s="1022"/>
      <c r="JCB40" s="1022"/>
      <c r="JCC40" s="1022"/>
      <c r="JCD40" s="1022"/>
      <c r="JCE40" s="1022"/>
      <c r="JCF40" s="1022"/>
      <c r="JCG40" s="1022"/>
      <c r="JCH40" s="1022"/>
      <c r="JCI40" s="1022"/>
      <c r="JCJ40" s="1022"/>
      <c r="JCK40" s="1022"/>
      <c r="JCL40" s="1022"/>
      <c r="JCM40" s="1022"/>
      <c r="JCN40" s="1022"/>
      <c r="JCO40" s="1022"/>
      <c r="JCP40" s="1022"/>
      <c r="JCQ40" s="1022"/>
      <c r="JCR40" s="1022"/>
      <c r="JCS40" s="1022"/>
      <c r="JCT40" s="1022"/>
      <c r="JCU40" s="1022"/>
      <c r="JCV40" s="1022"/>
      <c r="JCW40" s="1022"/>
      <c r="JCX40" s="1022"/>
      <c r="JCY40" s="1022"/>
      <c r="JCZ40" s="1022"/>
      <c r="JDA40" s="1022"/>
      <c r="JDB40" s="1022"/>
      <c r="JDC40" s="1022"/>
      <c r="JDD40" s="1022"/>
      <c r="JDE40" s="1022"/>
      <c r="JDF40" s="1022"/>
      <c r="JDG40" s="1022"/>
      <c r="JDH40" s="1022"/>
      <c r="JDI40" s="1022"/>
      <c r="JDJ40" s="1022"/>
      <c r="JDK40" s="1022"/>
      <c r="JDL40" s="1022"/>
      <c r="JDM40" s="1022"/>
      <c r="JDN40" s="1022"/>
      <c r="JDO40" s="1022"/>
      <c r="JDP40" s="1022"/>
      <c r="JDQ40" s="1022"/>
      <c r="JDR40" s="1022"/>
      <c r="JDS40" s="1022"/>
      <c r="JDT40" s="1022"/>
      <c r="JDU40" s="1022"/>
      <c r="JDV40" s="1022"/>
      <c r="JDW40" s="1022"/>
      <c r="JDX40" s="1022"/>
      <c r="JDY40" s="1022"/>
      <c r="JDZ40" s="1022"/>
      <c r="JEA40" s="1022"/>
      <c r="JEB40" s="1022"/>
      <c r="JEC40" s="1022"/>
      <c r="JED40" s="1022"/>
      <c r="JEE40" s="1022"/>
      <c r="JEF40" s="1022"/>
      <c r="JEG40" s="1022"/>
      <c r="JEH40" s="1022"/>
      <c r="JEI40" s="1022"/>
      <c r="JEJ40" s="1022"/>
      <c r="JEK40" s="1022"/>
      <c r="JEL40" s="1022"/>
      <c r="JEM40" s="1022"/>
      <c r="JEN40" s="1022"/>
      <c r="JEO40" s="1022"/>
      <c r="JEP40" s="1022"/>
      <c r="JEQ40" s="1022"/>
      <c r="JER40" s="1022"/>
      <c r="JES40" s="1022"/>
      <c r="JET40" s="1022"/>
      <c r="JEU40" s="1022"/>
      <c r="JEV40" s="1022"/>
      <c r="JEW40" s="1022"/>
      <c r="JEX40" s="1022"/>
      <c r="JEY40" s="1022"/>
      <c r="JEZ40" s="1022"/>
      <c r="JFA40" s="1022"/>
      <c r="JFB40" s="1022"/>
      <c r="JFC40" s="1022"/>
      <c r="JFD40" s="1022"/>
      <c r="JFE40" s="1022"/>
      <c r="JFF40" s="1022"/>
      <c r="JFG40" s="1022"/>
      <c r="JFH40" s="1022"/>
      <c r="JFI40" s="1022"/>
      <c r="JFJ40" s="1022"/>
      <c r="JFK40" s="1022"/>
      <c r="JFL40" s="1022"/>
      <c r="JFM40" s="1022"/>
      <c r="JFN40" s="1022"/>
      <c r="JFO40" s="1022"/>
      <c r="JFP40" s="1022"/>
      <c r="JFQ40" s="1022"/>
      <c r="JFR40" s="1022"/>
      <c r="JFS40" s="1022"/>
      <c r="JFT40" s="1022"/>
      <c r="JFU40" s="1022"/>
      <c r="JFV40" s="1022"/>
      <c r="JFW40" s="1022"/>
      <c r="JFX40" s="1022"/>
      <c r="JFY40" s="1022"/>
      <c r="JFZ40" s="1022"/>
      <c r="JGA40" s="1022"/>
      <c r="JGB40" s="1022"/>
      <c r="JGC40" s="1022"/>
      <c r="JGD40" s="1022"/>
      <c r="JGE40" s="1022"/>
      <c r="JGF40" s="1022"/>
      <c r="JGG40" s="1022"/>
      <c r="JGH40" s="1022"/>
      <c r="JGI40" s="1022"/>
      <c r="JGJ40" s="1022"/>
      <c r="JGK40" s="1022"/>
      <c r="JGL40" s="1022"/>
      <c r="JGM40" s="1022"/>
      <c r="JGN40" s="1022"/>
      <c r="JGO40" s="1022"/>
      <c r="JGP40" s="1022"/>
      <c r="JGQ40" s="1022"/>
      <c r="JGR40" s="1022"/>
      <c r="JGS40" s="1022"/>
      <c r="JGT40" s="1022"/>
      <c r="JGU40" s="1022"/>
      <c r="JGV40" s="1022"/>
      <c r="JGW40" s="1022"/>
      <c r="JGX40" s="1022"/>
      <c r="JGY40" s="1022"/>
      <c r="JGZ40" s="1022"/>
      <c r="JHA40" s="1022"/>
      <c r="JHB40" s="1022"/>
      <c r="JHC40" s="1022"/>
      <c r="JHD40" s="1022"/>
      <c r="JHE40" s="1022"/>
      <c r="JHF40" s="1022"/>
      <c r="JHG40" s="1022"/>
      <c r="JHH40" s="1022"/>
      <c r="JHI40" s="1022"/>
      <c r="JHJ40" s="1022"/>
      <c r="JHK40" s="1022"/>
      <c r="JHL40" s="1022"/>
      <c r="JHM40" s="1022"/>
      <c r="JHN40" s="1022"/>
      <c r="JHO40" s="1022"/>
      <c r="JHP40" s="1022"/>
      <c r="JHQ40" s="1022"/>
      <c r="JHR40" s="1022"/>
      <c r="JHS40" s="1022"/>
      <c r="JHT40" s="1022"/>
      <c r="JHU40" s="1022"/>
      <c r="JHV40" s="1022"/>
      <c r="JHW40" s="1022"/>
      <c r="JHX40" s="1022"/>
      <c r="JHY40" s="1022"/>
      <c r="JHZ40" s="1022"/>
      <c r="JIA40" s="1022"/>
      <c r="JIB40" s="1022"/>
      <c r="JIC40" s="1022"/>
      <c r="JID40" s="1022"/>
      <c r="JIE40" s="1022"/>
      <c r="JIF40" s="1022"/>
      <c r="JIG40" s="1022"/>
      <c r="JIH40" s="1022"/>
      <c r="JII40" s="1022"/>
      <c r="JIJ40" s="1022"/>
      <c r="JIK40" s="1022"/>
      <c r="JIL40" s="1022"/>
      <c r="JIM40" s="1022"/>
      <c r="JIN40" s="1022"/>
      <c r="JIO40" s="1022"/>
      <c r="JIP40" s="1022"/>
      <c r="JIQ40" s="1022"/>
      <c r="JIR40" s="1022"/>
      <c r="JIS40" s="1022"/>
      <c r="JIT40" s="1022"/>
      <c r="JIU40" s="1022"/>
      <c r="JIV40" s="1022"/>
      <c r="JIW40" s="1022"/>
      <c r="JIX40" s="1022"/>
      <c r="JIY40" s="1022"/>
      <c r="JIZ40" s="1022"/>
      <c r="JJA40" s="1022"/>
      <c r="JJB40" s="1022"/>
      <c r="JJC40" s="1022"/>
      <c r="JJD40" s="1022"/>
      <c r="JJE40" s="1022"/>
      <c r="JJF40" s="1022"/>
      <c r="JJG40" s="1022"/>
      <c r="JJH40" s="1022"/>
      <c r="JJI40" s="1022"/>
      <c r="JJJ40" s="1022"/>
      <c r="JJK40" s="1022"/>
      <c r="JJL40" s="1022"/>
      <c r="JJM40" s="1022"/>
      <c r="JJN40" s="1022"/>
      <c r="JJO40" s="1022"/>
      <c r="JJP40" s="1022"/>
      <c r="JJQ40" s="1022"/>
      <c r="JJR40" s="1022"/>
      <c r="JJS40" s="1022"/>
      <c r="JJT40" s="1022"/>
      <c r="JJU40" s="1022"/>
      <c r="JJV40" s="1022"/>
      <c r="JJW40" s="1022"/>
      <c r="JJX40" s="1022"/>
      <c r="JJY40" s="1022"/>
      <c r="JJZ40" s="1022"/>
      <c r="JKA40" s="1022"/>
      <c r="JKB40" s="1022"/>
      <c r="JKC40" s="1022"/>
      <c r="JKD40" s="1022"/>
      <c r="JKE40" s="1022"/>
      <c r="JKF40" s="1022"/>
      <c r="JKG40" s="1022"/>
      <c r="JKH40" s="1022"/>
      <c r="JKI40" s="1022"/>
      <c r="JKJ40" s="1022"/>
      <c r="JKK40" s="1022"/>
      <c r="JKL40" s="1022"/>
      <c r="JKM40" s="1022"/>
      <c r="JKN40" s="1022"/>
      <c r="JKO40" s="1022"/>
      <c r="JKP40" s="1022"/>
      <c r="JKQ40" s="1022"/>
      <c r="JKR40" s="1022"/>
      <c r="JKS40" s="1022"/>
      <c r="JKT40" s="1022"/>
      <c r="JKU40" s="1022"/>
      <c r="JKV40" s="1022"/>
      <c r="JKW40" s="1022"/>
      <c r="JKX40" s="1022"/>
      <c r="JKY40" s="1022"/>
      <c r="JKZ40" s="1022"/>
      <c r="JLA40" s="1022"/>
      <c r="JLB40" s="1022"/>
      <c r="JLC40" s="1022"/>
      <c r="JLD40" s="1022"/>
      <c r="JLE40" s="1022"/>
      <c r="JLF40" s="1022"/>
      <c r="JLG40" s="1022"/>
      <c r="JLH40" s="1022"/>
      <c r="JLI40" s="1022"/>
      <c r="JLJ40" s="1022"/>
      <c r="JLK40" s="1022"/>
      <c r="JLL40" s="1022"/>
      <c r="JLM40" s="1022"/>
      <c r="JLN40" s="1022"/>
      <c r="JLO40" s="1022"/>
      <c r="JLP40" s="1022"/>
      <c r="JLQ40" s="1022"/>
      <c r="JLR40" s="1022"/>
      <c r="JLS40" s="1022"/>
      <c r="JLT40" s="1022"/>
      <c r="JLU40" s="1022"/>
      <c r="JLV40" s="1022"/>
      <c r="JLW40" s="1022"/>
      <c r="JLX40" s="1022"/>
      <c r="JLY40" s="1022"/>
      <c r="JLZ40" s="1022"/>
      <c r="JMA40" s="1022"/>
      <c r="JMB40" s="1022"/>
      <c r="JMC40" s="1022"/>
      <c r="JMD40" s="1022"/>
      <c r="JME40" s="1022"/>
      <c r="JMF40" s="1022"/>
      <c r="JMG40" s="1022"/>
      <c r="JMH40" s="1022"/>
      <c r="JMI40" s="1022"/>
      <c r="JMJ40" s="1022"/>
      <c r="JMK40" s="1022"/>
      <c r="JML40" s="1022"/>
      <c r="JMM40" s="1022"/>
      <c r="JMN40" s="1022"/>
      <c r="JMO40" s="1022"/>
      <c r="JMP40" s="1022"/>
      <c r="JMQ40" s="1022"/>
      <c r="JMR40" s="1022"/>
      <c r="JMS40" s="1022"/>
      <c r="JMT40" s="1022"/>
      <c r="JMU40" s="1022"/>
      <c r="JMV40" s="1022"/>
      <c r="JMW40" s="1022"/>
      <c r="JMX40" s="1022"/>
      <c r="JMY40" s="1022"/>
      <c r="JMZ40" s="1022"/>
      <c r="JNA40" s="1022"/>
      <c r="JNB40" s="1022"/>
      <c r="JNC40" s="1022"/>
      <c r="JND40" s="1022"/>
      <c r="JNE40" s="1022"/>
      <c r="JNF40" s="1022"/>
      <c r="JNG40" s="1022"/>
      <c r="JNH40" s="1022"/>
      <c r="JNI40" s="1022"/>
      <c r="JNJ40" s="1022"/>
      <c r="JNK40" s="1022"/>
      <c r="JNL40" s="1022"/>
      <c r="JNM40" s="1022"/>
      <c r="JNN40" s="1022"/>
      <c r="JNO40" s="1022"/>
      <c r="JNP40" s="1022"/>
      <c r="JNQ40" s="1022"/>
      <c r="JNR40" s="1022"/>
      <c r="JNS40" s="1022"/>
      <c r="JNT40" s="1022"/>
      <c r="JNU40" s="1022"/>
      <c r="JNV40" s="1022"/>
      <c r="JNW40" s="1022"/>
      <c r="JNX40" s="1022"/>
      <c r="JNY40" s="1022"/>
      <c r="JNZ40" s="1022"/>
      <c r="JOA40" s="1022"/>
      <c r="JOB40" s="1022"/>
      <c r="JOC40" s="1022"/>
      <c r="JOD40" s="1022"/>
      <c r="JOE40" s="1022"/>
      <c r="JOF40" s="1022"/>
      <c r="JOG40" s="1022"/>
      <c r="JOH40" s="1022"/>
      <c r="JOI40" s="1022"/>
      <c r="JOJ40" s="1022"/>
      <c r="JOK40" s="1022"/>
      <c r="JOL40" s="1022"/>
      <c r="JOM40" s="1022"/>
      <c r="JON40" s="1022"/>
      <c r="JOO40" s="1022"/>
      <c r="JOP40" s="1022"/>
      <c r="JOQ40" s="1022"/>
      <c r="JOR40" s="1022"/>
      <c r="JOS40" s="1022"/>
      <c r="JOT40" s="1022"/>
      <c r="JOU40" s="1022"/>
      <c r="JOV40" s="1022"/>
      <c r="JOW40" s="1022"/>
      <c r="JOX40" s="1022"/>
      <c r="JOY40" s="1022"/>
      <c r="JOZ40" s="1022"/>
      <c r="JPA40" s="1022"/>
      <c r="JPB40" s="1022"/>
      <c r="JPC40" s="1022"/>
      <c r="JPD40" s="1022"/>
      <c r="JPE40" s="1022"/>
      <c r="JPF40" s="1022"/>
      <c r="JPG40" s="1022"/>
      <c r="JPH40" s="1022"/>
      <c r="JPI40" s="1022"/>
      <c r="JPJ40" s="1022"/>
      <c r="JPK40" s="1022"/>
      <c r="JPL40" s="1022"/>
      <c r="JPM40" s="1022"/>
      <c r="JPN40" s="1022"/>
      <c r="JPO40" s="1022"/>
      <c r="JPP40" s="1022"/>
      <c r="JPQ40" s="1022"/>
      <c r="JPR40" s="1022"/>
      <c r="JPS40" s="1022"/>
      <c r="JPT40" s="1022"/>
      <c r="JPU40" s="1022"/>
      <c r="JPV40" s="1022"/>
      <c r="JPW40" s="1022"/>
      <c r="JPX40" s="1022"/>
      <c r="JPY40" s="1022"/>
      <c r="JPZ40" s="1022"/>
      <c r="JQA40" s="1022"/>
      <c r="JQB40" s="1022"/>
      <c r="JQC40" s="1022"/>
      <c r="JQD40" s="1022"/>
      <c r="JQE40" s="1022"/>
      <c r="JQF40" s="1022"/>
      <c r="JQG40" s="1022"/>
      <c r="JQH40" s="1022"/>
      <c r="JQI40" s="1022"/>
      <c r="JQJ40" s="1022"/>
      <c r="JQK40" s="1022"/>
      <c r="JQL40" s="1022"/>
      <c r="JQM40" s="1022"/>
      <c r="JQN40" s="1022"/>
      <c r="JQO40" s="1022"/>
      <c r="JQP40" s="1022"/>
      <c r="JQQ40" s="1022"/>
      <c r="JQR40" s="1022"/>
      <c r="JQS40" s="1022"/>
      <c r="JQT40" s="1022"/>
      <c r="JQU40" s="1022"/>
      <c r="JQV40" s="1022"/>
      <c r="JQW40" s="1022"/>
      <c r="JQX40" s="1022"/>
      <c r="JQY40" s="1022"/>
      <c r="JQZ40" s="1022"/>
      <c r="JRA40" s="1022"/>
      <c r="JRB40" s="1022"/>
      <c r="JRC40" s="1022"/>
      <c r="JRD40" s="1022"/>
      <c r="JRE40" s="1022"/>
      <c r="JRF40" s="1022"/>
      <c r="JRG40" s="1022"/>
      <c r="JRH40" s="1022"/>
      <c r="JRI40" s="1022"/>
      <c r="JRJ40" s="1022"/>
      <c r="JRK40" s="1022"/>
      <c r="JRL40" s="1022"/>
      <c r="JRM40" s="1022"/>
      <c r="JRN40" s="1022"/>
      <c r="JRO40" s="1022"/>
      <c r="JRP40" s="1022"/>
      <c r="JRQ40" s="1022"/>
      <c r="JRR40" s="1022"/>
      <c r="JRS40" s="1022"/>
      <c r="JRT40" s="1022"/>
      <c r="JRU40" s="1022"/>
      <c r="JRV40" s="1022"/>
      <c r="JRW40" s="1022"/>
      <c r="JRX40" s="1022"/>
      <c r="JRY40" s="1022"/>
      <c r="JRZ40" s="1022"/>
      <c r="JSA40" s="1022"/>
      <c r="JSB40" s="1022"/>
      <c r="JSC40" s="1022"/>
      <c r="JSD40" s="1022"/>
      <c r="JSE40" s="1022"/>
      <c r="JSF40" s="1022"/>
      <c r="JSG40" s="1022"/>
      <c r="JSH40" s="1022"/>
      <c r="JSI40" s="1022"/>
      <c r="JSJ40" s="1022"/>
      <c r="JSK40" s="1022"/>
      <c r="JSL40" s="1022"/>
      <c r="JSM40" s="1022"/>
      <c r="JSN40" s="1022"/>
      <c r="JSO40" s="1022"/>
      <c r="JSP40" s="1022"/>
      <c r="JSQ40" s="1022"/>
      <c r="JSR40" s="1022"/>
      <c r="JSS40" s="1022"/>
      <c r="JST40" s="1022"/>
      <c r="JSU40" s="1022"/>
      <c r="JSV40" s="1022"/>
      <c r="JSW40" s="1022"/>
      <c r="JSX40" s="1022"/>
      <c r="JSY40" s="1022"/>
      <c r="JSZ40" s="1022"/>
      <c r="JTA40" s="1022"/>
      <c r="JTB40" s="1022"/>
      <c r="JTC40" s="1022"/>
      <c r="JTD40" s="1022"/>
      <c r="JTE40" s="1022"/>
      <c r="JTF40" s="1022"/>
      <c r="JTG40" s="1022"/>
      <c r="JTH40" s="1022"/>
      <c r="JTI40" s="1022"/>
      <c r="JTJ40" s="1022"/>
      <c r="JTK40" s="1022"/>
      <c r="JTL40" s="1022"/>
      <c r="JTM40" s="1022"/>
      <c r="JTN40" s="1022"/>
      <c r="JTO40" s="1022"/>
      <c r="JTP40" s="1022"/>
      <c r="JTQ40" s="1022"/>
      <c r="JTR40" s="1022"/>
      <c r="JTS40" s="1022"/>
      <c r="JTT40" s="1022"/>
      <c r="JTU40" s="1022"/>
      <c r="JTV40" s="1022"/>
      <c r="JTW40" s="1022"/>
      <c r="JTX40" s="1022"/>
      <c r="JTY40" s="1022"/>
      <c r="JTZ40" s="1022"/>
      <c r="JUA40" s="1022"/>
      <c r="JUB40" s="1022"/>
      <c r="JUC40" s="1022"/>
      <c r="JUD40" s="1022"/>
      <c r="JUE40" s="1022"/>
      <c r="JUF40" s="1022"/>
      <c r="JUG40" s="1022"/>
      <c r="JUH40" s="1022"/>
      <c r="JUI40" s="1022"/>
      <c r="JUJ40" s="1022"/>
      <c r="JUK40" s="1022"/>
      <c r="JUL40" s="1022"/>
      <c r="JUM40" s="1022"/>
      <c r="JUN40" s="1022"/>
      <c r="JUO40" s="1022"/>
      <c r="JUP40" s="1022"/>
      <c r="JUQ40" s="1022"/>
      <c r="JUR40" s="1022"/>
      <c r="JUS40" s="1022"/>
      <c r="JUT40" s="1022"/>
      <c r="JUU40" s="1022"/>
      <c r="JUV40" s="1022"/>
      <c r="JUW40" s="1022"/>
      <c r="JUX40" s="1022"/>
      <c r="JUY40" s="1022"/>
      <c r="JUZ40" s="1022"/>
      <c r="JVA40" s="1022"/>
      <c r="JVB40" s="1022"/>
      <c r="JVC40" s="1022"/>
      <c r="JVD40" s="1022"/>
      <c r="JVE40" s="1022"/>
      <c r="JVF40" s="1022"/>
      <c r="JVG40" s="1022"/>
      <c r="JVH40" s="1022"/>
      <c r="JVI40" s="1022"/>
      <c r="JVJ40" s="1022"/>
      <c r="JVK40" s="1022"/>
      <c r="JVL40" s="1022"/>
      <c r="JVM40" s="1022"/>
      <c r="JVN40" s="1022"/>
      <c r="JVO40" s="1022"/>
      <c r="JVP40" s="1022"/>
      <c r="JVQ40" s="1022"/>
      <c r="JVR40" s="1022"/>
      <c r="JVS40" s="1022"/>
      <c r="JVT40" s="1022"/>
      <c r="JVU40" s="1022"/>
      <c r="JVV40" s="1022"/>
      <c r="JVW40" s="1022"/>
      <c r="JVX40" s="1022"/>
      <c r="JVY40" s="1022"/>
      <c r="JVZ40" s="1022"/>
      <c r="JWA40" s="1022"/>
      <c r="JWB40" s="1022"/>
      <c r="JWC40" s="1022"/>
      <c r="JWD40" s="1022"/>
      <c r="JWE40" s="1022"/>
      <c r="JWF40" s="1022"/>
      <c r="JWG40" s="1022"/>
      <c r="JWH40" s="1022"/>
      <c r="JWI40" s="1022"/>
      <c r="JWJ40" s="1022"/>
      <c r="JWK40" s="1022"/>
      <c r="JWL40" s="1022"/>
      <c r="JWM40" s="1022"/>
      <c r="JWN40" s="1022"/>
      <c r="JWO40" s="1022"/>
      <c r="JWP40" s="1022"/>
      <c r="JWQ40" s="1022"/>
      <c r="JWR40" s="1022"/>
      <c r="JWS40" s="1022"/>
      <c r="JWT40" s="1022"/>
      <c r="JWU40" s="1022"/>
      <c r="JWV40" s="1022"/>
      <c r="JWW40" s="1022"/>
      <c r="JWX40" s="1022"/>
      <c r="JWY40" s="1022"/>
      <c r="JWZ40" s="1022"/>
      <c r="JXA40" s="1022"/>
      <c r="JXB40" s="1022"/>
      <c r="JXC40" s="1022"/>
      <c r="JXD40" s="1022"/>
      <c r="JXE40" s="1022"/>
      <c r="JXF40" s="1022"/>
      <c r="JXG40" s="1022"/>
      <c r="JXH40" s="1022"/>
      <c r="JXI40" s="1022"/>
      <c r="JXJ40" s="1022"/>
      <c r="JXK40" s="1022"/>
      <c r="JXL40" s="1022"/>
      <c r="JXM40" s="1022"/>
      <c r="JXN40" s="1022"/>
      <c r="JXO40" s="1022"/>
      <c r="JXP40" s="1022"/>
      <c r="JXQ40" s="1022"/>
      <c r="JXR40" s="1022"/>
      <c r="JXS40" s="1022"/>
      <c r="JXT40" s="1022"/>
      <c r="JXU40" s="1022"/>
      <c r="JXV40" s="1022"/>
      <c r="JXW40" s="1022"/>
      <c r="JXX40" s="1022"/>
      <c r="JXY40" s="1022"/>
      <c r="JXZ40" s="1022"/>
      <c r="JYA40" s="1022"/>
      <c r="JYB40" s="1022"/>
      <c r="JYC40" s="1022"/>
      <c r="JYD40" s="1022"/>
      <c r="JYE40" s="1022"/>
      <c r="JYF40" s="1022"/>
      <c r="JYG40" s="1022"/>
      <c r="JYH40" s="1022"/>
      <c r="JYI40" s="1022"/>
      <c r="JYJ40" s="1022"/>
      <c r="JYK40" s="1022"/>
      <c r="JYL40" s="1022"/>
      <c r="JYM40" s="1022"/>
      <c r="JYN40" s="1022"/>
      <c r="JYO40" s="1022"/>
      <c r="JYP40" s="1022"/>
      <c r="JYQ40" s="1022"/>
      <c r="JYR40" s="1022"/>
      <c r="JYS40" s="1022"/>
      <c r="JYT40" s="1022"/>
      <c r="JYU40" s="1022"/>
      <c r="JYV40" s="1022"/>
      <c r="JYW40" s="1022"/>
      <c r="JYX40" s="1022"/>
      <c r="JYY40" s="1022"/>
      <c r="JYZ40" s="1022"/>
      <c r="JZA40" s="1022"/>
      <c r="JZB40" s="1022"/>
      <c r="JZC40" s="1022"/>
      <c r="JZD40" s="1022"/>
      <c r="JZE40" s="1022"/>
      <c r="JZF40" s="1022"/>
      <c r="JZG40" s="1022"/>
      <c r="JZH40" s="1022"/>
      <c r="JZI40" s="1022"/>
      <c r="JZJ40" s="1022"/>
      <c r="JZK40" s="1022"/>
      <c r="JZL40" s="1022"/>
      <c r="JZM40" s="1022"/>
      <c r="JZN40" s="1022"/>
      <c r="JZO40" s="1022"/>
      <c r="JZP40" s="1022"/>
      <c r="JZQ40" s="1022"/>
      <c r="JZR40" s="1022"/>
      <c r="JZS40" s="1022"/>
      <c r="JZT40" s="1022"/>
      <c r="JZU40" s="1022"/>
      <c r="JZV40" s="1022"/>
      <c r="JZW40" s="1022"/>
      <c r="JZX40" s="1022"/>
      <c r="JZY40" s="1022"/>
      <c r="JZZ40" s="1022"/>
      <c r="KAA40" s="1022"/>
      <c r="KAB40" s="1022"/>
      <c r="KAC40" s="1022"/>
      <c r="KAD40" s="1022"/>
      <c r="KAE40" s="1022"/>
      <c r="KAF40" s="1022"/>
      <c r="KAG40" s="1022"/>
      <c r="KAH40" s="1022"/>
      <c r="KAI40" s="1022"/>
      <c r="KAJ40" s="1022"/>
      <c r="KAK40" s="1022"/>
      <c r="KAL40" s="1022"/>
      <c r="KAM40" s="1022"/>
      <c r="KAN40" s="1022"/>
      <c r="KAO40" s="1022"/>
      <c r="KAP40" s="1022"/>
      <c r="KAQ40" s="1022"/>
      <c r="KAR40" s="1022"/>
      <c r="KAS40" s="1022"/>
      <c r="KAT40" s="1022"/>
      <c r="KAU40" s="1022"/>
      <c r="KAV40" s="1022"/>
      <c r="KAW40" s="1022"/>
      <c r="KAX40" s="1022"/>
      <c r="KAY40" s="1022"/>
      <c r="KAZ40" s="1022"/>
      <c r="KBA40" s="1022"/>
      <c r="KBB40" s="1022"/>
      <c r="KBC40" s="1022"/>
      <c r="KBD40" s="1022"/>
      <c r="KBE40" s="1022"/>
      <c r="KBF40" s="1022"/>
      <c r="KBG40" s="1022"/>
      <c r="KBH40" s="1022"/>
      <c r="KBI40" s="1022"/>
      <c r="KBJ40" s="1022"/>
      <c r="KBK40" s="1022"/>
      <c r="KBL40" s="1022"/>
      <c r="KBM40" s="1022"/>
      <c r="KBN40" s="1022"/>
      <c r="KBO40" s="1022"/>
      <c r="KBP40" s="1022"/>
      <c r="KBQ40" s="1022"/>
      <c r="KBR40" s="1022"/>
      <c r="KBS40" s="1022"/>
      <c r="KBT40" s="1022"/>
      <c r="KBU40" s="1022"/>
      <c r="KBV40" s="1022"/>
      <c r="KBW40" s="1022"/>
      <c r="KBX40" s="1022"/>
      <c r="KBY40" s="1022"/>
      <c r="KBZ40" s="1022"/>
      <c r="KCA40" s="1022"/>
      <c r="KCB40" s="1022"/>
      <c r="KCC40" s="1022"/>
      <c r="KCD40" s="1022"/>
      <c r="KCE40" s="1022"/>
      <c r="KCF40" s="1022"/>
      <c r="KCG40" s="1022"/>
      <c r="KCH40" s="1022"/>
      <c r="KCI40" s="1022"/>
      <c r="KCJ40" s="1022"/>
      <c r="KCK40" s="1022"/>
      <c r="KCL40" s="1022"/>
      <c r="KCM40" s="1022"/>
      <c r="KCN40" s="1022"/>
      <c r="KCO40" s="1022"/>
      <c r="KCP40" s="1022"/>
      <c r="KCQ40" s="1022"/>
      <c r="KCR40" s="1022"/>
      <c r="KCS40" s="1022"/>
      <c r="KCT40" s="1022"/>
      <c r="KCU40" s="1022"/>
      <c r="KCV40" s="1022"/>
      <c r="KCW40" s="1022"/>
      <c r="KCX40" s="1022"/>
      <c r="KCY40" s="1022"/>
      <c r="KCZ40" s="1022"/>
      <c r="KDA40" s="1022"/>
      <c r="KDB40" s="1022"/>
      <c r="KDC40" s="1022"/>
      <c r="KDD40" s="1022"/>
      <c r="KDE40" s="1022"/>
      <c r="KDF40" s="1022"/>
      <c r="KDG40" s="1022"/>
      <c r="KDH40" s="1022"/>
      <c r="KDI40" s="1022"/>
      <c r="KDJ40" s="1022"/>
      <c r="KDK40" s="1022"/>
      <c r="KDL40" s="1022"/>
      <c r="KDM40" s="1022"/>
      <c r="KDN40" s="1022"/>
      <c r="KDO40" s="1022"/>
      <c r="KDP40" s="1022"/>
      <c r="KDQ40" s="1022"/>
      <c r="KDR40" s="1022"/>
      <c r="KDS40" s="1022"/>
      <c r="KDT40" s="1022"/>
      <c r="KDU40" s="1022"/>
      <c r="KDV40" s="1022"/>
      <c r="KDW40" s="1022"/>
      <c r="KDX40" s="1022"/>
      <c r="KDY40" s="1022"/>
      <c r="KDZ40" s="1022"/>
      <c r="KEA40" s="1022"/>
      <c r="KEB40" s="1022"/>
      <c r="KEC40" s="1022"/>
      <c r="KED40" s="1022"/>
      <c r="KEE40" s="1022"/>
      <c r="KEF40" s="1022"/>
      <c r="KEG40" s="1022"/>
      <c r="KEH40" s="1022"/>
      <c r="KEI40" s="1022"/>
      <c r="KEJ40" s="1022"/>
      <c r="KEK40" s="1022"/>
      <c r="KEL40" s="1022"/>
      <c r="KEM40" s="1022"/>
      <c r="KEN40" s="1022"/>
      <c r="KEO40" s="1022"/>
      <c r="KEP40" s="1022"/>
      <c r="KEQ40" s="1022"/>
      <c r="KER40" s="1022"/>
      <c r="KES40" s="1022"/>
      <c r="KET40" s="1022"/>
      <c r="KEU40" s="1022"/>
      <c r="KEV40" s="1022"/>
      <c r="KEW40" s="1022"/>
      <c r="KEX40" s="1022"/>
      <c r="KEY40" s="1022"/>
      <c r="KEZ40" s="1022"/>
      <c r="KFA40" s="1022"/>
      <c r="KFB40" s="1022"/>
      <c r="KFC40" s="1022"/>
      <c r="KFD40" s="1022"/>
      <c r="KFE40" s="1022"/>
      <c r="KFF40" s="1022"/>
      <c r="KFG40" s="1022"/>
      <c r="KFH40" s="1022"/>
      <c r="KFI40" s="1022"/>
      <c r="KFJ40" s="1022"/>
      <c r="KFK40" s="1022"/>
      <c r="KFL40" s="1022"/>
      <c r="KFM40" s="1022"/>
      <c r="KFN40" s="1022"/>
      <c r="KFO40" s="1022"/>
      <c r="KFP40" s="1022"/>
      <c r="KFQ40" s="1022"/>
      <c r="KFR40" s="1022"/>
      <c r="KFS40" s="1022"/>
      <c r="KFT40" s="1022"/>
      <c r="KFU40" s="1022"/>
      <c r="KFV40" s="1022"/>
      <c r="KFW40" s="1022"/>
      <c r="KFX40" s="1022"/>
      <c r="KFY40" s="1022"/>
      <c r="KFZ40" s="1022"/>
      <c r="KGA40" s="1022"/>
      <c r="KGB40" s="1022"/>
      <c r="KGC40" s="1022"/>
      <c r="KGD40" s="1022"/>
      <c r="KGE40" s="1022"/>
      <c r="KGF40" s="1022"/>
      <c r="KGG40" s="1022"/>
      <c r="KGH40" s="1022"/>
      <c r="KGI40" s="1022"/>
      <c r="KGJ40" s="1022"/>
      <c r="KGK40" s="1022"/>
      <c r="KGL40" s="1022"/>
      <c r="KGM40" s="1022"/>
      <c r="KGN40" s="1022"/>
      <c r="KGO40" s="1022"/>
      <c r="KGP40" s="1022"/>
      <c r="KGQ40" s="1022"/>
      <c r="KGR40" s="1022"/>
      <c r="KGS40" s="1022"/>
      <c r="KGT40" s="1022"/>
      <c r="KGU40" s="1022"/>
      <c r="KGV40" s="1022"/>
      <c r="KGW40" s="1022"/>
      <c r="KGX40" s="1022"/>
      <c r="KGY40" s="1022"/>
      <c r="KGZ40" s="1022"/>
      <c r="KHA40" s="1022"/>
      <c r="KHB40" s="1022"/>
      <c r="KHC40" s="1022"/>
      <c r="KHD40" s="1022"/>
      <c r="KHE40" s="1022"/>
      <c r="KHF40" s="1022"/>
      <c r="KHG40" s="1022"/>
      <c r="KHH40" s="1022"/>
      <c r="KHI40" s="1022"/>
      <c r="KHJ40" s="1022"/>
      <c r="KHK40" s="1022"/>
      <c r="KHL40" s="1022"/>
      <c r="KHM40" s="1022"/>
      <c r="KHN40" s="1022"/>
      <c r="KHO40" s="1022"/>
      <c r="KHP40" s="1022"/>
      <c r="KHQ40" s="1022"/>
      <c r="KHR40" s="1022"/>
      <c r="KHS40" s="1022"/>
      <c r="KHT40" s="1022"/>
      <c r="KHU40" s="1022"/>
      <c r="KHV40" s="1022"/>
      <c r="KHW40" s="1022"/>
      <c r="KHX40" s="1022"/>
      <c r="KHY40" s="1022"/>
      <c r="KHZ40" s="1022"/>
      <c r="KIA40" s="1022"/>
      <c r="KIB40" s="1022"/>
      <c r="KIC40" s="1022"/>
      <c r="KID40" s="1022"/>
      <c r="KIE40" s="1022"/>
      <c r="KIF40" s="1022"/>
      <c r="KIG40" s="1022"/>
      <c r="KIH40" s="1022"/>
      <c r="KII40" s="1022"/>
      <c r="KIJ40" s="1022"/>
      <c r="KIK40" s="1022"/>
      <c r="KIL40" s="1022"/>
      <c r="KIM40" s="1022"/>
      <c r="KIN40" s="1022"/>
      <c r="KIO40" s="1022"/>
      <c r="KIP40" s="1022"/>
      <c r="KIQ40" s="1022"/>
      <c r="KIR40" s="1022"/>
      <c r="KIS40" s="1022"/>
      <c r="KIT40" s="1022"/>
      <c r="KIU40" s="1022"/>
      <c r="KIV40" s="1022"/>
      <c r="KIW40" s="1022"/>
      <c r="KIX40" s="1022"/>
      <c r="KIY40" s="1022"/>
      <c r="KIZ40" s="1022"/>
      <c r="KJA40" s="1022"/>
      <c r="KJB40" s="1022"/>
      <c r="KJC40" s="1022"/>
      <c r="KJD40" s="1022"/>
      <c r="KJE40" s="1022"/>
      <c r="KJF40" s="1022"/>
      <c r="KJG40" s="1022"/>
      <c r="KJH40" s="1022"/>
      <c r="KJI40" s="1022"/>
      <c r="KJJ40" s="1022"/>
      <c r="KJK40" s="1022"/>
      <c r="KJL40" s="1022"/>
      <c r="KJM40" s="1022"/>
      <c r="KJN40" s="1022"/>
      <c r="KJO40" s="1022"/>
      <c r="KJP40" s="1022"/>
      <c r="KJQ40" s="1022"/>
      <c r="KJR40" s="1022"/>
      <c r="KJS40" s="1022"/>
      <c r="KJT40" s="1022"/>
      <c r="KJU40" s="1022"/>
      <c r="KJV40" s="1022"/>
      <c r="KJW40" s="1022"/>
      <c r="KJX40" s="1022"/>
      <c r="KJY40" s="1022"/>
      <c r="KJZ40" s="1022"/>
      <c r="KKA40" s="1022"/>
      <c r="KKB40" s="1022"/>
      <c r="KKC40" s="1022"/>
      <c r="KKD40" s="1022"/>
      <c r="KKE40" s="1022"/>
      <c r="KKF40" s="1022"/>
      <c r="KKG40" s="1022"/>
      <c r="KKH40" s="1022"/>
      <c r="KKI40" s="1022"/>
      <c r="KKJ40" s="1022"/>
      <c r="KKK40" s="1022"/>
      <c r="KKL40" s="1022"/>
      <c r="KKM40" s="1022"/>
      <c r="KKN40" s="1022"/>
      <c r="KKO40" s="1022"/>
      <c r="KKP40" s="1022"/>
      <c r="KKQ40" s="1022"/>
      <c r="KKR40" s="1022"/>
      <c r="KKS40" s="1022"/>
      <c r="KKT40" s="1022"/>
      <c r="KKU40" s="1022"/>
      <c r="KKV40" s="1022"/>
      <c r="KKW40" s="1022"/>
      <c r="KKX40" s="1022"/>
      <c r="KKY40" s="1022"/>
      <c r="KKZ40" s="1022"/>
      <c r="KLA40" s="1022"/>
      <c r="KLB40" s="1022"/>
      <c r="KLC40" s="1022"/>
      <c r="KLD40" s="1022"/>
      <c r="KLE40" s="1022"/>
      <c r="KLF40" s="1022"/>
      <c r="KLG40" s="1022"/>
      <c r="KLH40" s="1022"/>
      <c r="KLI40" s="1022"/>
      <c r="KLJ40" s="1022"/>
      <c r="KLK40" s="1022"/>
      <c r="KLL40" s="1022"/>
      <c r="KLM40" s="1022"/>
      <c r="KLN40" s="1022"/>
      <c r="KLO40" s="1022"/>
      <c r="KLP40" s="1022"/>
      <c r="KLQ40" s="1022"/>
      <c r="KLR40" s="1022"/>
      <c r="KLS40" s="1022"/>
      <c r="KLT40" s="1022"/>
      <c r="KLU40" s="1022"/>
      <c r="KLV40" s="1022"/>
      <c r="KLW40" s="1022"/>
      <c r="KLX40" s="1022"/>
      <c r="KLY40" s="1022"/>
      <c r="KLZ40" s="1022"/>
      <c r="KMA40" s="1022"/>
      <c r="KMB40" s="1022"/>
      <c r="KMC40" s="1022"/>
      <c r="KMD40" s="1022"/>
      <c r="KME40" s="1022"/>
      <c r="KMF40" s="1022"/>
      <c r="KMG40" s="1022"/>
      <c r="KMH40" s="1022"/>
      <c r="KMI40" s="1022"/>
      <c r="KMJ40" s="1022"/>
      <c r="KMK40" s="1022"/>
      <c r="KML40" s="1022"/>
      <c r="KMM40" s="1022"/>
      <c r="KMN40" s="1022"/>
      <c r="KMO40" s="1022"/>
      <c r="KMP40" s="1022"/>
      <c r="KMQ40" s="1022"/>
      <c r="KMR40" s="1022"/>
      <c r="KMS40" s="1022"/>
      <c r="KMT40" s="1022"/>
      <c r="KMU40" s="1022"/>
      <c r="KMV40" s="1022"/>
      <c r="KMW40" s="1022"/>
      <c r="KMX40" s="1022"/>
      <c r="KMY40" s="1022"/>
      <c r="KMZ40" s="1022"/>
      <c r="KNA40" s="1022"/>
      <c r="KNB40" s="1022"/>
      <c r="KNC40" s="1022"/>
      <c r="KND40" s="1022"/>
      <c r="KNE40" s="1022"/>
      <c r="KNF40" s="1022"/>
      <c r="KNG40" s="1022"/>
      <c r="KNH40" s="1022"/>
      <c r="KNI40" s="1022"/>
      <c r="KNJ40" s="1022"/>
      <c r="KNK40" s="1022"/>
      <c r="KNL40" s="1022"/>
      <c r="KNM40" s="1022"/>
      <c r="KNN40" s="1022"/>
      <c r="KNO40" s="1022"/>
      <c r="KNP40" s="1022"/>
      <c r="KNQ40" s="1022"/>
      <c r="KNR40" s="1022"/>
      <c r="KNS40" s="1022"/>
      <c r="KNT40" s="1022"/>
      <c r="KNU40" s="1022"/>
      <c r="KNV40" s="1022"/>
      <c r="KNW40" s="1022"/>
      <c r="KNX40" s="1022"/>
      <c r="KNY40" s="1022"/>
      <c r="KNZ40" s="1022"/>
      <c r="KOA40" s="1022"/>
      <c r="KOB40" s="1022"/>
      <c r="KOC40" s="1022"/>
      <c r="KOD40" s="1022"/>
      <c r="KOE40" s="1022"/>
      <c r="KOF40" s="1022"/>
      <c r="KOG40" s="1022"/>
      <c r="KOH40" s="1022"/>
      <c r="KOI40" s="1022"/>
      <c r="KOJ40" s="1022"/>
      <c r="KOK40" s="1022"/>
      <c r="KOL40" s="1022"/>
      <c r="KOM40" s="1022"/>
      <c r="KON40" s="1022"/>
      <c r="KOO40" s="1022"/>
      <c r="KOP40" s="1022"/>
      <c r="KOQ40" s="1022"/>
      <c r="KOR40" s="1022"/>
      <c r="KOS40" s="1022"/>
      <c r="KOT40" s="1022"/>
      <c r="KOU40" s="1022"/>
      <c r="KOV40" s="1022"/>
      <c r="KOW40" s="1022"/>
      <c r="KOX40" s="1022"/>
      <c r="KOY40" s="1022"/>
      <c r="KOZ40" s="1022"/>
      <c r="KPA40" s="1022"/>
      <c r="KPB40" s="1022"/>
      <c r="KPC40" s="1022"/>
      <c r="KPD40" s="1022"/>
      <c r="KPE40" s="1022"/>
      <c r="KPF40" s="1022"/>
      <c r="KPG40" s="1022"/>
      <c r="KPH40" s="1022"/>
      <c r="KPI40" s="1022"/>
      <c r="KPJ40" s="1022"/>
      <c r="KPK40" s="1022"/>
      <c r="KPL40" s="1022"/>
      <c r="KPM40" s="1022"/>
      <c r="KPN40" s="1022"/>
      <c r="KPO40" s="1022"/>
      <c r="KPP40" s="1022"/>
      <c r="KPQ40" s="1022"/>
      <c r="KPR40" s="1022"/>
      <c r="KPS40" s="1022"/>
      <c r="KPT40" s="1022"/>
      <c r="KPU40" s="1022"/>
      <c r="KPV40" s="1022"/>
      <c r="KPW40" s="1022"/>
      <c r="KPX40" s="1022"/>
      <c r="KPY40" s="1022"/>
      <c r="KPZ40" s="1022"/>
      <c r="KQA40" s="1022"/>
      <c r="KQB40" s="1022"/>
      <c r="KQC40" s="1022"/>
      <c r="KQD40" s="1022"/>
      <c r="KQE40" s="1022"/>
      <c r="KQF40" s="1022"/>
      <c r="KQG40" s="1022"/>
      <c r="KQH40" s="1022"/>
      <c r="KQI40" s="1022"/>
      <c r="KQJ40" s="1022"/>
      <c r="KQK40" s="1022"/>
      <c r="KQL40" s="1022"/>
      <c r="KQM40" s="1022"/>
      <c r="KQN40" s="1022"/>
      <c r="KQO40" s="1022"/>
      <c r="KQP40" s="1022"/>
      <c r="KQQ40" s="1022"/>
      <c r="KQR40" s="1022"/>
      <c r="KQS40" s="1022"/>
      <c r="KQT40" s="1022"/>
      <c r="KQU40" s="1022"/>
      <c r="KQV40" s="1022"/>
      <c r="KQW40" s="1022"/>
      <c r="KQX40" s="1022"/>
      <c r="KQY40" s="1022"/>
      <c r="KQZ40" s="1022"/>
      <c r="KRA40" s="1022"/>
      <c r="KRB40" s="1022"/>
      <c r="KRC40" s="1022"/>
      <c r="KRD40" s="1022"/>
      <c r="KRE40" s="1022"/>
      <c r="KRF40" s="1022"/>
      <c r="KRG40" s="1022"/>
      <c r="KRH40" s="1022"/>
      <c r="KRI40" s="1022"/>
      <c r="KRJ40" s="1022"/>
      <c r="KRK40" s="1022"/>
      <c r="KRL40" s="1022"/>
      <c r="KRM40" s="1022"/>
      <c r="KRN40" s="1022"/>
      <c r="KRO40" s="1022"/>
      <c r="KRP40" s="1022"/>
      <c r="KRQ40" s="1022"/>
      <c r="KRR40" s="1022"/>
      <c r="KRS40" s="1022"/>
      <c r="KRT40" s="1022"/>
      <c r="KRU40" s="1022"/>
      <c r="KRV40" s="1022"/>
      <c r="KRW40" s="1022"/>
      <c r="KRX40" s="1022"/>
      <c r="KRY40" s="1022"/>
      <c r="KRZ40" s="1022"/>
      <c r="KSA40" s="1022"/>
      <c r="KSB40" s="1022"/>
      <c r="KSC40" s="1022"/>
      <c r="KSD40" s="1022"/>
      <c r="KSE40" s="1022"/>
      <c r="KSF40" s="1022"/>
      <c r="KSG40" s="1022"/>
      <c r="KSH40" s="1022"/>
      <c r="KSI40" s="1022"/>
      <c r="KSJ40" s="1022"/>
      <c r="KSK40" s="1022"/>
      <c r="KSL40" s="1022"/>
      <c r="KSM40" s="1022"/>
      <c r="KSN40" s="1022"/>
      <c r="KSO40" s="1022"/>
      <c r="KSP40" s="1022"/>
      <c r="KSQ40" s="1022"/>
      <c r="KSR40" s="1022"/>
      <c r="KSS40" s="1022"/>
      <c r="KST40" s="1022"/>
      <c r="KSU40" s="1022"/>
      <c r="KSV40" s="1022"/>
      <c r="KSW40" s="1022"/>
      <c r="KSX40" s="1022"/>
      <c r="KSY40" s="1022"/>
      <c r="KSZ40" s="1022"/>
      <c r="KTA40" s="1022"/>
      <c r="KTB40" s="1022"/>
      <c r="KTC40" s="1022"/>
      <c r="KTD40" s="1022"/>
      <c r="KTE40" s="1022"/>
      <c r="KTF40" s="1022"/>
      <c r="KTG40" s="1022"/>
      <c r="KTH40" s="1022"/>
      <c r="KTI40" s="1022"/>
      <c r="KTJ40" s="1022"/>
      <c r="KTK40" s="1022"/>
      <c r="KTL40" s="1022"/>
      <c r="KTM40" s="1022"/>
      <c r="KTN40" s="1022"/>
      <c r="KTO40" s="1022"/>
      <c r="KTP40" s="1022"/>
      <c r="KTQ40" s="1022"/>
      <c r="KTR40" s="1022"/>
      <c r="KTS40" s="1022"/>
      <c r="KTT40" s="1022"/>
      <c r="KTU40" s="1022"/>
      <c r="KTV40" s="1022"/>
      <c r="KTW40" s="1022"/>
      <c r="KTX40" s="1022"/>
      <c r="KTY40" s="1022"/>
      <c r="KTZ40" s="1022"/>
      <c r="KUA40" s="1022"/>
      <c r="KUB40" s="1022"/>
      <c r="KUC40" s="1022"/>
      <c r="KUD40" s="1022"/>
      <c r="KUE40" s="1022"/>
      <c r="KUF40" s="1022"/>
      <c r="KUG40" s="1022"/>
      <c r="KUH40" s="1022"/>
      <c r="KUI40" s="1022"/>
      <c r="KUJ40" s="1022"/>
      <c r="KUK40" s="1022"/>
      <c r="KUL40" s="1022"/>
      <c r="KUM40" s="1022"/>
      <c r="KUN40" s="1022"/>
      <c r="KUO40" s="1022"/>
      <c r="KUP40" s="1022"/>
      <c r="KUQ40" s="1022"/>
      <c r="KUR40" s="1022"/>
      <c r="KUS40" s="1022"/>
      <c r="KUT40" s="1022"/>
      <c r="KUU40" s="1022"/>
      <c r="KUV40" s="1022"/>
      <c r="KUW40" s="1022"/>
      <c r="KUX40" s="1022"/>
      <c r="KUY40" s="1022"/>
      <c r="KUZ40" s="1022"/>
      <c r="KVA40" s="1022"/>
      <c r="KVB40" s="1022"/>
      <c r="KVC40" s="1022"/>
      <c r="KVD40" s="1022"/>
      <c r="KVE40" s="1022"/>
      <c r="KVF40" s="1022"/>
      <c r="KVG40" s="1022"/>
      <c r="KVH40" s="1022"/>
      <c r="KVI40" s="1022"/>
      <c r="KVJ40" s="1022"/>
      <c r="KVK40" s="1022"/>
      <c r="KVL40" s="1022"/>
      <c r="KVM40" s="1022"/>
      <c r="KVN40" s="1022"/>
      <c r="KVO40" s="1022"/>
      <c r="KVP40" s="1022"/>
      <c r="KVQ40" s="1022"/>
      <c r="KVR40" s="1022"/>
      <c r="KVS40" s="1022"/>
      <c r="KVT40" s="1022"/>
      <c r="KVU40" s="1022"/>
      <c r="KVV40" s="1022"/>
      <c r="KVW40" s="1022"/>
      <c r="KVX40" s="1022"/>
      <c r="KVY40" s="1022"/>
      <c r="KVZ40" s="1022"/>
      <c r="KWA40" s="1022"/>
      <c r="KWB40" s="1022"/>
      <c r="KWC40" s="1022"/>
      <c r="KWD40" s="1022"/>
      <c r="KWE40" s="1022"/>
      <c r="KWF40" s="1022"/>
      <c r="KWG40" s="1022"/>
      <c r="KWH40" s="1022"/>
      <c r="KWI40" s="1022"/>
      <c r="KWJ40" s="1022"/>
      <c r="KWK40" s="1022"/>
      <c r="KWL40" s="1022"/>
      <c r="KWM40" s="1022"/>
      <c r="KWN40" s="1022"/>
      <c r="KWO40" s="1022"/>
      <c r="KWP40" s="1022"/>
      <c r="KWQ40" s="1022"/>
      <c r="KWR40" s="1022"/>
      <c r="KWS40" s="1022"/>
      <c r="KWT40" s="1022"/>
      <c r="KWU40" s="1022"/>
      <c r="KWV40" s="1022"/>
      <c r="KWW40" s="1022"/>
      <c r="KWX40" s="1022"/>
      <c r="KWY40" s="1022"/>
      <c r="KWZ40" s="1022"/>
      <c r="KXA40" s="1022"/>
      <c r="KXB40" s="1022"/>
      <c r="KXC40" s="1022"/>
      <c r="KXD40" s="1022"/>
      <c r="KXE40" s="1022"/>
      <c r="KXF40" s="1022"/>
      <c r="KXG40" s="1022"/>
      <c r="KXH40" s="1022"/>
      <c r="KXI40" s="1022"/>
      <c r="KXJ40" s="1022"/>
      <c r="KXK40" s="1022"/>
      <c r="KXL40" s="1022"/>
      <c r="KXM40" s="1022"/>
      <c r="KXN40" s="1022"/>
      <c r="KXO40" s="1022"/>
      <c r="KXP40" s="1022"/>
      <c r="KXQ40" s="1022"/>
      <c r="KXR40" s="1022"/>
      <c r="KXS40" s="1022"/>
      <c r="KXT40" s="1022"/>
      <c r="KXU40" s="1022"/>
      <c r="KXV40" s="1022"/>
      <c r="KXW40" s="1022"/>
      <c r="KXX40" s="1022"/>
      <c r="KXY40" s="1022"/>
      <c r="KXZ40" s="1022"/>
      <c r="KYA40" s="1022"/>
      <c r="KYB40" s="1022"/>
      <c r="KYC40" s="1022"/>
      <c r="KYD40" s="1022"/>
      <c r="KYE40" s="1022"/>
      <c r="KYF40" s="1022"/>
      <c r="KYG40" s="1022"/>
      <c r="KYH40" s="1022"/>
      <c r="KYI40" s="1022"/>
      <c r="KYJ40" s="1022"/>
      <c r="KYK40" s="1022"/>
      <c r="KYL40" s="1022"/>
      <c r="KYM40" s="1022"/>
      <c r="KYN40" s="1022"/>
      <c r="KYO40" s="1022"/>
      <c r="KYP40" s="1022"/>
      <c r="KYQ40" s="1022"/>
      <c r="KYR40" s="1022"/>
      <c r="KYS40" s="1022"/>
      <c r="KYT40" s="1022"/>
      <c r="KYU40" s="1022"/>
      <c r="KYV40" s="1022"/>
      <c r="KYW40" s="1022"/>
      <c r="KYX40" s="1022"/>
      <c r="KYY40" s="1022"/>
      <c r="KYZ40" s="1022"/>
      <c r="KZA40" s="1022"/>
      <c r="KZB40" s="1022"/>
      <c r="KZC40" s="1022"/>
      <c r="KZD40" s="1022"/>
      <c r="KZE40" s="1022"/>
      <c r="KZF40" s="1022"/>
      <c r="KZG40" s="1022"/>
      <c r="KZH40" s="1022"/>
      <c r="KZI40" s="1022"/>
      <c r="KZJ40" s="1022"/>
      <c r="KZK40" s="1022"/>
      <c r="KZL40" s="1022"/>
      <c r="KZM40" s="1022"/>
      <c r="KZN40" s="1022"/>
      <c r="KZO40" s="1022"/>
      <c r="KZP40" s="1022"/>
      <c r="KZQ40" s="1022"/>
      <c r="KZR40" s="1022"/>
      <c r="KZS40" s="1022"/>
      <c r="KZT40" s="1022"/>
      <c r="KZU40" s="1022"/>
      <c r="KZV40" s="1022"/>
      <c r="KZW40" s="1022"/>
      <c r="KZX40" s="1022"/>
      <c r="KZY40" s="1022"/>
      <c r="KZZ40" s="1022"/>
      <c r="LAA40" s="1022"/>
      <c r="LAB40" s="1022"/>
      <c r="LAC40" s="1022"/>
      <c r="LAD40" s="1022"/>
      <c r="LAE40" s="1022"/>
      <c r="LAF40" s="1022"/>
      <c r="LAG40" s="1022"/>
      <c r="LAH40" s="1022"/>
      <c r="LAI40" s="1022"/>
      <c r="LAJ40" s="1022"/>
      <c r="LAK40" s="1022"/>
      <c r="LAL40" s="1022"/>
      <c r="LAM40" s="1022"/>
      <c r="LAN40" s="1022"/>
      <c r="LAO40" s="1022"/>
      <c r="LAP40" s="1022"/>
      <c r="LAQ40" s="1022"/>
      <c r="LAR40" s="1022"/>
      <c r="LAS40" s="1022"/>
      <c r="LAT40" s="1022"/>
      <c r="LAU40" s="1022"/>
      <c r="LAV40" s="1022"/>
      <c r="LAW40" s="1022"/>
      <c r="LAX40" s="1022"/>
      <c r="LAY40" s="1022"/>
      <c r="LAZ40" s="1022"/>
      <c r="LBA40" s="1022"/>
      <c r="LBB40" s="1022"/>
      <c r="LBC40" s="1022"/>
      <c r="LBD40" s="1022"/>
      <c r="LBE40" s="1022"/>
      <c r="LBF40" s="1022"/>
      <c r="LBG40" s="1022"/>
      <c r="LBH40" s="1022"/>
      <c r="LBI40" s="1022"/>
      <c r="LBJ40" s="1022"/>
      <c r="LBK40" s="1022"/>
      <c r="LBL40" s="1022"/>
      <c r="LBM40" s="1022"/>
      <c r="LBN40" s="1022"/>
      <c r="LBO40" s="1022"/>
      <c r="LBP40" s="1022"/>
      <c r="LBQ40" s="1022"/>
      <c r="LBR40" s="1022"/>
      <c r="LBS40" s="1022"/>
      <c r="LBT40" s="1022"/>
      <c r="LBU40" s="1022"/>
      <c r="LBV40" s="1022"/>
      <c r="LBW40" s="1022"/>
      <c r="LBX40" s="1022"/>
      <c r="LBY40" s="1022"/>
      <c r="LBZ40" s="1022"/>
      <c r="LCA40" s="1022"/>
      <c r="LCB40" s="1022"/>
      <c r="LCC40" s="1022"/>
      <c r="LCD40" s="1022"/>
      <c r="LCE40" s="1022"/>
      <c r="LCF40" s="1022"/>
      <c r="LCG40" s="1022"/>
      <c r="LCH40" s="1022"/>
      <c r="LCI40" s="1022"/>
      <c r="LCJ40" s="1022"/>
      <c r="LCK40" s="1022"/>
      <c r="LCL40" s="1022"/>
      <c r="LCM40" s="1022"/>
      <c r="LCN40" s="1022"/>
      <c r="LCO40" s="1022"/>
      <c r="LCP40" s="1022"/>
      <c r="LCQ40" s="1022"/>
      <c r="LCR40" s="1022"/>
      <c r="LCS40" s="1022"/>
      <c r="LCT40" s="1022"/>
      <c r="LCU40" s="1022"/>
      <c r="LCV40" s="1022"/>
      <c r="LCW40" s="1022"/>
      <c r="LCX40" s="1022"/>
      <c r="LCY40" s="1022"/>
      <c r="LCZ40" s="1022"/>
      <c r="LDA40" s="1022"/>
      <c r="LDB40" s="1022"/>
      <c r="LDC40" s="1022"/>
      <c r="LDD40" s="1022"/>
      <c r="LDE40" s="1022"/>
      <c r="LDF40" s="1022"/>
      <c r="LDG40" s="1022"/>
      <c r="LDH40" s="1022"/>
      <c r="LDI40" s="1022"/>
      <c r="LDJ40" s="1022"/>
      <c r="LDK40" s="1022"/>
      <c r="LDL40" s="1022"/>
      <c r="LDM40" s="1022"/>
      <c r="LDN40" s="1022"/>
      <c r="LDO40" s="1022"/>
      <c r="LDP40" s="1022"/>
      <c r="LDQ40" s="1022"/>
      <c r="LDR40" s="1022"/>
      <c r="LDS40" s="1022"/>
      <c r="LDT40" s="1022"/>
      <c r="LDU40" s="1022"/>
      <c r="LDV40" s="1022"/>
      <c r="LDW40" s="1022"/>
      <c r="LDX40" s="1022"/>
      <c r="LDY40" s="1022"/>
      <c r="LDZ40" s="1022"/>
      <c r="LEA40" s="1022"/>
      <c r="LEB40" s="1022"/>
      <c r="LEC40" s="1022"/>
      <c r="LED40" s="1022"/>
      <c r="LEE40" s="1022"/>
      <c r="LEF40" s="1022"/>
      <c r="LEG40" s="1022"/>
      <c r="LEH40" s="1022"/>
      <c r="LEI40" s="1022"/>
      <c r="LEJ40" s="1022"/>
      <c r="LEK40" s="1022"/>
      <c r="LEL40" s="1022"/>
      <c r="LEM40" s="1022"/>
      <c r="LEN40" s="1022"/>
      <c r="LEO40" s="1022"/>
      <c r="LEP40" s="1022"/>
      <c r="LEQ40" s="1022"/>
      <c r="LER40" s="1022"/>
      <c r="LES40" s="1022"/>
      <c r="LET40" s="1022"/>
      <c r="LEU40" s="1022"/>
      <c r="LEV40" s="1022"/>
      <c r="LEW40" s="1022"/>
      <c r="LEX40" s="1022"/>
      <c r="LEY40" s="1022"/>
      <c r="LEZ40" s="1022"/>
      <c r="LFA40" s="1022"/>
      <c r="LFB40" s="1022"/>
      <c r="LFC40" s="1022"/>
      <c r="LFD40" s="1022"/>
      <c r="LFE40" s="1022"/>
      <c r="LFF40" s="1022"/>
      <c r="LFG40" s="1022"/>
      <c r="LFH40" s="1022"/>
      <c r="LFI40" s="1022"/>
      <c r="LFJ40" s="1022"/>
      <c r="LFK40" s="1022"/>
      <c r="LFL40" s="1022"/>
      <c r="LFM40" s="1022"/>
      <c r="LFN40" s="1022"/>
      <c r="LFO40" s="1022"/>
      <c r="LFP40" s="1022"/>
      <c r="LFQ40" s="1022"/>
      <c r="LFR40" s="1022"/>
      <c r="LFS40" s="1022"/>
      <c r="LFT40" s="1022"/>
      <c r="LFU40" s="1022"/>
      <c r="LFV40" s="1022"/>
      <c r="LFW40" s="1022"/>
      <c r="LFX40" s="1022"/>
      <c r="LFY40" s="1022"/>
      <c r="LFZ40" s="1022"/>
      <c r="LGA40" s="1022"/>
      <c r="LGB40" s="1022"/>
      <c r="LGC40" s="1022"/>
      <c r="LGD40" s="1022"/>
      <c r="LGE40" s="1022"/>
      <c r="LGF40" s="1022"/>
      <c r="LGG40" s="1022"/>
      <c r="LGH40" s="1022"/>
      <c r="LGI40" s="1022"/>
      <c r="LGJ40" s="1022"/>
      <c r="LGK40" s="1022"/>
      <c r="LGL40" s="1022"/>
      <c r="LGM40" s="1022"/>
      <c r="LGN40" s="1022"/>
      <c r="LGO40" s="1022"/>
      <c r="LGP40" s="1022"/>
      <c r="LGQ40" s="1022"/>
      <c r="LGR40" s="1022"/>
      <c r="LGS40" s="1022"/>
      <c r="LGT40" s="1022"/>
      <c r="LGU40" s="1022"/>
      <c r="LGV40" s="1022"/>
      <c r="LGW40" s="1022"/>
      <c r="LGX40" s="1022"/>
      <c r="LGY40" s="1022"/>
      <c r="LGZ40" s="1022"/>
      <c r="LHA40" s="1022"/>
      <c r="LHB40" s="1022"/>
      <c r="LHC40" s="1022"/>
      <c r="LHD40" s="1022"/>
      <c r="LHE40" s="1022"/>
      <c r="LHF40" s="1022"/>
      <c r="LHG40" s="1022"/>
      <c r="LHH40" s="1022"/>
      <c r="LHI40" s="1022"/>
      <c r="LHJ40" s="1022"/>
      <c r="LHK40" s="1022"/>
      <c r="LHL40" s="1022"/>
      <c r="LHM40" s="1022"/>
      <c r="LHN40" s="1022"/>
      <c r="LHO40" s="1022"/>
      <c r="LHP40" s="1022"/>
      <c r="LHQ40" s="1022"/>
      <c r="LHR40" s="1022"/>
      <c r="LHS40" s="1022"/>
      <c r="LHT40" s="1022"/>
      <c r="LHU40" s="1022"/>
      <c r="LHV40" s="1022"/>
      <c r="LHW40" s="1022"/>
      <c r="LHX40" s="1022"/>
      <c r="LHY40" s="1022"/>
      <c r="LHZ40" s="1022"/>
      <c r="LIA40" s="1022"/>
      <c r="LIB40" s="1022"/>
      <c r="LIC40" s="1022"/>
      <c r="LID40" s="1022"/>
      <c r="LIE40" s="1022"/>
      <c r="LIF40" s="1022"/>
      <c r="LIG40" s="1022"/>
      <c r="LIH40" s="1022"/>
      <c r="LII40" s="1022"/>
      <c r="LIJ40" s="1022"/>
      <c r="LIK40" s="1022"/>
      <c r="LIL40" s="1022"/>
      <c r="LIM40" s="1022"/>
      <c r="LIN40" s="1022"/>
      <c r="LIO40" s="1022"/>
      <c r="LIP40" s="1022"/>
      <c r="LIQ40" s="1022"/>
      <c r="LIR40" s="1022"/>
      <c r="LIS40" s="1022"/>
      <c r="LIT40" s="1022"/>
      <c r="LIU40" s="1022"/>
      <c r="LIV40" s="1022"/>
      <c r="LIW40" s="1022"/>
      <c r="LIX40" s="1022"/>
      <c r="LIY40" s="1022"/>
      <c r="LIZ40" s="1022"/>
      <c r="LJA40" s="1022"/>
      <c r="LJB40" s="1022"/>
      <c r="LJC40" s="1022"/>
      <c r="LJD40" s="1022"/>
      <c r="LJE40" s="1022"/>
      <c r="LJF40" s="1022"/>
      <c r="LJG40" s="1022"/>
      <c r="LJH40" s="1022"/>
      <c r="LJI40" s="1022"/>
      <c r="LJJ40" s="1022"/>
      <c r="LJK40" s="1022"/>
      <c r="LJL40" s="1022"/>
      <c r="LJM40" s="1022"/>
      <c r="LJN40" s="1022"/>
      <c r="LJO40" s="1022"/>
      <c r="LJP40" s="1022"/>
      <c r="LJQ40" s="1022"/>
      <c r="LJR40" s="1022"/>
      <c r="LJS40" s="1022"/>
      <c r="LJT40" s="1022"/>
      <c r="LJU40" s="1022"/>
      <c r="LJV40" s="1022"/>
      <c r="LJW40" s="1022"/>
      <c r="LJX40" s="1022"/>
      <c r="LJY40" s="1022"/>
      <c r="LJZ40" s="1022"/>
      <c r="LKA40" s="1022"/>
      <c r="LKB40" s="1022"/>
      <c r="LKC40" s="1022"/>
      <c r="LKD40" s="1022"/>
      <c r="LKE40" s="1022"/>
      <c r="LKF40" s="1022"/>
      <c r="LKG40" s="1022"/>
      <c r="LKH40" s="1022"/>
      <c r="LKI40" s="1022"/>
      <c r="LKJ40" s="1022"/>
      <c r="LKK40" s="1022"/>
      <c r="LKL40" s="1022"/>
      <c r="LKM40" s="1022"/>
      <c r="LKN40" s="1022"/>
      <c r="LKO40" s="1022"/>
      <c r="LKP40" s="1022"/>
      <c r="LKQ40" s="1022"/>
      <c r="LKR40" s="1022"/>
      <c r="LKS40" s="1022"/>
      <c r="LKT40" s="1022"/>
      <c r="LKU40" s="1022"/>
      <c r="LKV40" s="1022"/>
      <c r="LKW40" s="1022"/>
      <c r="LKX40" s="1022"/>
      <c r="LKY40" s="1022"/>
      <c r="LKZ40" s="1022"/>
      <c r="LLA40" s="1022"/>
      <c r="LLB40" s="1022"/>
      <c r="LLC40" s="1022"/>
      <c r="LLD40" s="1022"/>
      <c r="LLE40" s="1022"/>
      <c r="LLF40" s="1022"/>
      <c r="LLG40" s="1022"/>
      <c r="LLH40" s="1022"/>
      <c r="LLI40" s="1022"/>
      <c r="LLJ40" s="1022"/>
      <c r="LLK40" s="1022"/>
      <c r="LLL40" s="1022"/>
      <c r="LLM40" s="1022"/>
      <c r="LLN40" s="1022"/>
      <c r="LLO40" s="1022"/>
      <c r="LLP40" s="1022"/>
      <c r="LLQ40" s="1022"/>
      <c r="LLR40" s="1022"/>
      <c r="LLS40" s="1022"/>
      <c r="LLT40" s="1022"/>
      <c r="LLU40" s="1022"/>
      <c r="LLV40" s="1022"/>
      <c r="LLW40" s="1022"/>
      <c r="LLX40" s="1022"/>
      <c r="LLY40" s="1022"/>
      <c r="LLZ40" s="1022"/>
      <c r="LMA40" s="1022"/>
      <c r="LMB40" s="1022"/>
      <c r="LMC40" s="1022"/>
      <c r="LMD40" s="1022"/>
      <c r="LME40" s="1022"/>
      <c r="LMF40" s="1022"/>
      <c r="LMG40" s="1022"/>
      <c r="LMH40" s="1022"/>
      <c r="LMI40" s="1022"/>
      <c r="LMJ40" s="1022"/>
      <c r="LMK40" s="1022"/>
      <c r="LML40" s="1022"/>
      <c r="LMM40" s="1022"/>
      <c r="LMN40" s="1022"/>
      <c r="LMO40" s="1022"/>
      <c r="LMP40" s="1022"/>
      <c r="LMQ40" s="1022"/>
      <c r="LMR40" s="1022"/>
      <c r="LMS40" s="1022"/>
      <c r="LMT40" s="1022"/>
      <c r="LMU40" s="1022"/>
      <c r="LMV40" s="1022"/>
      <c r="LMW40" s="1022"/>
      <c r="LMX40" s="1022"/>
      <c r="LMY40" s="1022"/>
      <c r="LMZ40" s="1022"/>
      <c r="LNA40" s="1022"/>
      <c r="LNB40" s="1022"/>
      <c r="LNC40" s="1022"/>
      <c r="LND40" s="1022"/>
      <c r="LNE40" s="1022"/>
      <c r="LNF40" s="1022"/>
      <c r="LNG40" s="1022"/>
      <c r="LNH40" s="1022"/>
      <c r="LNI40" s="1022"/>
      <c r="LNJ40" s="1022"/>
      <c r="LNK40" s="1022"/>
      <c r="LNL40" s="1022"/>
      <c r="LNM40" s="1022"/>
      <c r="LNN40" s="1022"/>
      <c r="LNO40" s="1022"/>
      <c r="LNP40" s="1022"/>
      <c r="LNQ40" s="1022"/>
      <c r="LNR40" s="1022"/>
      <c r="LNS40" s="1022"/>
      <c r="LNT40" s="1022"/>
      <c r="LNU40" s="1022"/>
      <c r="LNV40" s="1022"/>
      <c r="LNW40" s="1022"/>
      <c r="LNX40" s="1022"/>
      <c r="LNY40" s="1022"/>
      <c r="LNZ40" s="1022"/>
      <c r="LOA40" s="1022"/>
      <c r="LOB40" s="1022"/>
      <c r="LOC40" s="1022"/>
      <c r="LOD40" s="1022"/>
      <c r="LOE40" s="1022"/>
      <c r="LOF40" s="1022"/>
      <c r="LOG40" s="1022"/>
      <c r="LOH40" s="1022"/>
      <c r="LOI40" s="1022"/>
      <c r="LOJ40" s="1022"/>
      <c r="LOK40" s="1022"/>
      <c r="LOL40" s="1022"/>
      <c r="LOM40" s="1022"/>
      <c r="LON40" s="1022"/>
      <c r="LOO40" s="1022"/>
      <c r="LOP40" s="1022"/>
      <c r="LOQ40" s="1022"/>
      <c r="LOR40" s="1022"/>
      <c r="LOS40" s="1022"/>
      <c r="LOT40" s="1022"/>
      <c r="LOU40" s="1022"/>
      <c r="LOV40" s="1022"/>
      <c r="LOW40" s="1022"/>
      <c r="LOX40" s="1022"/>
      <c r="LOY40" s="1022"/>
      <c r="LOZ40" s="1022"/>
      <c r="LPA40" s="1022"/>
      <c r="LPB40" s="1022"/>
      <c r="LPC40" s="1022"/>
      <c r="LPD40" s="1022"/>
      <c r="LPE40" s="1022"/>
      <c r="LPF40" s="1022"/>
      <c r="LPG40" s="1022"/>
      <c r="LPH40" s="1022"/>
      <c r="LPI40" s="1022"/>
      <c r="LPJ40" s="1022"/>
      <c r="LPK40" s="1022"/>
      <c r="LPL40" s="1022"/>
      <c r="LPM40" s="1022"/>
      <c r="LPN40" s="1022"/>
      <c r="LPO40" s="1022"/>
      <c r="LPP40" s="1022"/>
      <c r="LPQ40" s="1022"/>
      <c r="LPR40" s="1022"/>
      <c r="LPS40" s="1022"/>
      <c r="LPT40" s="1022"/>
      <c r="LPU40" s="1022"/>
      <c r="LPV40" s="1022"/>
      <c r="LPW40" s="1022"/>
      <c r="LPX40" s="1022"/>
      <c r="LPY40" s="1022"/>
      <c r="LPZ40" s="1022"/>
      <c r="LQA40" s="1022"/>
      <c r="LQB40" s="1022"/>
      <c r="LQC40" s="1022"/>
      <c r="LQD40" s="1022"/>
      <c r="LQE40" s="1022"/>
      <c r="LQF40" s="1022"/>
      <c r="LQG40" s="1022"/>
      <c r="LQH40" s="1022"/>
      <c r="LQI40" s="1022"/>
      <c r="LQJ40" s="1022"/>
      <c r="LQK40" s="1022"/>
      <c r="LQL40" s="1022"/>
      <c r="LQM40" s="1022"/>
      <c r="LQN40" s="1022"/>
      <c r="LQO40" s="1022"/>
      <c r="LQP40" s="1022"/>
      <c r="LQQ40" s="1022"/>
      <c r="LQR40" s="1022"/>
      <c r="LQS40" s="1022"/>
      <c r="LQT40" s="1022"/>
      <c r="LQU40" s="1022"/>
      <c r="LQV40" s="1022"/>
      <c r="LQW40" s="1022"/>
      <c r="LQX40" s="1022"/>
      <c r="LQY40" s="1022"/>
      <c r="LQZ40" s="1022"/>
      <c r="LRA40" s="1022"/>
      <c r="LRB40" s="1022"/>
      <c r="LRC40" s="1022"/>
      <c r="LRD40" s="1022"/>
      <c r="LRE40" s="1022"/>
      <c r="LRF40" s="1022"/>
      <c r="LRG40" s="1022"/>
      <c r="LRH40" s="1022"/>
      <c r="LRI40" s="1022"/>
      <c r="LRJ40" s="1022"/>
      <c r="LRK40" s="1022"/>
      <c r="LRL40" s="1022"/>
      <c r="LRM40" s="1022"/>
      <c r="LRN40" s="1022"/>
      <c r="LRO40" s="1022"/>
      <c r="LRP40" s="1022"/>
      <c r="LRQ40" s="1022"/>
      <c r="LRR40" s="1022"/>
      <c r="LRS40" s="1022"/>
      <c r="LRT40" s="1022"/>
      <c r="LRU40" s="1022"/>
      <c r="LRV40" s="1022"/>
      <c r="LRW40" s="1022"/>
      <c r="LRX40" s="1022"/>
      <c r="LRY40" s="1022"/>
      <c r="LRZ40" s="1022"/>
      <c r="LSA40" s="1022"/>
      <c r="LSB40" s="1022"/>
      <c r="LSC40" s="1022"/>
      <c r="LSD40" s="1022"/>
      <c r="LSE40" s="1022"/>
      <c r="LSF40" s="1022"/>
      <c r="LSG40" s="1022"/>
      <c r="LSH40" s="1022"/>
      <c r="LSI40" s="1022"/>
      <c r="LSJ40" s="1022"/>
      <c r="LSK40" s="1022"/>
      <c r="LSL40" s="1022"/>
      <c r="LSM40" s="1022"/>
      <c r="LSN40" s="1022"/>
      <c r="LSO40" s="1022"/>
      <c r="LSP40" s="1022"/>
      <c r="LSQ40" s="1022"/>
      <c r="LSR40" s="1022"/>
      <c r="LSS40" s="1022"/>
      <c r="LST40" s="1022"/>
      <c r="LSU40" s="1022"/>
      <c r="LSV40" s="1022"/>
      <c r="LSW40" s="1022"/>
      <c r="LSX40" s="1022"/>
      <c r="LSY40" s="1022"/>
      <c r="LSZ40" s="1022"/>
      <c r="LTA40" s="1022"/>
      <c r="LTB40" s="1022"/>
      <c r="LTC40" s="1022"/>
      <c r="LTD40" s="1022"/>
      <c r="LTE40" s="1022"/>
      <c r="LTF40" s="1022"/>
      <c r="LTG40" s="1022"/>
      <c r="LTH40" s="1022"/>
      <c r="LTI40" s="1022"/>
      <c r="LTJ40" s="1022"/>
      <c r="LTK40" s="1022"/>
      <c r="LTL40" s="1022"/>
      <c r="LTM40" s="1022"/>
      <c r="LTN40" s="1022"/>
      <c r="LTO40" s="1022"/>
      <c r="LTP40" s="1022"/>
      <c r="LTQ40" s="1022"/>
      <c r="LTR40" s="1022"/>
      <c r="LTS40" s="1022"/>
      <c r="LTT40" s="1022"/>
      <c r="LTU40" s="1022"/>
      <c r="LTV40" s="1022"/>
      <c r="LTW40" s="1022"/>
      <c r="LTX40" s="1022"/>
      <c r="LTY40" s="1022"/>
      <c r="LTZ40" s="1022"/>
      <c r="LUA40" s="1022"/>
      <c r="LUB40" s="1022"/>
      <c r="LUC40" s="1022"/>
      <c r="LUD40" s="1022"/>
      <c r="LUE40" s="1022"/>
      <c r="LUF40" s="1022"/>
      <c r="LUG40" s="1022"/>
      <c r="LUH40" s="1022"/>
      <c r="LUI40" s="1022"/>
      <c r="LUJ40" s="1022"/>
      <c r="LUK40" s="1022"/>
      <c r="LUL40" s="1022"/>
      <c r="LUM40" s="1022"/>
      <c r="LUN40" s="1022"/>
      <c r="LUO40" s="1022"/>
      <c r="LUP40" s="1022"/>
      <c r="LUQ40" s="1022"/>
      <c r="LUR40" s="1022"/>
      <c r="LUS40" s="1022"/>
      <c r="LUT40" s="1022"/>
      <c r="LUU40" s="1022"/>
      <c r="LUV40" s="1022"/>
      <c r="LUW40" s="1022"/>
      <c r="LUX40" s="1022"/>
      <c r="LUY40" s="1022"/>
      <c r="LUZ40" s="1022"/>
      <c r="LVA40" s="1022"/>
      <c r="LVB40" s="1022"/>
      <c r="LVC40" s="1022"/>
      <c r="LVD40" s="1022"/>
      <c r="LVE40" s="1022"/>
      <c r="LVF40" s="1022"/>
      <c r="LVG40" s="1022"/>
      <c r="LVH40" s="1022"/>
      <c r="LVI40" s="1022"/>
      <c r="LVJ40" s="1022"/>
      <c r="LVK40" s="1022"/>
      <c r="LVL40" s="1022"/>
      <c r="LVM40" s="1022"/>
      <c r="LVN40" s="1022"/>
      <c r="LVO40" s="1022"/>
      <c r="LVP40" s="1022"/>
      <c r="LVQ40" s="1022"/>
      <c r="LVR40" s="1022"/>
      <c r="LVS40" s="1022"/>
      <c r="LVT40" s="1022"/>
      <c r="LVU40" s="1022"/>
      <c r="LVV40" s="1022"/>
      <c r="LVW40" s="1022"/>
      <c r="LVX40" s="1022"/>
      <c r="LVY40" s="1022"/>
      <c r="LVZ40" s="1022"/>
      <c r="LWA40" s="1022"/>
      <c r="LWB40" s="1022"/>
      <c r="LWC40" s="1022"/>
      <c r="LWD40" s="1022"/>
      <c r="LWE40" s="1022"/>
      <c r="LWF40" s="1022"/>
      <c r="LWG40" s="1022"/>
      <c r="LWH40" s="1022"/>
      <c r="LWI40" s="1022"/>
      <c r="LWJ40" s="1022"/>
      <c r="LWK40" s="1022"/>
      <c r="LWL40" s="1022"/>
      <c r="LWM40" s="1022"/>
      <c r="LWN40" s="1022"/>
      <c r="LWO40" s="1022"/>
      <c r="LWP40" s="1022"/>
      <c r="LWQ40" s="1022"/>
      <c r="LWR40" s="1022"/>
      <c r="LWS40" s="1022"/>
      <c r="LWT40" s="1022"/>
      <c r="LWU40" s="1022"/>
      <c r="LWV40" s="1022"/>
      <c r="LWW40" s="1022"/>
      <c r="LWX40" s="1022"/>
      <c r="LWY40" s="1022"/>
      <c r="LWZ40" s="1022"/>
      <c r="LXA40" s="1022"/>
      <c r="LXB40" s="1022"/>
      <c r="LXC40" s="1022"/>
      <c r="LXD40" s="1022"/>
      <c r="LXE40" s="1022"/>
      <c r="LXF40" s="1022"/>
      <c r="LXG40" s="1022"/>
      <c r="LXH40" s="1022"/>
      <c r="LXI40" s="1022"/>
      <c r="LXJ40" s="1022"/>
      <c r="LXK40" s="1022"/>
      <c r="LXL40" s="1022"/>
      <c r="LXM40" s="1022"/>
      <c r="LXN40" s="1022"/>
      <c r="LXO40" s="1022"/>
      <c r="LXP40" s="1022"/>
      <c r="LXQ40" s="1022"/>
      <c r="LXR40" s="1022"/>
      <c r="LXS40" s="1022"/>
      <c r="LXT40" s="1022"/>
      <c r="LXU40" s="1022"/>
      <c r="LXV40" s="1022"/>
      <c r="LXW40" s="1022"/>
      <c r="LXX40" s="1022"/>
      <c r="LXY40" s="1022"/>
      <c r="LXZ40" s="1022"/>
      <c r="LYA40" s="1022"/>
      <c r="LYB40" s="1022"/>
      <c r="LYC40" s="1022"/>
      <c r="LYD40" s="1022"/>
      <c r="LYE40" s="1022"/>
      <c r="LYF40" s="1022"/>
      <c r="LYG40" s="1022"/>
      <c r="LYH40" s="1022"/>
      <c r="LYI40" s="1022"/>
      <c r="LYJ40" s="1022"/>
      <c r="LYK40" s="1022"/>
      <c r="LYL40" s="1022"/>
      <c r="LYM40" s="1022"/>
      <c r="LYN40" s="1022"/>
      <c r="LYO40" s="1022"/>
      <c r="LYP40" s="1022"/>
      <c r="LYQ40" s="1022"/>
      <c r="LYR40" s="1022"/>
      <c r="LYS40" s="1022"/>
      <c r="LYT40" s="1022"/>
      <c r="LYU40" s="1022"/>
      <c r="LYV40" s="1022"/>
      <c r="LYW40" s="1022"/>
      <c r="LYX40" s="1022"/>
      <c r="LYY40" s="1022"/>
      <c r="LYZ40" s="1022"/>
      <c r="LZA40" s="1022"/>
      <c r="LZB40" s="1022"/>
      <c r="LZC40" s="1022"/>
      <c r="LZD40" s="1022"/>
      <c r="LZE40" s="1022"/>
      <c r="LZF40" s="1022"/>
      <c r="LZG40" s="1022"/>
      <c r="LZH40" s="1022"/>
      <c r="LZI40" s="1022"/>
      <c r="LZJ40" s="1022"/>
      <c r="LZK40" s="1022"/>
      <c r="LZL40" s="1022"/>
      <c r="LZM40" s="1022"/>
      <c r="LZN40" s="1022"/>
      <c r="LZO40" s="1022"/>
      <c r="LZP40" s="1022"/>
      <c r="LZQ40" s="1022"/>
      <c r="LZR40" s="1022"/>
      <c r="LZS40" s="1022"/>
      <c r="LZT40" s="1022"/>
      <c r="LZU40" s="1022"/>
      <c r="LZV40" s="1022"/>
      <c r="LZW40" s="1022"/>
      <c r="LZX40" s="1022"/>
      <c r="LZY40" s="1022"/>
      <c r="LZZ40" s="1022"/>
      <c r="MAA40" s="1022"/>
      <c r="MAB40" s="1022"/>
      <c r="MAC40" s="1022"/>
      <c r="MAD40" s="1022"/>
      <c r="MAE40" s="1022"/>
      <c r="MAF40" s="1022"/>
      <c r="MAG40" s="1022"/>
      <c r="MAH40" s="1022"/>
      <c r="MAI40" s="1022"/>
      <c r="MAJ40" s="1022"/>
      <c r="MAK40" s="1022"/>
      <c r="MAL40" s="1022"/>
      <c r="MAM40" s="1022"/>
      <c r="MAN40" s="1022"/>
      <c r="MAO40" s="1022"/>
      <c r="MAP40" s="1022"/>
      <c r="MAQ40" s="1022"/>
      <c r="MAR40" s="1022"/>
      <c r="MAS40" s="1022"/>
      <c r="MAT40" s="1022"/>
      <c r="MAU40" s="1022"/>
      <c r="MAV40" s="1022"/>
      <c r="MAW40" s="1022"/>
      <c r="MAX40" s="1022"/>
      <c r="MAY40" s="1022"/>
      <c r="MAZ40" s="1022"/>
      <c r="MBA40" s="1022"/>
      <c r="MBB40" s="1022"/>
      <c r="MBC40" s="1022"/>
      <c r="MBD40" s="1022"/>
      <c r="MBE40" s="1022"/>
      <c r="MBF40" s="1022"/>
      <c r="MBG40" s="1022"/>
      <c r="MBH40" s="1022"/>
      <c r="MBI40" s="1022"/>
      <c r="MBJ40" s="1022"/>
      <c r="MBK40" s="1022"/>
      <c r="MBL40" s="1022"/>
      <c r="MBM40" s="1022"/>
      <c r="MBN40" s="1022"/>
      <c r="MBO40" s="1022"/>
      <c r="MBP40" s="1022"/>
      <c r="MBQ40" s="1022"/>
      <c r="MBR40" s="1022"/>
      <c r="MBS40" s="1022"/>
      <c r="MBT40" s="1022"/>
      <c r="MBU40" s="1022"/>
      <c r="MBV40" s="1022"/>
      <c r="MBW40" s="1022"/>
      <c r="MBX40" s="1022"/>
      <c r="MBY40" s="1022"/>
      <c r="MBZ40" s="1022"/>
      <c r="MCA40" s="1022"/>
      <c r="MCB40" s="1022"/>
      <c r="MCC40" s="1022"/>
      <c r="MCD40" s="1022"/>
      <c r="MCE40" s="1022"/>
      <c r="MCF40" s="1022"/>
      <c r="MCG40" s="1022"/>
      <c r="MCH40" s="1022"/>
      <c r="MCI40" s="1022"/>
      <c r="MCJ40" s="1022"/>
      <c r="MCK40" s="1022"/>
      <c r="MCL40" s="1022"/>
      <c r="MCM40" s="1022"/>
      <c r="MCN40" s="1022"/>
      <c r="MCO40" s="1022"/>
      <c r="MCP40" s="1022"/>
      <c r="MCQ40" s="1022"/>
      <c r="MCR40" s="1022"/>
      <c r="MCS40" s="1022"/>
      <c r="MCT40" s="1022"/>
      <c r="MCU40" s="1022"/>
      <c r="MCV40" s="1022"/>
      <c r="MCW40" s="1022"/>
      <c r="MCX40" s="1022"/>
      <c r="MCY40" s="1022"/>
      <c r="MCZ40" s="1022"/>
      <c r="MDA40" s="1022"/>
      <c r="MDB40" s="1022"/>
      <c r="MDC40" s="1022"/>
      <c r="MDD40" s="1022"/>
      <c r="MDE40" s="1022"/>
      <c r="MDF40" s="1022"/>
      <c r="MDG40" s="1022"/>
      <c r="MDH40" s="1022"/>
      <c r="MDI40" s="1022"/>
      <c r="MDJ40" s="1022"/>
      <c r="MDK40" s="1022"/>
      <c r="MDL40" s="1022"/>
      <c r="MDM40" s="1022"/>
      <c r="MDN40" s="1022"/>
      <c r="MDO40" s="1022"/>
      <c r="MDP40" s="1022"/>
      <c r="MDQ40" s="1022"/>
      <c r="MDR40" s="1022"/>
      <c r="MDS40" s="1022"/>
      <c r="MDT40" s="1022"/>
      <c r="MDU40" s="1022"/>
      <c r="MDV40" s="1022"/>
      <c r="MDW40" s="1022"/>
      <c r="MDX40" s="1022"/>
      <c r="MDY40" s="1022"/>
      <c r="MDZ40" s="1022"/>
      <c r="MEA40" s="1022"/>
      <c r="MEB40" s="1022"/>
      <c r="MEC40" s="1022"/>
      <c r="MED40" s="1022"/>
      <c r="MEE40" s="1022"/>
      <c r="MEF40" s="1022"/>
      <c r="MEG40" s="1022"/>
      <c r="MEH40" s="1022"/>
      <c r="MEI40" s="1022"/>
      <c r="MEJ40" s="1022"/>
      <c r="MEK40" s="1022"/>
      <c r="MEL40" s="1022"/>
      <c r="MEM40" s="1022"/>
      <c r="MEN40" s="1022"/>
      <c r="MEO40" s="1022"/>
      <c r="MEP40" s="1022"/>
      <c r="MEQ40" s="1022"/>
      <c r="MER40" s="1022"/>
      <c r="MES40" s="1022"/>
      <c r="MET40" s="1022"/>
      <c r="MEU40" s="1022"/>
      <c r="MEV40" s="1022"/>
      <c r="MEW40" s="1022"/>
      <c r="MEX40" s="1022"/>
      <c r="MEY40" s="1022"/>
      <c r="MEZ40" s="1022"/>
      <c r="MFA40" s="1022"/>
      <c r="MFB40" s="1022"/>
      <c r="MFC40" s="1022"/>
      <c r="MFD40" s="1022"/>
      <c r="MFE40" s="1022"/>
      <c r="MFF40" s="1022"/>
      <c r="MFG40" s="1022"/>
      <c r="MFH40" s="1022"/>
      <c r="MFI40" s="1022"/>
      <c r="MFJ40" s="1022"/>
      <c r="MFK40" s="1022"/>
      <c r="MFL40" s="1022"/>
      <c r="MFM40" s="1022"/>
      <c r="MFN40" s="1022"/>
      <c r="MFO40" s="1022"/>
      <c r="MFP40" s="1022"/>
      <c r="MFQ40" s="1022"/>
      <c r="MFR40" s="1022"/>
      <c r="MFS40" s="1022"/>
      <c r="MFT40" s="1022"/>
      <c r="MFU40" s="1022"/>
      <c r="MFV40" s="1022"/>
      <c r="MFW40" s="1022"/>
      <c r="MFX40" s="1022"/>
      <c r="MFY40" s="1022"/>
      <c r="MFZ40" s="1022"/>
      <c r="MGA40" s="1022"/>
      <c r="MGB40" s="1022"/>
      <c r="MGC40" s="1022"/>
      <c r="MGD40" s="1022"/>
      <c r="MGE40" s="1022"/>
      <c r="MGF40" s="1022"/>
      <c r="MGG40" s="1022"/>
      <c r="MGH40" s="1022"/>
      <c r="MGI40" s="1022"/>
      <c r="MGJ40" s="1022"/>
      <c r="MGK40" s="1022"/>
      <c r="MGL40" s="1022"/>
      <c r="MGM40" s="1022"/>
      <c r="MGN40" s="1022"/>
      <c r="MGO40" s="1022"/>
      <c r="MGP40" s="1022"/>
      <c r="MGQ40" s="1022"/>
      <c r="MGR40" s="1022"/>
      <c r="MGS40" s="1022"/>
      <c r="MGT40" s="1022"/>
      <c r="MGU40" s="1022"/>
      <c r="MGV40" s="1022"/>
      <c r="MGW40" s="1022"/>
      <c r="MGX40" s="1022"/>
      <c r="MGY40" s="1022"/>
      <c r="MGZ40" s="1022"/>
      <c r="MHA40" s="1022"/>
      <c r="MHB40" s="1022"/>
      <c r="MHC40" s="1022"/>
      <c r="MHD40" s="1022"/>
      <c r="MHE40" s="1022"/>
      <c r="MHF40" s="1022"/>
      <c r="MHG40" s="1022"/>
      <c r="MHH40" s="1022"/>
      <c r="MHI40" s="1022"/>
      <c r="MHJ40" s="1022"/>
      <c r="MHK40" s="1022"/>
      <c r="MHL40" s="1022"/>
      <c r="MHM40" s="1022"/>
      <c r="MHN40" s="1022"/>
      <c r="MHO40" s="1022"/>
      <c r="MHP40" s="1022"/>
      <c r="MHQ40" s="1022"/>
      <c r="MHR40" s="1022"/>
      <c r="MHS40" s="1022"/>
      <c r="MHT40" s="1022"/>
      <c r="MHU40" s="1022"/>
      <c r="MHV40" s="1022"/>
      <c r="MHW40" s="1022"/>
      <c r="MHX40" s="1022"/>
      <c r="MHY40" s="1022"/>
      <c r="MHZ40" s="1022"/>
      <c r="MIA40" s="1022"/>
      <c r="MIB40" s="1022"/>
      <c r="MIC40" s="1022"/>
      <c r="MID40" s="1022"/>
      <c r="MIE40" s="1022"/>
      <c r="MIF40" s="1022"/>
      <c r="MIG40" s="1022"/>
      <c r="MIH40" s="1022"/>
      <c r="MII40" s="1022"/>
      <c r="MIJ40" s="1022"/>
      <c r="MIK40" s="1022"/>
      <c r="MIL40" s="1022"/>
      <c r="MIM40" s="1022"/>
      <c r="MIN40" s="1022"/>
      <c r="MIO40" s="1022"/>
      <c r="MIP40" s="1022"/>
      <c r="MIQ40" s="1022"/>
      <c r="MIR40" s="1022"/>
      <c r="MIS40" s="1022"/>
      <c r="MIT40" s="1022"/>
      <c r="MIU40" s="1022"/>
      <c r="MIV40" s="1022"/>
      <c r="MIW40" s="1022"/>
      <c r="MIX40" s="1022"/>
      <c r="MIY40" s="1022"/>
      <c r="MIZ40" s="1022"/>
      <c r="MJA40" s="1022"/>
      <c r="MJB40" s="1022"/>
      <c r="MJC40" s="1022"/>
      <c r="MJD40" s="1022"/>
      <c r="MJE40" s="1022"/>
      <c r="MJF40" s="1022"/>
      <c r="MJG40" s="1022"/>
      <c r="MJH40" s="1022"/>
      <c r="MJI40" s="1022"/>
      <c r="MJJ40" s="1022"/>
      <c r="MJK40" s="1022"/>
      <c r="MJL40" s="1022"/>
      <c r="MJM40" s="1022"/>
      <c r="MJN40" s="1022"/>
      <c r="MJO40" s="1022"/>
      <c r="MJP40" s="1022"/>
      <c r="MJQ40" s="1022"/>
      <c r="MJR40" s="1022"/>
      <c r="MJS40" s="1022"/>
      <c r="MJT40" s="1022"/>
      <c r="MJU40" s="1022"/>
      <c r="MJV40" s="1022"/>
      <c r="MJW40" s="1022"/>
      <c r="MJX40" s="1022"/>
      <c r="MJY40" s="1022"/>
      <c r="MJZ40" s="1022"/>
      <c r="MKA40" s="1022"/>
      <c r="MKB40" s="1022"/>
      <c r="MKC40" s="1022"/>
      <c r="MKD40" s="1022"/>
      <c r="MKE40" s="1022"/>
      <c r="MKF40" s="1022"/>
      <c r="MKG40" s="1022"/>
      <c r="MKH40" s="1022"/>
      <c r="MKI40" s="1022"/>
      <c r="MKJ40" s="1022"/>
      <c r="MKK40" s="1022"/>
      <c r="MKL40" s="1022"/>
      <c r="MKM40" s="1022"/>
      <c r="MKN40" s="1022"/>
      <c r="MKO40" s="1022"/>
      <c r="MKP40" s="1022"/>
      <c r="MKQ40" s="1022"/>
      <c r="MKR40" s="1022"/>
      <c r="MKS40" s="1022"/>
      <c r="MKT40" s="1022"/>
      <c r="MKU40" s="1022"/>
      <c r="MKV40" s="1022"/>
      <c r="MKW40" s="1022"/>
      <c r="MKX40" s="1022"/>
      <c r="MKY40" s="1022"/>
      <c r="MKZ40" s="1022"/>
      <c r="MLA40" s="1022"/>
      <c r="MLB40" s="1022"/>
      <c r="MLC40" s="1022"/>
      <c r="MLD40" s="1022"/>
      <c r="MLE40" s="1022"/>
      <c r="MLF40" s="1022"/>
      <c r="MLG40" s="1022"/>
      <c r="MLH40" s="1022"/>
      <c r="MLI40" s="1022"/>
      <c r="MLJ40" s="1022"/>
      <c r="MLK40" s="1022"/>
      <c r="MLL40" s="1022"/>
      <c r="MLM40" s="1022"/>
      <c r="MLN40" s="1022"/>
      <c r="MLO40" s="1022"/>
      <c r="MLP40" s="1022"/>
      <c r="MLQ40" s="1022"/>
      <c r="MLR40" s="1022"/>
      <c r="MLS40" s="1022"/>
      <c r="MLT40" s="1022"/>
      <c r="MLU40" s="1022"/>
      <c r="MLV40" s="1022"/>
      <c r="MLW40" s="1022"/>
      <c r="MLX40" s="1022"/>
      <c r="MLY40" s="1022"/>
      <c r="MLZ40" s="1022"/>
      <c r="MMA40" s="1022"/>
      <c r="MMB40" s="1022"/>
      <c r="MMC40" s="1022"/>
      <c r="MMD40" s="1022"/>
      <c r="MME40" s="1022"/>
      <c r="MMF40" s="1022"/>
      <c r="MMG40" s="1022"/>
      <c r="MMH40" s="1022"/>
      <c r="MMI40" s="1022"/>
      <c r="MMJ40" s="1022"/>
      <c r="MMK40" s="1022"/>
      <c r="MML40" s="1022"/>
      <c r="MMM40" s="1022"/>
      <c r="MMN40" s="1022"/>
      <c r="MMO40" s="1022"/>
      <c r="MMP40" s="1022"/>
      <c r="MMQ40" s="1022"/>
      <c r="MMR40" s="1022"/>
      <c r="MMS40" s="1022"/>
      <c r="MMT40" s="1022"/>
      <c r="MMU40" s="1022"/>
      <c r="MMV40" s="1022"/>
      <c r="MMW40" s="1022"/>
      <c r="MMX40" s="1022"/>
      <c r="MMY40" s="1022"/>
      <c r="MMZ40" s="1022"/>
      <c r="MNA40" s="1022"/>
      <c r="MNB40" s="1022"/>
      <c r="MNC40" s="1022"/>
      <c r="MND40" s="1022"/>
      <c r="MNE40" s="1022"/>
      <c r="MNF40" s="1022"/>
      <c r="MNG40" s="1022"/>
      <c r="MNH40" s="1022"/>
      <c r="MNI40" s="1022"/>
      <c r="MNJ40" s="1022"/>
      <c r="MNK40" s="1022"/>
      <c r="MNL40" s="1022"/>
      <c r="MNM40" s="1022"/>
      <c r="MNN40" s="1022"/>
      <c r="MNO40" s="1022"/>
      <c r="MNP40" s="1022"/>
      <c r="MNQ40" s="1022"/>
      <c r="MNR40" s="1022"/>
      <c r="MNS40" s="1022"/>
      <c r="MNT40" s="1022"/>
      <c r="MNU40" s="1022"/>
      <c r="MNV40" s="1022"/>
      <c r="MNW40" s="1022"/>
      <c r="MNX40" s="1022"/>
      <c r="MNY40" s="1022"/>
      <c r="MNZ40" s="1022"/>
      <c r="MOA40" s="1022"/>
      <c r="MOB40" s="1022"/>
      <c r="MOC40" s="1022"/>
      <c r="MOD40" s="1022"/>
      <c r="MOE40" s="1022"/>
      <c r="MOF40" s="1022"/>
      <c r="MOG40" s="1022"/>
      <c r="MOH40" s="1022"/>
      <c r="MOI40" s="1022"/>
      <c r="MOJ40" s="1022"/>
      <c r="MOK40" s="1022"/>
      <c r="MOL40" s="1022"/>
      <c r="MOM40" s="1022"/>
      <c r="MON40" s="1022"/>
      <c r="MOO40" s="1022"/>
      <c r="MOP40" s="1022"/>
      <c r="MOQ40" s="1022"/>
      <c r="MOR40" s="1022"/>
      <c r="MOS40" s="1022"/>
      <c r="MOT40" s="1022"/>
      <c r="MOU40" s="1022"/>
      <c r="MOV40" s="1022"/>
      <c r="MOW40" s="1022"/>
      <c r="MOX40" s="1022"/>
      <c r="MOY40" s="1022"/>
      <c r="MOZ40" s="1022"/>
      <c r="MPA40" s="1022"/>
      <c r="MPB40" s="1022"/>
      <c r="MPC40" s="1022"/>
      <c r="MPD40" s="1022"/>
      <c r="MPE40" s="1022"/>
      <c r="MPF40" s="1022"/>
      <c r="MPG40" s="1022"/>
      <c r="MPH40" s="1022"/>
      <c r="MPI40" s="1022"/>
      <c r="MPJ40" s="1022"/>
      <c r="MPK40" s="1022"/>
      <c r="MPL40" s="1022"/>
      <c r="MPM40" s="1022"/>
      <c r="MPN40" s="1022"/>
      <c r="MPO40" s="1022"/>
      <c r="MPP40" s="1022"/>
      <c r="MPQ40" s="1022"/>
      <c r="MPR40" s="1022"/>
      <c r="MPS40" s="1022"/>
      <c r="MPT40" s="1022"/>
      <c r="MPU40" s="1022"/>
      <c r="MPV40" s="1022"/>
      <c r="MPW40" s="1022"/>
      <c r="MPX40" s="1022"/>
      <c r="MPY40" s="1022"/>
      <c r="MPZ40" s="1022"/>
      <c r="MQA40" s="1022"/>
      <c r="MQB40" s="1022"/>
      <c r="MQC40" s="1022"/>
      <c r="MQD40" s="1022"/>
      <c r="MQE40" s="1022"/>
      <c r="MQF40" s="1022"/>
      <c r="MQG40" s="1022"/>
      <c r="MQH40" s="1022"/>
      <c r="MQI40" s="1022"/>
      <c r="MQJ40" s="1022"/>
      <c r="MQK40" s="1022"/>
      <c r="MQL40" s="1022"/>
      <c r="MQM40" s="1022"/>
      <c r="MQN40" s="1022"/>
      <c r="MQO40" s="1022"/>
      <c r="MQP40" s="1022"/>
      <c r="MQQ40" s="1022"/>
      <c r="MQR40" s="1022"/>
      <c r="MQS40" s="1022"/>
      <c r="MQT40" s="1022"/>
      <c r="MQU40" s="1022"/>
      <c r="MQV40" s="1022"/>
      <c r="MQW40" s="1022"/>
      <c r="MQX40" s="1022"/>
      <c r="MQY40" s="1022"/>
      <c r="MQZ40" s="1022"/>
      <c r="MRA40" s="1022"/>
      <c r="MRB40" s="1022"/>
      <c r="MRC40" s="1022"/>
      <c r="MRD40" s="1022"/>
      <c r="MRE40" s="1022"/>
      <c r="MRF40" s="1022"/>
      <c r="MRG40" s="1022"/>
      <c r="MRH40" s="1022"/>
      <c r="MRI40" s="1022"/>
      <c r="MRJ40" s="1022"/>
      <c r="MRK40" s="1022"/>
      <c r="MRL40" s="1022"/>
      <c r="MRM40" s="1022"/>
      <c r="MRN40" s="1022"/>
      <c r="MRO40" s="1022"/>
      <c r="MRP40" s="1022"/>
      <c r="MRQ40" s="1022"/>
      <c r="MRR40" s="1022"/>
      <c r="MRS40" s="1022"/>
      <c r="MRT40" s="1022"/>
      <c r="MRU40" s="1022"/>
      <c r="MRV40" s="1022"/>
      <c r="MRW40" s="1022"/>
      <c r="MRX40" s="1022"/>
      <c r="MRY40" s="1022"/>
      <c r="MRZ40" s="1022"/>
      <c r="MSA40" s="1022"/>
      <c r="MSB40" s="1022"/>
      <c r="MSC40" s="1022"/>
      <c r="MSD40" s="1022"/>
      <c r="MSE40" s="1022"/>
      <c r="MSF40" s="1022"/>
      <c r="MSG40" s="1022"/>
      <c r="MSH40" s="1022"/>
      <c r="MSI40" s="1022"/>
      <c r="MSJ40" s="1022"/>
      <c r="MSK40" s="1022"/>
      <c r="MSL40" s="1022"/>
      <c r="MSM40" s="1022"/>
      <c r="MSN40" s="1022"/>
      <c r="MSO40" s="1022"/>
      <c r="MSP40" s="1022"/>
      <c r="MSQ40" s="1022"/>
      <c r="MSR40" s="1022"/>
      <c r="MSS40" s="1022"/>
      <c r="MST40" s="1022"/>
      <c r="MSU40" s="1022"/>
      <c r="MSV40" s="1022"/>
      <c r="MSW40" s="1022"/>
      <c r="MSX40" s="1022"/>
      <c r="MSY40" s="1022"/>
      <c r="MSZ40" s="1022"/>
      <c r="MTA40" s="1022"/>
      <c r="MTB40" s="1022"/>
      <c r="MTC40" s="1022"/>
      <c r="MTD40" s="1022"/>
      <c r="MTE40" s="1022"/>
      <c r="MTF40" s="1022"/>
      <c r="MTG40" s="1022"/>
      <c r="MTH40" s="1022"/>
      <c r="MTI40" s="1022"/>
      <c r="MTJ40" s="1022"/>
      <c r="MTK40" s="1022"/>
      <c r="MTL40" s="1022"/>
      <c r="MTM40" s="1022"/>
      <c r="MTN40" s="1022"/>
      <c r="MTO40" s="1022"/>
      <c r="MTP40" s="1022"/>
      <c r="MTQ40" s="1022"/>
      <c r="MTR40" s="1022"/>
      <c r="MTS40" s="1022"/>
      <c r="MTT40" s="1022"/>
      <c r="MTU40" s="1022"/>
      <c r="MTV40" s="1022"/>
      <c r="MTW40" s="1022"/>
      <c r="MTX40" s="1022"/>
      <c r="MTY40" s="1022"/>
      <c r="MTZ40" s="1022"/>
      <c r="MUA40" s="1022"/>
      <c r="MUB40" s="1022"/>
      <c r="MUC40" s="1022"/>
      <c r="MUD40" s="1022"/>
      <c r="MUE40" s="1022"/>
      <c r="MUF40" s="1022"/>
      <c r="MUG40" s="1022"/>
      <c r="MUH40" s="1022"/>
      <c r="MUI40" s="1022"/>
      <c r="MUJ40" s="1022"/>
      <c r="MUK40" s="1022"/>
      <c r="MUL40" s="1022"/>
      <c r="MUM40" s="1022"/>
      <c r="MUN40" s="1022"/>
      <c r="MUO40" s="1022"/>
      <c r="MUP40" s="1022"/>
      <c r="MUQ40" s="1022"/>
      <c r="MUR40" s="1022"/>
      <c r="MUS40" s="1022"/>
      <c r="MUT40" s="1022"/>
      <c r="MUU40" s="1022"/>
      <c r="MUV40" s="1022"/>
      <c r="MUW40" s="1022"/>
      <c r="MUX40" s="1022"/>
      <c r="MUY40" s="1022"/>
      <c r="MUZ40" s="1022"/>
      <c r="MVA40" s="1022"/>
      <c r="MVB40" s="1022"/>
      <c r="MVC40" s="1022"/>
      <c r="MVD40" s="1022"/>
      <c r="MVE40" s="1022"/>
      <c r="MVF40" s="1022"/>
      <c r="MVG40" s="1022"/>
      <c r="MVH40" s="1022"/>
      <c r="MVI40" s="1022"/>
      <c r="MVJ40" s="1022"/>
      <c r="MVK40" s="1022"/>
      <c r="MVL40" s="1022"/>
      <c r="MVM40" s="1022"/>
      <c r="MVN40" s="1022"/>
      <c r="MVO40" s="1022"/>
      <c r="MVP40" s="1022"/>
      <c r="MVQ40" s="1022"/>
      <c r="MVR40" s="1022"/>
      <c r="MVS40" s="1022"/>
      <c r="MVT40" s="1022"/>
      <c r="MVU40" s="1022"/>
      <c r="MVV40" s="1022"/>
      <c r="MVW40" s="1022"/>
      <c r="MVX40" s="1022"/>
      <c r="MVY40" s="1022"/>
      <c r="MVZ40" s="1022"/>
      <c r="MWA40" s="1022"/>
      <c r="MWB40" s="1022"/>
      <c r="MWC40" s="1022"/>
      <c r="MWD40" s="1022"/>
      <c r="MWE40" s="1022"/>
      <c r="MWF40" s="1022"/>
      <c r="MWG40" s="1022"/>
      <c r="MWH40" s="1022"/>
      <c r="MWI40" s="1022"/>
      <c r="MWJ40" s="1022"/>
      <c r="MWK40" s="1022"/>
      <c r="MWL40" s="1022"/>
      <c r="MWM40" s="1022"/>
      <c r="MWN40" s="1022"/>
      <c r="MWO40" s="1022"/>
      <c r="MWP40" s="1022"/>
      <c r="MWQ40" s="1022"/>
      <c r="MWR40" s="1022"/>
      <c r="MWS40" s="1022"/>
      <c r="MWT40" s="1022"/>
      <c r="MWU40" s="1022"/>
      <c r="MWV40" s="1022"/>
      <c r="MWW40" s="1022"/>
      <c r="MWX40" s="1022"/>
      <c r="MWY40" s="1022"/>
      <c r="MWZ40" s="1022"/>
      <c r="MXA40" s="1022"/>
      <c r="MXB40" s="1022"/>
      <c r="MXC40" s="1022"/>
      <c r="MXD40" s="1022"/>
      <c r="MXE40" s="1022"/>
      <c r="MXF40" s="1022"/>
      <c r="MXG40" s="1022"/>
      <c r="MXH40" s="1022"/>
      <c r="MXI40" s="1022"/>
      <c r="MXJ40" s="1022"/>
      <c r="MXK40" s="1022"/>
      <c r="MXL40" s="1022"/>
      <c r="MXM40" s="1022"/>
      <c r="MXN40" s="1022"/>
      <c r="MXO40" s="1022"/>
      <c r="MXP40" s="1022"/>
      <c r="MXQ40" s="1022"/>
      <c r="MXR40" s="1022"/>
      <c r="MXS40" s="1022"/>
      <c r="MXT40" s="1022"/>
      <c r="MXU40" s="1022"/>
      <c r="MXV40" s="1022"/>
      <c r="MXW40" s="1022"/>
      <c r="MXX40" s="1022"/>
      <c r="MXY40" s="1022"/>
      <c r="MXZ40" s="1022"/>
      <c r="MYA40" s="1022"/>
      <c r="MYB40" s="1022"/>
      <c r="MYC40" s="1022"/>
      <c r="MYD40" s="1022"/>
      <c r="MYE40" s="1022"/>
      <c r="MYF40" s="1022"/>
      <c r="MYG40" s="1022"/>
      <c r="MYH40" s="1022"/>
      <c r="MYI40" s="1022"/>
      <c r="MYJ40" s="1022"/>
      <c r="MYK40" s="1022"/>
      <c r="MYL40" s="1022"/>
      <c r="MYM40" s="1022"/>
      <c r="MYN40" s="1022"/>
      <c r="MYO40" s="1022"/>
      <c r="MYP40" s="1022"/>
      <c r="MYQ40" s="1022"/>
      <c r="MYR40" s="1022"/>
      <c r="MYS40" s="1022"/>
      <c r="MYT40" s="1022"/>
      <c r="MYU40" s="1022"/>
      <c r="MYV40" s="1022"/>
      <c r="MYW40" s="1022"/>
      <c r="MYX40" s="1022"/>
      <c r="MYY40" s="1022"/>
      <c r="MYZ40" s="1022"/>
      <c r="MZA40" s="1022"/>
      <c r="MZB40" s="1022"/>
      <c r="MZC40" s="1022"/>
      <c r="MZD40" s="1022"/>
      <c r="MZE40" s="1022"/>
      <c r="MZF40" s="1022"/>
      <c r="MZG40" s="1022"/>
      <c r="MZH40" s="1022"/>
      <c r="MZI40" s="1022"/>
      <c r="MZJ40" s="1022"/>
      <c r="MZK40" s="1022"/>
      <c r="MZL40" s="1022"/>
      <c r="MZM40" s="1022"/>
      <c r="MZN40" s="1022"/>
      <c r="MZO40" s="1022"/>
      <c r="MZP40" s="1022"/>
      <c r="MZQ40" s="1022"/>
      <c r="MZR40" s="1022"/>
      <c r="MZS40" s="1022"/>
      <c r="MZT40" s="1022"/>
      <c r="MZU40" s="1022"/>
      <c r="MZV40" s="1022"/>
      <c r="MZW40" s="1022"/>
      <c r="MZX40" s="1022"/>
      <c r="MZY40" s="1022"/>
      <c r="MZZ40" s="1022"/>
      <c r="NAA40" s="1022"/>
      <c r="NAB40" s="1022"/>
      <c r="NAC40" s="1022"/>
      <c r="NAD40" s="1022"/>
      <c r="NAE40" s="1022"/>
      <c r="NAF40" s="1022"/>
      <c r="NAG40" s="1022"/>
      <c r="NAH40" s="1022"/>
      <c r="NAI40" s="1022"/>
      <c r="NAJ40" s="1022"/>
      <c r="NAK40" s="1022"/>
      <c r="NAL40" s="1022"/>
      <c r="NAM40" s="1022"/>
      <c r="NAN40" s="1022"/>
      <c r="NAO40" s="1022"/>
      <c r="NAP40" s="1022"/>
      <c r="NAQ40" s="1022"/>
      <c r="NAR40" s="1022"/>
      <c r="NAS40" s="1022"/>
      <c r="NAT40" s="1022"/>
      <c r="NAU40" s="1022"/>
      <c r="NAV40" s="1022"/>
      <c r="NAW40" s="1022"/>
      <c r="NAX40" s="1022"/>
      <c r="NAY40" s="1022"/>
      <c r="NAZ40" s="1022"/>
      <c r="NBA40" s="1022"/>
      <c r="NBB40" s="1022"/>
      <c r="NBC40" s="1022"/>
      <c r="NBD40" s="1022"/>
      <c r="NBE40" s="1022"/>
      <c r="NBF40" s="1022"/>
      <c r="NBG40" s="1022"/>
      <c r="NBH40" s="1022"/>
      <c r="NBI40" s="1022"/>
      <c r="NBJ40" s="1022"/>
      <c r="NBK40" s="1022"/>
      <c r="NBL40" s="1022"/>
      <c r="NBM40" s="1022"/>
      <c r="NBN40" s="1022"/>
      <c r="NBO40" s="1022"/>
      <c r="NBP40" s="1022"/>
      <c r="NBQ40" s="1022"/>
      <c r="NBR40" s="1022"/>
      <c r="NBS40" s="1022"/>
      <c r="NBT40" s="1022"/>
      <c r="NBU40" s="1022"/>
      <c r="NBV40" s="1022"/>
      <c r="NBW40" s="1022"/>
      <c r="NBX40" s="1022"/>
      <c r="NBY40" s="1022"/>
      <c r="NBZ40" s="1022"/>
      <c r="NCA40" s="1022"/>
      <c r="NCB40" s="1022"/>
      <c r="NCC40" s="1022"/>
      <c r="NCD40" s="1022"/>
      <c r="NCE40" s="1022"/>
      <c r="NCF40" s="1022"/>
      <c r="NCG40" s="1022"/>
      <c r="NCH40" s="1022"/>
      <c r="NCI40" s="1022"/>
      <c r="NCJ40" s="1022"/>
      <c r="NCK40" s="1022"/>
      <c r="NCL40" s="1022"/>
      <c r="NCM40" s="1022"/>
      <c r="NCN40" s="1022"/>
      <c r="NCO40" s="1022"/>
      <c r="NCP40" s="1022"/>
      <c r="NCQ40" s="1022"/>
      <c r="NCR40" s="1022"/>
      <c r="NCS40" s="1022"/>
      <c r="NCT40" s="1022"/>
      <c r="NCU40" s="1022"/>
      <c r="NCV40" s="1022"/>
      <c r="NCW40" s="1022"/>
      <c r="NCX40" s="1022"/>
      <c r="NCY40" s="1022"/>
      <c r="NCZ40" s="1022"/>
      <c r="NDA40" s="1022"/>
      <c r="NDB40" s="1022"/>
      <c r="NDC40" s="1022"/>
      <c r="NDD40" s="1022"/>
      <c r="NDE40" s="1022"/>
      <c r="NDF40" s="1022"/>
      <c r="NDG40" s="1022"/>
      <c r="NDH40" s="1022"/>
      <c r="NDI40" s="1022"/>
      <c r="NDJ40" s="1022"/>
      <c r="NDK40" s="1022"/>
      <c r="NDL40" s="1022"/>
      <c r="NDM40" s="1022"/>
      <c r="NDN40" s="1022"/>
      <c r="NDO40" s="1022"/>
      <c r="NDP40" s="1022"/>
      <c r="NDQ40" s="1022"/>
      <c r="NDR40" s="1022"/>
      <c r="NDS40" s="1022"/>
      <c r="NDT40" s="1022"/>
      <c r="NDU40" s="1022"/>
      <c r="NDV40" s="1022"/>
      <c r="NDW40" s="1022"/>
      <c r="NDX40" s="1022"/>
      <c r="NDY40" s="1022"/>
      <c r="NDZ40" s="1022"/>
      <c r="NEA40" s="1022"/>
      <c r="NEB40" s="1022"/>
      <c r="NEC40" s="1022"/>
      <c r="NED40" s="1022"/>
      <c r="NEE40" s="1022"/>
      <c r="NEF40" s="1022"/>
      <c r="NEG40" s="1022"/>
      <c r="NEH40" s="1022"/>
      <c r="NEI40" s="1022"/>
      <c r="NEJ40" s="1022"/>
      <c r="NEK40" s="1022"/>
      <c r="NEL40" s="1022"/>
      <c r="NEM40" s="1022"/>
      <c r="NEN40" s="1022"/>
      <c r="NEO40" s="1022"/>
      <c r="NEP40" s="1022"/>
      <c r="NEQ40" s="1022"/>
      <c r="NER40" s="1022"/>
      <c r="NES40" s="1022"/>
      <c r="NET40" s="1022"/>
      <c r="NEU40" s="1022"/>
      <c r="NEV40" s="1022"/>
      <c r="NEW40" s="1022"/>
      <c r="NEX40" s="1022"/>
      <c r="NEY40" s="1022"/>
      <c r="NEZ40" s="1022"/>
      <c r="NFA40" s="1022"/>
      <c r="NFB40" s="1022"/>
      <c r="NFC40" s="1022"/>
      <c r="NFD40" s="1022"/>
      <c r="NFE40" s="1022"/>
      <c r="NFF40" s="1022"/>
      <c r="NFG40" s="1022"/>
      <c r="NFH40" s="1022"/>
      <c r="NFI40" s="1022"/>
      <c r="NFJ40" s="1022"/>
      <c r="NFK40" s="1022"/>
      <c r="NFL40" s="1022"/>
      <c r="NFM40" s="1022"/>
      <c r="NFN40" s="1022"/>
      <c r="NFO40" s="1022"/>
      <c r="NFP40" s="1022"/>
      <c r="NFQ40" s="1022"/>
      <c r="NFR40" s="1022"/>
      <c r="NFS40" s="1022"/>
      <c r="NFT40" s="1022"/>
      <c r="NFU40" s="1022"/>
      <c r="NFV40" s="1022"/>
      <c r="NFW40" s="1022"/>
      <c r="NFX40" s="1022"/>
      <c r="NFY40" s="1022"/>
      <c r="NFZ40" s="1022"/>
      <c r="NGA40" s="1022"/>
      <c r="NGB40" s="1022"/>
      <c r="NGC40" s="1022"/>
      <c r="NGD40" s="1022"/>
      <c r="NGE40" s="1022"/>
      <c r="NGF40" s="1022"/>
      <c r="NGG40" s="1022"/>
      <c r="NGH40" s="1022"/>
      <c r="NGI40" s="1022"/>
      <c r="NGJ40" s="1022"/>
      <c r="NGK40" s="1022"/>
      <c r="NGL40" s="1022"/>
      <c r="NGM40" s="1022"/>
      <c r="NGN40" s="1022"/>
      <c r="NGO40" s="1022"/>
      <c r="NGP40" s="1022"/>
      <c r="NGQ40" s="1022"/>
      <c r="NGR40" s="1022"/>
      <c r="NGS40" s="1022"/>
      <c r="NGT40" s="1022"/>
      <c r="NGU40" s="1022"/>
      <c r="NGV40" s="1022"/>
      <c r="NGW40" s="1022"/>
      <c r="NGX40" s="1022"/>
      <c r="NGY40" s="1022"/>
      <c r="NGZ40" s="1022"/>
      <c r="NHA40" s="1022"/>
      <c r="NHB40" s="1022"/>
      <c r="NHC40" s="1022"/>
      <c r="NHD40" s="1022"/>
      <c r="NHE40" s="1022"/>
      <c r="NHF40" s="1022"/>
      <c r="NHG40" s="1022"/>
      <c r="NHH40" s="1022"/>
      <c r="NHI40" s="1022"/>
      <c r="NHJ40" s="1022"/>
      <c r="NHK40" s="1022"/>
      <c r="NHL40" s="1022"/>
      <c r="NHM40" s="1022"/>
      <c r="NHN40" s="1022"/>
      <c r="NHO40" s="1022"/>
      <c r="NHP40" s="1022"/>
      <c r="NHQ40" s="1022"/>
      <c r="NHR40" s="1022"/>
      <c r="NHS40" s="1022"/>
      <c r="NHT40" s="1022"/>
      <c r="NHU40" s="1022"/>
      <c r="NHV40" s="1022"/>
      <c r="NHW40" s="1022"/>
      <c r="NHX40" s="1022"/>
      <c r="NHY40" s="1022"/>
      <c r="NHZ40" s="1022"/>
      <c r="NIA40" s="1022"/>
      <c r="NIB40" s="1022"/>
      <c r="NIC40" s="1022"/>
      <c r="NID40" s="1022"/>
      <c r="NIE40" s="1022"/>
      <c r="NIF40" s="1022"/>
      <c r="NIG40" s="1022"/>
      <c r="NIH40" s="1022"/>
      <c r="NII40" s="1022"/>
      <c r="NIJ40" s="1022"/>
      <c r="NIK40" s="1022"/>
      <c r="NIL40" s="1022"/>
      <c r="NIM40" s="1022"/>
      <c r="NIN40" s="1022"/>
      <c r="NIO40" s="1022"/>
      <c r="NIP40" s="1022"/>
      <c r="NIQ40" s="1022"/>
      <c r="NIR40" s="1022"/>
      <c r="NIS40" s="1022"/>
      <c r="NIT40" s="1022"/>
      <c r="NIU40" s="1022"/>
      <c r="NIV40" s="1022"/>
      <c r="NIW40" s="1022"/>
      <c r="NIX40" s="1022"/>
      <c r="NIY40" s="1022"/>
      <c r="NIZ40" s="1022"/>
      <c r="NJA40" s="1022"/>
      <c r="NJB40" s="1022"/>
      <c r="NJC40" s="1022"/>
      <c r="NJD40" s="1022"/>
      <c r="NJE40" s="1022"/>
      <c r="NJF40" s="1022"/>
      <c r="NJG40" s="1022"/>
      <c r="NJH40" s="1022"/>
      <c r="NJI40" s="1022"/>
      <c r="NJJ40" s="1022"/>
      <c r="NJK40" s="1022"/>
      <c r="NJL40" s="1022"/>
      <c r="NJM40" s="1022"/>
      <c r="NJN40" s="1022"/>
      <c r="NJO40" s="1022"/>
      <c r="NJP40" s="1022"/>
      <c r="NJQ40" s="1022"/>
      <c r="NJR40" s="1022"/>
      <c r="NJS40" s="1022"/>
      <c r="NJT40" s="1022"/>
      <c r="NJU40" s="1022"/>
      <c r="NJV40" s="1022"/>
      <c r="NJW40" s="1022"/>
      <c r="NJX40" s="1022"/>
      <c r="NJY40" s="1022"/>
      <c r="NJZ40" s="1022"/>
      <c r="NKA40" s="1022"/>
      <c r="NKB40" s="1022"/>
      <c r="NKC40" s="1022"/>
      <c r="NKD40" s="1022"/>
      <c r="NKE40" s="1022"/>
      <c r="NKF40" s="1022"/>
      <c r="NKG40" s="1022"/>
      <c r="NKH40" s="1022"/>
      <c r="NKI40" s="1022"/>
      <c r="NKJ40" s="1022"/>
      <c r="NKK40" s="1022"/>
      <c r="NKL40" s="1022"/>
      <c r="NKM40" s="1022"/>
      <c r="NKN40" s="1022"/>
      <c r="NKO40" s="1022"/>
      <c r="NKP40" s="1022"/>
      <c r="NKQ40" s="1022"/>
      <c r="NKR40" s="1022"/>
      <c r="NKS40" s="1022"/>
      <c r="NKT40" s="1022"/>
      <c r="NKU40" s="1022"/>
      <c r="NKV40" s="1022"/>
      <c r="NKW40" s="1022"/>
      <c r="NKX40" s="1022"/>
      <c r="NKY40" s="1022"/>
      <c r="NKZ40" s="1022"/>
      <c r="NLA40" s="1022"/>
      <c r="NLB40" s="1022"/>
      <c r="NLC40" s="1022"/>
      <c r="NLD40" s="1022"/>
      <c r="NLE40" s="1022"/>
      <c r="NLF40" s="1022"/>
      <c r="NLG40" s="1022"/>
      <c r="NLH40" s="1022"/>
      <c r="NLI40" s="1022"/>
      <c r="NLJ40" s="1022"/>
      <c r="NLK40" s="1022"/>
      <c r="NLL40" s="1022"/>
      <c r="NLM40" s="1022"/>
      <c r="NLN40" s="1022"/>
      <c r="NLO40" s="1022"/>
      <c r="NLP40" s="1022"/>
      <c r="NLQ40" s="1022"/>
      <c r="NLR40" s="1022"/>
      <c r="NLS40" s="1022"/>
      <c r="NLT40" s="1022"/>
      <c r="NLU40" s="1022"/>
      <c r="NLV40" s="1022"/>
      <c r="NLW40" s="1022"/>
      <c r="NLX40" s="1022"/>
      <c r="NLY40" s="1022"/>
      <c r="NLZ40" s="1022"/>
      <c r="NMA40" s="1022"/>
      <c r="NMB40" s="1022"/>
      <c r="NMC40" s="1022"/>
      <c r="NMD40" s="1022"/>
      <c r="NME40" s="1022"/>
      <c r="NMF40" s="1022"/>
      <c r="NMG40" s="1022"/>
      <c r="NMH40" s="1022"/>
      <c r="NMI40" s="1022"/>
      <c r="NMJ40" s="1022"/>
      <c r="NMK40" s="1022"/>
      <c r="NML40" s="1022"/>
      <c r="NMM40" s="1022"/>
      <c r="NMN40" s="1022"/>
      <c r="NMO40" s="1022"/>
      <c r="NMP40" s="1022"/>
      <c r="NMQ40" s="1022"/>
      <c r="NMR40" s="1022"/>
      <c r="NMS40" s="1022"/>
      <c r="NMT40" s="1022"/>
      <c r="NMU40" s="1022"/>
      <c r="NMV40" s="1022"/>
      <c r="NMW40" s="1022"/>
      <c r="NMX40" s="1022"/>
      <c r="NMY40" s="1022"/>
      <c r="NMZ40" s="1022"/>
      <c r="NNA40" s="1022"/>
      <c r="NNB40" s="1022"/>
      <c r="NNC40" s="1022"/>
      <c r="NND40" s="1022"/>
      <c r="NNE40" s="1022"/>
      <c r="NNF40" s="1022"/>
      <c r="NNG40" s="1022"/>
      <c r="NNH40" s="1022"/>
      <c r="NNI40" s="1022"/>
      <c r="NNJ40" s="1022"/>
      <c r="NNK40" s="1022"/>
      <c r="NNL40" s="1022"/>
      <c r="NNM40" s="1022"/>
      <c r="NNN40" s="1022"/>
      <c r="NNO40" s="1022"/>
      <c r="NNP40" s="1022"/>
      <c r="NNQ40" s="1022"/>
      <c r="NNR40" s="1022"/>
      <c r="NNS40" s="1022"/>
      <c r="NNT40" s="1022"/>
      <c r="NNU40" s="1022"/>
      <c r="NNV40" s="1022"/>
      <c r="NNW40" s="1022"/>
      <c r="NNX40" s="1022"/>
      <c r="NNY40" s="1022"/>
      <c r="NNZ40" s="1022"/>
      <c r="NOA40" s="1022"/>
      <c r="NOB40" s="1022"/>
      <c r="NOC40" s="1022"/>
      <c r="NOD40" s="1022"/>
      <c r="NOE40" s="1022"/>
      <c r="NOF40" s="1022"/>
      <c r="NOG40" s="1022"/>
      <c r="NOH40" s="1022"/>
      <c r="NOI40" s="1022"/>
      <c r="NOJ40" s="1022"/>
      <c r="NOK40" s="1022"/>
      <c r="NOL40" s="1022"/>
      <c r="NOM40" s="1022"/>
      <c r="NON40" s="1022"/>
      <c r="NOO40" s="1022"/>
      <c r="NOP40" s="1022"/>
      <c r="NOQ40" s="1022"/>
      <c r="NOR40" s="1022"/>
      <c r="NOS40" s="1022"/>
      <c r="NOT40" s="1022"/>
      <c r="NOU40" s="1022"/>
      <c r="NOV40" s="1022"/>
      <c r="NOW40" s="1022"/>
      <c r="NOX40" s="1022"/>
      <c r="NOY40" s="1022"/>
      <c r="NOZ40" s="1022"/>
      <c r="NPA40" s="1022"/>
      <c r="NPB40" s="1022"/>
      <c r="NPC40" s="1022"/>
      <c r="NPD40" s="1022"/>
      <c r="NPE40" s="1022"/>
      <c r="NPF40" s="1022"/>
      <c r="NPG40" s="1022"/>
      <c r="NPH40" s="1022"/>
      <c r="NPI40" s="1022"/>
      <c r="NPJ40" s="1022"/>
      <c r="NPK40" s="1022"/>
      <c r="NPL40" s="1022"/>
      <c r="NPM40" s="1022"/>
      <c r="NPN40" s="1022"/>
      <c r="NPO40" s="1022"/>
      <c r="NPP40" s="1022"/>
      <c r="NPQ40" s="1022"/>
      <c r="NPR40" s="1022"/>
      <c r="NPS40" s="1022"/>
      <c r="NPT40" s="1022"/>
      <c r="NPU40" s="1022"/>
      <c r="NPV40" s="1022"/>
      <c r="NPW40" s="1022"/>
      <c r="NPX40" s="1022"/>
      <c r="NPY40" s="1022"/>
      <c r="NPZ40" s="1022"/>
      <c r="NQA40" s="1022"/>
      <c r="NQB40" s="1022"/>
      <c r="NQC40" s="1022"/>
      <c r="NQD40" s="1022"/>
      <c r="NQE40" s="1022"/>
      <c r="NQF40" s="1022"/>
      <c r="NQG40" s="1022"/>
      <c r="NQH40" s="1022"/>
      <c r="NQI40" s="1022"/>
      <c r="NQJ40" s="1022"/>
      <c r="NQK40" s="1022"/>
      <c r="NQL40" s="1022"/>
      <c r="NQM40" s="1022"/>
      <c r="NQN40" s="1022"/>
      <c r="NQO40" s="1022"/>
      <c r="NQP40" s="1022"/>
      <c r="NQQ40" s="1022"/>
      <c r="NQR40" s="1022"/>
      <c r="NQS40" s="1022"/>
      <c r="NQT40" s="1022"/>
      <c r="NQU40" s="1022"/>
      <c r="NQV40" s="1022"/>
      <c r="NQW40" s="1022"/>
      <c r="NQX40" s="1022"/>
      <c r="NQY40" s="1022"/>
      <c r="NQZ40" s="1022"/>
      <c r="NRA40" s="1022"/>
      <c r="NRB40" s="1022"/>
      <c r="NRC40" s="1022"/>
      <c r="NRD40" s="1022"/>
      <c r="NRE40" s="1022"/>
      <c r="NRF40" s="1022"/>
      <c r="NRG40" s="1022"/>
      <c r="NRH40" s="1022"/>
      <c r="NRI40" s="1022"/>
      <c r="NRJ40" s="1022"/>
      <c r="NRK40" s="1022"/>
      <c r="NRL40" s="1022"/>
      <c r="NRM40" s="1022"/>
      <c r="NRN40" s="1022"/>
      <c r="NRO40" s="1022"/>
      <c r="NRP40" s="1022"/>
      <c r="NRQ40" s="1022"/>
      <c r="NRR40" s="1022"/>
      <c r="NRS40" s="1022"/>
      <c r="NRT40" s="1022"/>
      <c r="NRU40" s="1022"/>
      <c r="NRV40" s="1022"/>
      <c r="NRW40" s="1022"/>
      <c r="NRX40" s="1022"/>
      <c r="NRY40" s="1022"/>
      <c r="NRZ40" s="1022"/>
      <c r="NSA40" s="1022"/>
      <c r="NSB40" s="1022"/>
      <c r="NSC40" s="1022"/>
      <c r="NSD40" s="1022"/>
      <c r="NSE40" s="1022"/>
      <c r="NSF40" s="1022"/>
      <c r="NSG40" s="1022"/>
      <c r="NSH40" s="1022"/>
      <c r="NSI40" s="1022"/>
      <c r="NSJ40" s="1022"/>
      <c r="NSK40" s="1022"/>
      <c r="NSL40" s="1022"/>
      <c r="NSM40" s="1022"/>
      <c r="NSN40" s="1022"/>
      <c r="NSO40" s="1022"/>
      <c r="NSP40" s="1022"/>
      <c r="NSQ40" s="1022"/>
      <c r="NSR40" s="1022"/>
      <c r="NSS40" s="1022"/>
      <c r="NST40" s="1022"/>
      <c r="NSU40" s="1022"/>
      <c r="NSV40" s="1022"/>
      <c r="NSW40" s="1022"/>
      <c r="NSX40" s="1022"/>
      <c r="NSY40" s="1022"/>
      <c r="NSZ40" s="1022"/>
      <c r="NTA40" s="1022"/>
      <c r="NTB40" s="1022"/>
      <c r="NTC40" s="1022"/>
      <c r="NTD40" s="1022"/>
      <c r="NTE40" s="1022"/>
      <c r="NTF40" s="1022"/>
      <c r="NTG40" s="1022"/>
      <c r="NTH40" s="1022"/>
      <c r="NTI40" s="1022"/>
      <c r="NTJ40" s="1022"/>
      <c r="NTK40" s="1022"/>
      <c r="NTL40" s="1022"/>
      <c r="NTM40" s="1022"/>
      <c r="NTN40" s="1022"/>
      <c r="NTO40" s="1022"/>
      <c r="NTP40" s="1022"/>
      <c r="NTQ40" s="1022"/>
      <c r="NTR40" s="1022"/>
      <c r="NTS40" s="1022"/>
      <c r="NTT40" s="1022"/>
      <c r="NTU40" s="1022"/>
      <c r="NTV40" s="1022"/>
      <c r="NTW40" s="1022"/>
      <c r="NTX40" s="1022"/>
      <c r="NTY40" s="1022"/>
      <c r="NTZ40" s="1022"/>
      <c r="NUA40" s="1022"/>
      <c r="NUB40" s="1022"/>
      <c r="NUC40" s="1022"/>
      <c r="NUD40" s="1022"/>
      <c r="NUE40" s="1022"/>
      <c r="NUF40" s="1022"/>
      <c r="NUG40" s="1022"/>
      <c r="NUH40" s="1022"/>
      <c r="NUI40" s="1022"/>
      <c r="NUJ40" s="1022"/>
      <c r="NUK40" s="1022"/>
      <c r="NUL40" s="1022"/>
      <c r="NUM40" s="1022"/>
      <c r="NUN40" s="1022"/>
      <c r="NUO40" s="1022"/>
      <c r="NUP40" s="1022"/>
      <c r="NUQ40" s="1022"/>
      <c r="NUR40" s="1022"/>
      <c r="NUS40" s="1022"/>
      <c r="NUT40" s="1022"/>
      <c r="NUU40" s="1022"/>
      <c r="NUV40" s="1022"/>
      <c r="NUW40" s="1022"/>
      <c r="NUX40" s="1022"/>
      <c r="NUY40" s="1022"/>
      <c r="NUZ40" s="1022"/>
      <c r="NVA40" s="1022"/>
      <c r="NVB40" s="1022"/>
      <c r="NVC40" s="1022"/>
      <c r="NVD40" s="1022"/>
      <c r="NVE40" s="1022"/>
      <c r="NVF40" s="1022"/>
      <c r="NVG40" s="1022"/>
      <c r="NVH40" s="1022"/>
      <c r="NVI40" s="1022"/>
      <c r="NVJ40" s="1022"/>
      <c r="NVK40" s="1022"/>
      <c r="NVL40" s="1022"/>
      <c r="NVM40" s="1022"/>
      <c r="NVN40" s="1022"/>
      <c r="NVO40" s="1022"/>
      <c r="NVP40" s="1022"/>
      <c r="NVQ40" s="1022"/>
      <c r="NVR40" s="1022"/>
      <c r="NVS40" s="1022"/>
      <c r="NVT40" s="1022"/>
      <c r="NVU40" s="1022"/>
      <c r="NVV40" s="1022"/>
      <c r="NVW40" s="1022"/>
      <c r="NVX40" s="1022"/>
      <c r="NVY40" s="1022"/>
      <c r="NVZ40" s="1022"/>
      <c r="NWA40" s="1022"/>
      <c r="NWB40" s="1022"/>
      <c r="NWC40" s="1022"/>
      <c r="NWD40" s="1022"/>
      <c r="NWE40" s="1022"/>
      <c r="NWF40" s="1022"/>
      <c r="NWG40" s="1022"/>
      <c r="NWH40" s="1022"/>
      <c r="NWI40" s="1022"/>
      <c r="NWJ40" s="1022"/>
      <c r="NWK40" s="1022"/>
      <c r="NWL40" s="1022"/>
      <c r="NWM40" s="1022"/>
      <c r="NWN40" s="1022"/>
      <c r="NWO40" s="1022"/>
      <c r="NWP40" s="1022"/>
      <c r="NWQ40" s="1022"/>
      <c r="NWR40" s="1022"/>
      <c r="NWS40" s="1022"/>
      <c r="NWT40" s="1022"/>
      <c r="NWU40" s="1022"/>
      <c r="NWV40" s="1022"/>
      <c r="NWW40" s="1022"/>
      <c r="NWX40" s="1022"/>
      <c r="NWY40" s="1022"/>
      <c r="NWZ40" s="1022"/>
      <c r="NXA40" s="1022"/>
      <c r="NXB40" s="1022"/>
      <c r="NXC40" s="1022"/>
      <c r="NXD40" s="1022"/>
      <c r="NXE40" s="1022"/>
      <c r="NXF40" s="1022"/>
      <c r="NXG40" s="1022"/>
      <c r="NXH40" s="1022"/>
      <c r="NXI40" s="1022"/>
      <c r="NXJ40" s="1022"/>
      <c r="NXK40" s="1022"/>
      <c r="NXL40" s="1022"/>
      <c r="NXM40" s="1022"/>
      <c r="NXN40" s="1022"/>
      <c r="NXO40" s="1022"/>
      <c r="NXP40" s="1022"/>
      <c r="NXQ40" s="1022"/>
      <c r="NXR40" s="1022"/>
      <c r="NXS40" s="1022"/>
      <c r="NXT40" s="1022"/>
      <c r="NXU40" s="1022"/>
      <c r="NXV40" s="1022"/>
      <c r="NXW40" s="1022"/>
      <c r="NXX40" s="1022"/>
      <c r="NXY40" s="1022"/>
      <c r="NXZ40" s="1022"/>
      <c r="NYA40" s="1022"/>
      <c r="NYB40" s="1022"/>
      <c r="NYC40" s="1022"/>
      <c r="NYD40" s="1022"/>
      <c r="NYE40" s="1022"/>
      <c r="NYF40" s="1022"/>
      <c r="NYG40" s="1022"/>
      <c r="NYH40" s="1022"/>
      <c r="NYI40" s="1022"/>
      <c r="NYJ40" s="1022"/>
      <c r="NYK40" s="1022"/>
      <c r="NYL40" s="1022"/>
      <c r="NYM40" s="1022"/>
      <c r="NYN40" s="1022"/>
      <c r="NYO40" s="1022"/>
      <c r="NYP40" s="1022"/>
      <c r="NYQ40" s="1022"/>
      <c r="NYR40" s="1022"/>
      <c r="NYS40" s="1022"/>
      <c r="NYT40" s="1022"/>
      <c r="NYU40" s="1022"/>
      <c r="NYV40" s="1022"/>
      <c r="NYW40" s="1022"/>
      <c r="NYX40" s="1022"/>
      <c r="NYY40" s="1022"/>
      <c r="NYZ40" s="1022"/>
      <c r="NZA40" s="1022"/>
      <c r="NZB40" s="1022"/>
      <c r="NZC40" s="1022"/>
      <c r="NZD40" s="1022"/>
      <c r="NZE40" s="1022"/>
      <c r="NZF40" s="1022"/>
      <c r="NZG40" s="1022"/>
      <c r="NZH40" s="1022"/>
      <c r="NZI40" s="1022"/>
      <c r="NZJ40" s="1022"/>
      <c r="NZK40" s="1022"/>
      <c r="NZL40" s="1022"/>
      <c r="NZM40" s="1022"/>
      <c r="NZN40" s="1022"/>
      <c r="NZO40" s="1022"/>
      <c r="NZP40" s="1022"/>
      <c r="NZQ40" s="1022"/>
      <c r="NZR40" s="1022"/>
      <c r="NZS40" s="1022"/>
      <c r="NZT40" s="1022"/>
      <c r="NZU40" s="1022"/>
      <c r="NZV40" s="1022"/>
      <c r="NZW40" s="1022"/>
      <c r="NZX40" s="1022"/>
      <c r="NZY40" s="1022"/>
      <c r="NZZ40" s="1022"/>
      <c r="OAA40" s="1022"/>
      <c r="OAB40" s="1022"/>
      <c r="OAC40" s="1022"/>
      <c r="OAD40" s="1022"/>
      <c r="OAE40" s="1022"/>
      <c r="OAF40" s="1022"/>
      <c r="OAG40" s="1022"/>
      <c r="OAH40" s="1022"/>
      <c r="OAI40" s="1022"/>
      <c r="OAJ40" s="1022"/>
      <c r="OAK40" s="1022"/>
      <c r="OAL40" s="1022"/>
      <c r="OAM40" s="1022"/>
      <c r="OAN40" s="1022"/>
      <c r="OAO40" s="1022"/>
      <c r="OAP40" s="1022"/>
      <c r="OAQ40" s="1022"/>
      <c r="OAR40" s="1022"/>
      <c r="OAS40" s="1022"/>
      <c r="OAT40" s="1022"/>
      <c r="OAU40" s="1022"/>
      <c r="OAV40" s="1022"/>
      <c r="OAW40" s="1022"/>
      <c r="OAX40" s="1022"/>
      <c r="OAY40" s="1022"/>
      <c r="OAZ40" s="1022"/>
      <c r="OBA40" s="1022"/>
      <c r="OBB40" s="1022"/>
      <c r="OBC40" s="1022"/>
      <c r="OBD40" s="1022"/>
      <c r="OBE40" s="1022"/>
      <c r="OBF40" s="1022"/>
      <c r="OBG40" s="1022"/>
      <c r="OBH40" s="1022"/>
      <c r="OBI40" s="1022"/>
      <c r="OBJ40" s="1022"/>
      <c r="OBK40" s="1022"/>
      <c r="OBL40" s="1022"/>
      <c r="OBM40" s="1022"/>
      <c r="OBN40" s="1022"/>
      <c r="OBO40" s="1022"/>
      <c r="OBP40" s="1022"/>
      <c r="OBQ40" s="1022"/>
      <c r="OBR40" s="1022"/>
      <c r="OBS40" s="1022"/>
      <c r="OBT40" s="1022"/>
      <c r="OBU40" s="1022"/>
      <c r="OBV40" s="1022"/>
      <c r="OBW40" s="1022"/>
      <c r="OBX40" s="1022"/>
      <c r="OBY40" s="1022"/>
      <c r="OBZ40" s="1022"/>
      <c r="OCA40" s="1022"/>
      <c r="OCB40" s="1022"/>
      <c r="OCC40" s="1022"/>
      <c r="OCD40" s="1022"/>
      <c r="OCE40" s="1022"/>
      <c r="OCF40" s="1022"/>
      <c r="OCG40" s="1022"/>
      <c r="OCH40" s="1022"/>
      <c r="OCI40" s="1022"/>
      <c r="OCJ40" s="1022"/>
      <c r="OCK40" s="1022"/>
      <c r="OCL40" s="1022"/>
      <c r="OCM40" s="1022"/>
      <c r="OCN40" s="1022"/>
      <c r="OCO40" s="1022"/>
      <c r="OCP40" s="1022"/>
      <c r="OCQ40" s="1022"/>
      <c r="OCR40" s="1022"/>
      <c r="OCS40" s="1022"/>
      <c r="OCT40" s="1022"/>
      <c r="OCU40" s="1022"/>
      <c r="OCV40" s="1022"/>
      <c r="OCW40" s="1022"/>
      <c r="OCX40" s="1022"/>
      <c r="OCY40" s="1022"/>
      <c r="OCZ40" s="1022"/>
      <c r="ODA40" s="1022"/>
      <c r="ODB40" s="1022"/>
      <c r="ODC40" s="1022"/>
      <c r="ODD40" s="1022"/>
      <c r="ODE40" s="1022"/>
      <c r="ODF40" s="1022"/>
      <c r="ODG40" s="1022"/>
      <c r="ODH40" s="1022"/>
      <c r="ODI40" s="1022"/>
      <c r="ODJ40" s="1022"/>
      <c r="ODK40" s="1022"/>
      <c r="ODL40" s="1022"/>
      <c r="ODM40" s="1022"/>
      <c r="ODN40" s="1022"/>
      <c r="ODO40" s="1022"/>
      <c r="ODP40" s="1022"/>
      <c r="ODQ40" s="1022"/>
      <c r="ODR40" s="1022"/>
      <c r="ODS40" s="1022"/>
      <c r="ODT40" s="1022"/>
      <c r="ODU40" s="1022"/>
      <c r="ODV40" s="1022"/>
      <c r="ODW40" s="1022"/>
      <c r="ODX40" s="1022"/>
      <c r="ODY40" s="1022"/>
      <c r="ODZ40" s="1022"/>
      <c r="OEA40" s="1022"/>
      <c r="OEB40" s="1022"/>
      <c r="OEC40" s="1022"/>
      <c r="OED40" s="1022"/>
      <c r="OEE40" s="1022"/>
      <c r="OEF40" s="1022"/>
      <c r="OEG40" s="1022"/>
      <c r="OEH40" s="1022"/>
      <c r="OEI40" s="1022"/>
      <c r="OEJ40" s="1022"/>
      <c r="OEK40" s="1022"/>
      <c r="OEL40" s="1022"/>
      <c r="OEM40" s="1022"/>
      <c r="OEN40" s="1022"/>
      <c r="OEO40" s="1022"/>
      <c r="OEP40" s="1022"/>
      <c r="OEQ40" s="1022"/>
      <c r="OER40" s="1022"/>
      <c r="OES40" s="1022"/>
      <c r="OET40" s="1022"/>
      <c r="OEU40" s="1022"/>
      <c r="OEV40" s="1022"/>
      <c r="OEW40" s="1022"/>
      <c r="OEX40" s="1022"/>
      <c r="OEY40" s="1022"/>
      <c r="OEZ40" s="1022"/>
      <c r="OFA40" s="1022"/>
      <c r="OFB40" s="1022"/>
      <c r="OFC40" s="1022"/>
      <c r="OFD40" s="1022"/>
      <c r="OFE40" s="1022"/>
      <c r="OFF40" s="1022"/>
      <c r="OFG40" s="1022"/>
      <c r="OFH40" s="1022"/>
      <c r="OFI40" s="1022"/>
      <c r="OFJ40" s="1022"/>
      <c r="OFK40" s="1022"/>
      <c r="OFL40" s="1022"/>
      <c r="OFM40" s="1022"/>
      <c r="OFN40" s="1022"/>
      <c r="OFO40" s="1022"/>
      <c r="OFP40" s="1022"/>
      <c r="OFQ40" s="1022"/>
      <c r="OFR40" s="1022"/>
      <c r="OFS40" s="1022"/>
      <c r="OFT40" s="1022"/>
      <c r="OFU40" s="1022"/>
      <c r="OFV40" s="1022"/>
      <c r="OFW40" s="1022"/>
      <c r="OFX40" s="1022"/>
      <c r="OFY40" s="1022"/>
      <c r="OFZ40" s="1022"/>
      <c r="OGA40" s="1022"/>
      <c r="OGB40" s="1022"/>
      <c r="OGC40" s="1022"/>
      <c r="OGD40" s="1022"/>
      <c r="OGE40" s="1022"/>
      <c r="OGF40" s="1022"/>
      <c r="OGG40" s="1022"/>
      <c r="OGH40" s="1022"/>
      <c r="OGI40" s="1022"/>
      <c r="OGJ40" s="1022"/>
      <c r="OGK40" s="1022"/>
      <c r="OGL40" s="1022"/>
      <c r="OGM40" s="1022"/>
      <c r="OGN40" s="1022"/>
      <c r="OGO40" s="1022"/>
      <c r="OGP40" s="1022"/>
      <c r="OGQ40" s="1022"/>
      <c r="OGR40" s="1022"/>
      <c r="OGS40" s="1022"/>
      <c r="OGT40" s="1022"/>
      <c r="OGU40" s="1022"/>
      <c r="OGV40" s="1022"/>
      <c r="OGW40" s="1022"/>
      <c r="OGX40" s="1022"/>
      <c r="OGY40" s="1022"/>
      <c r="OGZ40" s="1022"/>
      <c r="OHA40" s="1022"/>
      <c r="OHB40" s="1022"/>
      <c r="OHC40" s="1022"/>
      <c r="OHD40" s="1022"/>
      <c r="OHE40" s="1022"/>
      <c r="OHF40" s="1022"/>
      <c r="OHG40" s="1022"/>
      <c r="OHH40" s="1022"/>
      <c r="OHI40" s="1022"/>
      <c r="OHJ40" s="1022"/>
      <c r="OHK40" s="1022"/>
      <c r="OHL40" s="1022"/>
      <c r="OHM40" s="1022"/>
      <c r="OHN40" s="1022"/>
      <c r="OHO40" s="1022"/>
      <c r="OHP40" s="1022"/>
      <c r="OHQ40" s="1022"/>
      <c r="OHR40" s="1022"/>
      <c r="OHS40" s="1022"/>
      <c r="OHT40" s="1022"/>
      <c r="OHU40" s="1022"/>
      <c r="OHV40" s="1022"/>
      <c r="OHW40" s="1022"/>
      <c r="OHX40" s="1022"/>
      <c r="OHY40" s="1022"/>
      <c r="OHZ40" s="1022"/>
      <c r="OIA40" s="1022"/>
      <c r="OIB40" s="1022"/>
      <c r="OIC40" s="1022"/>
      <c r="OID40" s="1022"/>
      <c r="OIE40" s="1022"/>
      <c r="OIF40" s="1022"/>
      <c r="OIG40" s="1022"/>
      <c r="OIH40" s="1022"/>
      <c r="OII40" s="1022"/>
      <c r="OIJ40" s="1022"/>
      <c r="OIK40" s="1022"/>
      <c r="OIL40" s="1022"/>
      <c r="OIM40" s="1022"/>
      <c r="OIN40" s="1022"/>
      <c r="OIO40" s="1022"/>
      <c r="OIP40" s="1022"/>
      <c r="OIQ40" s="1022"/>
      <c r="OIR40" s="1022"/>
      <c r="OIS40" s="1022"/>
      <c r="OIT40" s="1022"/>
      <c r="OIU40" s="1022"/>
      <c r="OIV40" s="1022"/>
      <c r="OIW40" s="1022"/>
      <c r="OIX40" s="1022"/>
      <c r="OIY40" s="1022"/>
      <c r="OIZ40" s="1022"/>
      <c r="OJA40" s="1022"/>
      <c r="OJB40" s="1022"/>
      <c r="OJC40" s="1022"/>
      <c r="OJD40" s="1022"/>
      <c r="OJE40" s="1022"/>
      <c r="OJF40" s="1022"/>
      <c r="OJG40" s="1022"/>
      <c r="OJH40" s="1022"/>
      <c r="OJI40" s="1022"/>
      <c r="OJJ40" s="1022"/>
      <c r="OJK40" s="1022"/>
      <c r="OJL40" s="1022"/>
      <c r="OJM40" s="1022"/>
      <c r="OJN40" s="1022"/>
      <c r="OJO40" s="1022"/>
      <c r="OJP40" s="1022"/>
      <c r="OJQ40" s="1022"/>
      <c r="OJR40" s="1022"/>
      <c r="OJS40" s="1022"/>
      <c r="OJT40" s="1022"/>
      <c r="OJU40" s="1022"/>
      <c r="OJV40" s="1022"/>
      <c r="OJW40" s="1022"/>
      <c r="OJX40" s="1022"/>
      <c r="OJY40" s="1022"/>
      <c r="OJZ40" s="1022"/>
      <c r="OKA40" s="1022"/>
      <c r="OKB40" s="1022"/>
      <c r="OKC40" s="1022"/>
      <c r="OKD40" s="1022"/>
      <c r="OKE40" s="1022"/>
      <c r="OKF40" s="1022"/>
      <c r="OKG40" s="1022"/>
      <c r="OKH40" s="1022"/>
      <c r="OKI40" s="1022"/>
      <c r="OKJ40" s="1022"/>
      <c r="OKK40" s="1022"/>
      <c r="OKL40" s="1022"/>
      <c r="OKM40" s="1022"/>
      <c r="OKN40" s="1022"/>
      <c r="OKO40" s="1022"/>
      <c r="OKP40" s="1022"/>
      <c r="OKQ40" s="1022"/>
      <c r="OKR40" s="1022"/>
      <c r="OKS40" s="1022"/>
      <c r="OKT40" s="1022"/>
      <c r="OKU40" s="1022"/>
      <c r="OKV40" s="1022"/>
      <c r="OKW40" s="1022"/>
      <c r="OKX40" s="1022"/>
      <c r="OKY40" s="1022"/>
      <c r="OKZ40" s="1022"/>
      <c r="OLA40" s="1022"/>
      <c r="OLB40" s="1022"/>
      <c r="OLC40" s="1022"/>
      <c r="OLD40" s="1022"/>
      <c r="OLE40" s="1022"/>
      <c r="OLF40" s="1022"/>
      <c r="OLG40" s="1022"/>
      <c r="OLH40" s="1022"/>
      <c r="OLI40" s="1022"/>
      <c r="OLJ40" s="1022"/>
      <c r="OLK40" s="1022"/>
      <c r="OLL40" s="1022"/>
      <c r="OLM40" s="1022"/>
      <c r="OLN40" s="1022"/>
      <c r="OLO40" s="1022"/>
      <c r="OLP40" s="1022"/>
      <c r="OLQ40" s="1022"/>
      <c r="OLR40" s="1022"/>
      <c r="OLS40" s="1022"/>
      <c r="OLT40" s="1022"/>
      <c r="OLU40" s="1022"/>
      <c r="OLV40" s="1022"/>
      <c r="OLW40" s="1022"/>
      <c r="OLX40" s="1022"/>
      <c r="OLY40" s="1022"/>
      <c r="OLZ40" s="1022"/>
      <c r="OMA40" s="1022"/>
      <c r="OMB40" s="1022"/>
      <c r="OMC40" s="1022"/>
      <c r="OMD40" s="1022"/>
      <c r="OME40" s="1022"/>
      <c r="OMF40" s="1022"/>
      <c r="OMG40" s="1022"/>
      <c r="OMH40" s="1022"/>
      <c r="OMI40" s="1022"/>
      <c r="OMJ40" s="1022"/>
      <c r="OMK40" s="1022"/>
      <c r="OML40" s="1022"/>
      <c r="OMM40" s="1022"/>
      <c r="OMN40" s="1022"/>
      <c r="OMO40" s="1022"/>
      <c r="OMP40" s="1022"/>
      <c r="OMQ40" s="1022"/>
      <c r="OMR40" s="1022"/>
      <c r="OMS40" s="1022"/>
      <c r="OMT40" s="1022"/>
      <c r="OMU40" s="1022"/>
      <c r="OMV40" s="1022"/>
      <c r="OMW40" s="1022"/>
      <c r="OMX40" s="1022"/>
      <c r="OMY40" s="1022"/>
      <c r="OMZ40" s="1022"/>
      <c r="ONA40" s="1022"/>
      <c r="ONB40" s="1022"/>
      <c r="ONC40" s="1022"/>
      <c r="OND40" s="1022"/>
      <c r="ONE40" s="1022"/>
      <c r="ONF40" s="1022"/>
      <c r="ONG40" s="1022"/>
      <c r="ONH40" s="1022"/>
      <c r="ONI40" s="1022"/>
      <c r="ONJ40" s="1022"/>
      <c r="ONK40" s="1022"/>
      <c r="ONL40" s="1022"/>
      <c r="ONM40" s="1022"/>
      <c r="ONN40" s="1022"/>
      <c r="ONO40" s="1022"/>
      <c r="ONP40" s="1022"/>
      <c r="ONQ40" s="1022"/>
      <c r="ONR40" s="1022"/>
      <c r="ONS40" s="1022"/>
      <c r="ONT40" s="1022"/>
      <c r="ONU40" s="1022"/>
      <c r="ONV40" s="1022"/>
      <c r="ONW40" s="1022"/>
      <c r="ONX40" s="1022"/>
      <c r="ONY40" s="1022"/>
      <c r="ONZ40" s="1022"/>
      <c r="OOA40" s="1022"/>
      <c r="OOB40" s="1022"/>
      <c r="OOC40" s="1022"/>
      <c r="OOD40" s="1022"/>
      <c r="OOE40" s="1022"/>
      <c r="OOF40" s="1022"/>
      <c r="OOG40" s="1022"/>
      <c r="OOH40" s="1022"/>
      <c r="OOI40" s="1022"/>
      <c r="OOJ40" s="1022"/>
      <c r="OOK40" s="1022"/>
      <c r="OOL40" s="1022"/>
      <c r="OOM40" s="1022"/>
      <c r="OON40" s="1022"/>
      <c r="OOO40" s="1022"/>
      <c r="OOP40" s="1022"/>
      <c r="OOQ40" s="1022"/>
      <c r="OOR40" s="1022"/>
      <c r="OOS40" s="1022"/>
      <c r="OOT40" s="1022"/>
      <c r="OOU40" s="1022"/>
      <c r="OOV40" s="1022"/>
      <c r="OOW40" s="1022"/>
      <c r="OOX40" s="1022"/>
      <c r="OOY40" s="1022"/>
      <c r="OOZ40" s="1022"/>
      <c r="OPA40" s="1022"/>
      <c r="OPB40" s="1022"/>
      <c r="OPC40" s="1022"/>
      <c r="OPD40" s="1022"/>
      <c r="OPE40" s="1022"/>
      <c r="OPF40" s="1022"/>
      <c r="OPG40" s="1022"/>
      <c r="OPH40" s="1022"/>
      <c r="OPI40" s="1022"/>
      <c r="OPJ40" s="1022"/>
      <c r="OPK40" s="1022"/>
      <c r="OPL40" s="1022"/>
      <c r="OPM40" s="1022"/>
      <c r="OPN40" s="1022"/>
      <c r="OPO40" s="1022"/>
      <c r="OPP40" s="1022"/>
      <c r="OPQ40" s="1022"/>
      <c r="OPR40" s="1022"/>
      <c r="OPS40" s="1022"/>
      <c r="OPT40" s="1022"/>
      <c r="OPU40" s="1022"/>
      <c r="OPV40" s="1022"/>
      <c r="OPW40" s="1022"/>
      <c r="OPX40" s="1022"/>
      <c r="OPY40" s="1022"/>
      <c r="OPZ40" s="1022"/>
      <c r="OQA40" s="1022"/>
      <c r="OQB40" s="1022"/>
      <c r="OQC40" s="1022"/>
      <c r="OQD40" s="1022"/>
      <c r="OQE40" s="1022"/>
      <c r="OQF40" s="1022"/>
      <c r="OQG40" s="1022"/>
      <c r="OQH40" s="1022"/>
      <c r="OQI40" s="1022"/>
      <c r="OQJ40" s="1022"/>
      <c r="OQK40" s="1022"/>
      <c r="OQL40" s="1022"/>
      <c r="OQM40" s="1022"/>
      <c r="OQN40" s="1022"/>
      <c r="OQO40" s="1022"/>
      <c r="OQP40" s="1022"/>
      <c r="OQQ40" s="1022"/>
      <c r="OQR40" s="1022"/>
      <c r="OQS40" s="1022"/>
      <c r="OQT40" s="1022"/>
      <c r="OQU40" s="1022"/>
      <c r="OQV40" s="1022"/>
      <c r="OQW40" s="1022"/>
      <c r="OQX40" s="1022"/>
      <c r="OQY40" s="1022"/>
      <c r="OQZ40" s="1022"/>
      <c r="ORA40" s="1022"/>
      <c r="ORB40" s="1022"/>
      <c r="ORC40" s="1022"/>
      <c r="ORD40" s="1022"/>
      <c r="ORE40" s="1022"/>
      <c r="ORF40" s="1022"/>
      <c r="ORG40" s="1022"/>
      <c r="ORH40" s="1022"/>
      <c r="ORI40" s="1022"/>
      <c r="ORJ40" s="1022"/>
      <c r="ORK40" s="1022"/>
      <c r="ORL40" s="1022"/>
      <c r="ORM40" s="1022"/>
      <c r="ORN40" s="1022"/>
      <c r="ORO40" s="1022"/>
      <c r="ORP40" s="1022"/>
      <c r="ORQ40" s="1022"/>
      <c r="ORR40" s="1022"/>
      <c r="ORS40" s="1022"/>
      <c r="ORT40" s="1022"/>
      <c r="ORU40" s="1022"/>
      <c r="ORV40" s="1022"/>
      <c r="ORW40" s="1022"/>
      <c r="ORX40" s="1022"/>
      <c r="ORY40" s="1022"/>
      <c r="ORZ40" s="1022"/>
      <c r="OSA40" s="1022"/>
      <c r="OSB40" s="1022"/>
      <c r="OSC40" s="1022"/>
      <c r="OSD40" s="1022"/>
      <c r="OSE40" s="1022"/>
      <c r="OSF40" s="1022"/>
      <c r="OSG40" s="1022"/>
      <c r="OSH40" s="1022"/>
      <c r="OSI40" s="1022"/>
      <c r="OSJ40" s="1022"/>
      <c r="OSK40" s="1022"/>
      <c r="OSL40" s="1022"/>
      <c r="OSM40" s="1022"/>
      <c r="OSN40" s="1022"/>
      <c r="OSO40" s="1022"/>
      <c r="OSP40" s="1022"/>
      <c r="OSQ40" s="1022"/>
      <c r="OSR40" s="1022"/>
      <c r="OSS40" s="1022"/>
      <c r="OST40" s="1022"/>
      <c r="OSU40" s="1022"/>
      <c r="OSV40" s="1022"/>
      <c r="OSW40" s="1022"/>
      <c r="OSX40" s="1022"/>
      <c r="OSY40" s="1022"/>
      <c r="OSZ40" s="1022"/>
      <c r="OTA40" s="1022"/>
      <c r="OTB40" s="1022"/>
      <c r="OTC40" s="1022"/>
      <c r="OTD40" s="1022"/>
      <c r="OTE40" s="1022"/>
      <c r="OTF40" s="1022"/>
      <c r="OTG40" s="1022"/>
      <c r="OTH40" s="1022"/>
      <c r="OTI40" s="1022"/>
      <c r="OTJ40" s="1022"/>
      <c r="OTK40" s="1022"/>
      <c r="OTL40" s="1022"/>
      <c r="OTM40" s="1022"/>
      <c r="OTN40" s="1022"/>
      <c r="OTO40" s="1022"/>
      <c r="OTP40" s="1022"/>
      <c r="OTQ40" s="1022"/>
      <c r="OTR40" s="1022"/>
      <c r="OTS40" s="1022"/>
      <c r="OTT40" s="1022"/>
      <c r="OTU40" s="1022"/>
      <c r="OTV40" s="1022"/>
      <c r="OTW40" s="1022"/>
      <c r="OTX40" s="1022"/>
      <c r="OTY40" s="1022"/>
      <c r="OTZ40" s="1022"/>
      <c r="OUA40" s="1022"/>
      <c r="OUB40" s="1022"/>
      <c r="OUC40" s="1022"/>
      <c r="OUD40" s="1022"/>
      <c r="OUE40" s="1022"/>
      <c r="OUF40" s="1022"/>
      <c r="OUG40" s="1022"/>
      <c r="OUH40" s="1022"/>
      <c r="OUI40" s="1022"/>
      <c r="OUJ40" s="1022"/>
      <c r="OUK40" s="1022"/>
      <c r="OUL40" s="1022"/>
      <c r="OUM40" s="1022"/>
      <c r="OUN40" s="1022"/>
      <c r="OUO40" s="1022"/>
      <c r="OUP40" s="1022"/>
      <c r="OUQ40" s="1022"/>
      <c r="OUR40" s="1022"/>
      <c r="OUS40" s="1022"/>
      <c r="OUT40" s="1022"/>
      <c r="OUU40" s="1022"/>
      <c r="OUV40" s="1022"/>
      <c r="OUW40" s="1022"/>
      <c r="OUX40" s="1022"/>
      <c r="OUY40" s="1022"/>
      <c r="OUZ40" s="1022"/>
      <c r="OVA40" s="1022"/>
      <c r="OVB40" s="1022"/>
      <c r="OVC40" s="1022"/>
      <c r="OVD40" s="1022"/>
      <c r="OVE40" s="1022"/>
      <c r="OVF40" s="1022"/>
      <c r="OVG40" s="1022"/>
      <c r="OVH40" s="1022"/>
      <c r="OVI40" s="1022"/>
      <c r="OVJ40" s="1022"/>
      <c r="OVK40" s="1022"/>
      <c r="OVL40" s="1022"/>
      <c r="OVM40" s="1022"/>
      <c r="OVN40" s="1022"/>
      <c r="OVO40" s="1022"/>
      <c r="OVP40" s="1022"/>
      <c r="OVQ40" s="1022"/>
      <c r="OVR40" s="1022"/>
      <c r="OVS40" s="1022"/>
      <c r="OVT40" s="1022"/>
      <c r="OVU40" s="1022"/>
      <c r="OVV40" s="1022"/>
      <c r="OVW40" s="1022"/>
      <c r="OVX40" s="1022"/>
      <c r="OVY40" s="1022"/>
      <c r="OVZ40" s="1022"/>
      <c r="OWA40" s="1022"/>
      <c r="OWB40" s="1022"/>
      <c r="OWC40" s="1022"/>
      <c r="OWD40" s="1022"/>
      <c r="OWE40" s="1022"/>
      <c r="OWF40" s="1022"/>
      <c r="OWG40" s="1022"/>
      <c r="OWH40" s="1022"/>
      <c r="OWI40" s="1022"/>
      <c r="OWJ40" s="1022"/>
      <c r="OWK40" s="1022"/>
      <c r="OWL40" s="1022"/>
      <c r="OWM40" s="1022"/>
      <c r="OWN40" s="1022"/>
      <c r="OWO40" s="1022"/>
      <c r="OWP40" s="1022"/>
      <c r="OWQ40" s="1022"/>
      <c r="OWR40" s="1022"/>
      <c r="OWS40" s="1022"/>
      <c r="OWT40" s="1022"/>
      <c r="OWU40" s="1022"/>
      <c r="OWV40" s="1022"/>
      <c r="OWW40" s="1022"/>
      <c r="OWX40" s="1022"/>
      <c r="OWY40" s="1022"/>
      <c r="OWZ40" s="1022"/>
      <c r="OXA40" s="1022"/>
      <c r="OXB40" s="1022"/>
      <c r="OXC40" s="1022"/>
      <c r="OXD40" s="1022"/>
      <c r="OXE40" s="1022"/>
      <c r="OXF40" s="1022"/>
      <c r="OXG40" s="1022"/>
      <c r="OXH40" s="1022"/>
      <c r="OXI40" s="1022"/>
      <c r="OXJ40" s="1022"/>
      <c r="OXK40" s="1022"/>
      <c r="OXL40" s="1022"/>
      <c r="OXM40" s="1022"/>
      <c r="OXN40" s="1022"/>
      <c r="OXO40" s="1022"/>
      <c r="OXP40" s="1022"/>
      <c r="OXQ40" s="1022"/>
      <c r="OXR40" s="1022"/>
      <c r="OXS40" s="1022"/>
      <c r="OXT40" s="1022"/>
      <c r="OXU40" s="1022"/>
      <c r="OXV40" s="1022"/>
      <c r="OXW40" s="1022"/>
      <c r="OXX40" s="1022"/>
      <c r="OXY40" s="1022"/>
      <c r="OXZ40" s="1022"/>
      <c r="OYA40" s="1022"/>
      <c r="OYB40" s="1022"/>
      <c r="OYC40" s="1022"/>
      <c r="OYD40" s="1022"/>
      <c r="OYE40" s="1022"/>
      <c r="OYF40" s="1022"/>
      <c r="OYG40" s="1022"/>
      <c r="OYH40" s="1022"/>
      <c r="OYI40" s="1022"/>
      <c r="OYJ40" s="1022"/>
      <c r="OYK40" s="1022"/>
      <c r="OYL40" s="1022"/>
      <c r="OYM40" s="1022"/>
      <c r="OYN40" s="1022"/>
      <c r="OYO40" s="1022"/>
      <c r="OYP40" s="1022"/>
      <c r="OYQ40" s="1022"/>
      <c r="OYR40" s="1022"/>
      <c r="OYS40" s="1022"/>
      <c r="OYT40" s="1022"/>
      <c r="OYU40" s="1022"/>
      <c r="OYV40" s="1022"/>
      <c r="OYW40" s="1022"/>
      <c r="OYX40" s="1022"/>
      <c r="OYY40" s="1022"/>
      <c r="OYZ40" s="1022"/>
      <c r="OZA40" s="1022"/>
      <c r="OZB40" s="1022"/>
      <c r="OZC40" s="1022"/>
      <c r="OZD40" s="1022"/>
      <c r="OZE40" s="1022"/>
      <c r="OZF40" s="1022"/>
      <c r="OZG40" s="1022"/>
      <c r="OZH40" s="1022"/>
      <c r="OZI40" s="1022"/>
      <c r="OZJ40" s="1022"/>
      <c r="OZK40" s="1022"/>
      <c r="OZL40" s="1022"/>
      <c r="OZM40" s="1022"/>
      <c r="OZN40" s="1022"/>
      <c r="OZO40" s="1022"/>
      <c r="OZP40" s="1022"/>
      <c r="OZQ40" s="1022"/>
      <c r="OZR40" s="1022"/>
      <c r="OZS40" s="1022"/>
      <c r="OZT40" s="1022"/>
      <c r="OZU40" s="1022"/>
      <c r="OZV40" s="1022"/>
      <c r="OZW40" s="1022"/>
      <c r="OZX40" s="1022"/>
      <c r="OZY40" s="1022"/>
      <c r="OZZ40" s="1022"/>
      <c r="PAA40" s="1022"/>
      <c r="PAB40" s="1022"/>
      <c r="PAC40" s="1022"/>
      <c r="PAD40" s="1022"/>
      <c r="PAE40" s="1022"/>
      <c r="PAF40" s="1022"/>
      <c r="PAG40" s="1022"/>
      <c r="PAH40" s="1022"/>
      <c r="PAI40" s="1022"/>
      <c r="PAJ40" s="1022"/>
      <c r="PAK40" s="1022"/>
      <c r="PAL40" s="1022"/>
      <c r="PAM40" s="1022"/>
      <c r="PAN40" s="1022"/>
      <c r="PAO40" s="1022"/>
      <c r="PAP40" s="1022"/>
      <c r="PAQ40" s="1022"/>
      <c r="PAR40" s="1022"/>
      <c r="PAS40" s="1022"/>
      <c r="PAT40" s="1022"/>
      <c r="PAU40" s="1022"/>
      <c r="PAV40" s="1022"/>
      <c r="PAW40" s="1022"/>
      <c r="PAX40" s="1022"/>
      <c r="PAY40" s="1022"/>
      <c r="PAZ40" s="1022"/>
      <c r="PBA40" s="1022"/>
      <c r="PBB40" s="1022"/>
      <c r="PBC40" s="1022"/>
      <c r="PBD40" s="1022"/>
      <c r="PBE40" s="1022"/>
      <c r="PBF40" s="1022"/>
      <c r="PBG40" s="1022"/>
      <c r="PBH40" s="1022"/>
      <c r="PBI40" s="1022"/>
      <c r="PBJ40" s="1022"/>
      <c r="PBK40" s="1022"/>
      <c r="PBL40" s="1022"/>
      <c r="PBM40" s="1022"/>
      <c r="PBN40" s="1022"/>
      <c r="PBO40" s="1022"/>
      <c r="PBP40" s="1022"/>
      <c r="PBQ40" s="1022"/>
      <c r="PBR40" s="1022"/>
      <c r="PBS40" s="1022"/>
      <c r="PBT40" s="1022"/>
      <c r="PBU40" s="1022"/>
      <c r="PBV40" s="1022"/>
      <c r="PBW40" s="1022"/>
      <c r="PBX40" s="1022"/>
      <c r="PBY40" s="1022"/>
      <c r="PBZ40" s="1022"/>
      <c r="PCA40" s="1022"/>
      <c r="PCB40" s="1022"/>
      <c r="PCC40" s="1022"/>
      <c r="PCD40" s="1022"/>
      <c r="PCE40" s="1022"/>
      <c r="PCF40" s="1022"/>
      <c r="PCG40" s="1022"/>
      <c r="PCH40" s="1022"/>
      <c r="PCI40" s="1022"/>
      <c r="PCJ40" s="1022"/>
      <c r="PCK40" s="1022"/>
      <c r="PCL40" s="1022"/>
      <c r="PCM40" s="1022"/>
      <c r="PCN40" s="1022"/>
      <c r="PCO40" s="1022"/>
      <c r="PCP40" s="1022"/>
      <c r="PCQ40" s="1022"/>
      <c r="PCR40" s="1022"/>
      <c r="PCS40" s="1022"/>
      <c r="PCT40" s="1022"/>
      <c r="PCU40" s="1022"/>
      <c r="PCV40" s="1022"/>
      <c r="PCW40" s="1022"/>
      <c r="PCX40" s="1022"/>
      <c r="PCY40" s="1022"/>
      <c r="PCZ40" s="1022"/>
      <c r="PDA40" s="1022"/>
      <c r="PDB40" s="1022"/>
      <c r="PDC40" s="1022"/>
      <c r="PDD40" s="1022"/>
      <c r="PDE40" s="1022"/>
      <c r="PDF40" s="1022"/>
      <c r="PDG40" s="1022"/>
      <c r="PDH40" s="1022"/>
      <c r="PDI40" s="1022"/>
      <c r="PDJ40" s="1022"/>
      <c r="PDK40" s="1022"/>
      <c r="PDL40" s="1022"/>
      <c r="PDM40" s="1022"/>
      <c r="PDN40" s="1022"/>
      <c r="PDO40" s="1022"/>
      <c r="PDP40" s="1022"/>
      <c r="PDQ40" s="1022"/>
      <c r="PDR40" s="1022"/>
      <c r="PDS40" s="1022"/>
      <c r="PDT40" s="1022"/>
      <c r="PDU40" s="1022"/>
      <c r="PDV40" s="1022"/>
      <c r="PDW40" s="1022"/>
      <c r="PDX40" s="1022"/>
      <c r="PDY40" s="1022"/>
      <c r="PDZ40" s="1022"/>
      <c r="PEA40" s="1022"/>
      <c r="PEB40" s="1022"/>
      <c r="PEC40" s="1022"/>
      <c r="PED40" s="1022"/>
      <c r="PEE40" s="1022"/>
      <c r="PEF40" s="1022"/>
      <c r="PEG40" s="1022"/>
      <c r="PEH40" s="1022"/>
      <c r="PEI40" s="1022"/>
      <c r="PEJ40" s="1022"/>
      <c r="PEK40" s="1022"/>
      <c r="PEL40" s="1022"/>
      <c r="PEM40" s="1022"/>
      <c r="PEN40" s="1022"/>
      <c r="PEO40" s="1022"/>
      <c r="PEP40" s="1022"/>
      <c r="PEQ40" s="1022"/>
      <c r="PER40" s="1022"/>
      <c r="PES40" s="1022"/>
      <c r="PET40" s="1022"/>
      <c r="PEU40" s="1022"/>
      <c r="PEV40" s="1022"/>
      <c r="PEW40" s="1022"/>
      <c r="PEX40" s="1022"/>
      <c r="PEY40" s="1022"/>
      <c r="PEZ40" s="1022"/>
      <c r="PFA40" s="1022"/>
      <c r="PFB40" s="1022"/>
      <c r="PFC40" s="1022"/>
      <c r="PFD40" s="1022"/>
      <c r="PFE40" s="1022"/>
      <c r="PFF40" s="1022"/>
      <c r="PFG40" s="1022"/>
      <c r="PFH40" s="1022"/>
      <c r="PFI40" s="1022"/>
      <c r="PFJ40" s="1022"/>
      <c r="PFK40" s="1022"/>
      <c r="PFL40" s="1022"/>
      <c r="PFM40" s="1022"/>
      <c r="PFN40" s="1022"/>
      <c r="PFO40" s="1022"/>
      <c r="PFP40" s="1022"/>
      <c r="PFQ40" s="1022"/>
      <c r="PFR40" s="1022"/>
      <c r="PFS40" s="1022"/>
      <c r="PFT40" s="1022"/>
      <c r="PFU40" s="1022"/>
      <c r="PFV40" s="1022"/>
      <c r="PFW40" s="1022"/>
      <c r="PFX40" s="1022"/>
      <c r="PFY40" s="1022"/>
      <c r="PFZ40" s="1022"/>
      <c r="PGA40" s="1022"/>
      <c r="PGB40" s="1022"/>
      <c r="PGC40" s="1022"/>
      <c r="PGD40" s="1022"/>
      <c r="PGE40" s="1022"/>
      <c r="PGF40" s="1022"/>
      <c r="PGG40" s="1022"/>
      <c r="PGH40" s="1022"/>
      <c r="PGI40" s="1022"/>
      <c r="PGJ40" s="1022"/>
      <c r="PGK40" s="1022"/>
      <c r="PGL40" s="1022"/>
      <c r="PGM40" s="1022"/>
      <c r="PGN40" s="1022"/>
      <c r="PGO40" s="1022"/>
      <c r="PGP40" s="1022"/>
      <c r="PGQ40" s="1022"/>
      <c r="PGR40" s="1022"/>
      <c r="PGS40" s="1022"/>
      <c r="PGT40" s="1022"/>
      <c r="PGU40" s="1022"/>
      <c r="PGV40" s="1022"/>
      <c r="PGW40" s="1022"/>
      <c r="PGX40" s="1022"/>
      <c r="PGY40" s="1022"/>
      <c r="PGZ40" s="1022"/>
      <c r="PHA40" s="1022"/>
      <c r="PHB40" s="1022"/>
      <c r="PHC40" s="1022"/>
      <c r="PHD40" s="1022"/>
      <c r="PHE40" s="1022"/>
      <c r="PHF40" s="1022"/>
      <c r="PHG40" s="1022"/>
      <c r="PHH40" s="1022"/>
      <c r="PHI40" s="1022"/>
      <c r="PHJ40" s="1022"/>
      <c r="PHK40" s="1022"/>
      <c r="PHL40" s="1022"/>
      <c r="PHM40" s="1022"/>
      <c r="PHN40" s="1022"/>
      <c r="PHO40" s="1022"/>
      <c r="PHP40" s="1022"/>
      <c r="PHQ40" s="1022"/>
      <c r="PHR40" s="1022"/>
      <c r="PHS40" s="1022"/>
      <c r="PHT40" s="1022"/>
      <c r="PHU40" s="1022"/>
      <c r="PHV40" s="1022"/>
      <c r="PHW40" s="1022"/>
      <c r="PHX40" s="1022"/>
      <c r="PHY40" s="1022"/>
      <c r="PHZ40" s="1022"/>
      <c r="PIA40" s="1022"/>
      <c r="PIB40" s="1022"/>
      <c r="PIC40" s="1022"/>
      <c r="PID40" s="1022"/>
      <c r="PIE40" s="1022"/>
      <c r="PIF40" s="1022"/>
      <c r="PIG40" s="1022"/>
      <c r="PIH40" s="1022"/>
      <c r="PII40" s="1022"/>
      <c r="PIJ40" s="1022"/>
      <c r="PIK40" s="1022"/>
      <c r="PIL40" s="1022"/>
      <c r="PIM40" s="1022"/>
      <c r="PIN40" s="1022"/>
      <c r="PIO40" s="1022"/>
      <c r="PIP40" s="1022"/>
      <c r="PIQ40" s="1022"/>
      <c r="PIR40" s="1022"/>
      <c r="PIS40" s="1022"/>
      <c r="PIT40" s="1022"/>
      <c r="PIU40" s="1022"/>
      <c r="PIV40" s="1022"/>
      <c r="PIW40" s="1022"/>
      <c r="PIX40" s="1022"/>
      <c r="PIY40" s="1022"/>
      <c r="PIZ40" s="1022"/>
      <c r="PJA40" s="1022"/>
      <c r="PJB40" s="1022"/>
      <c r="PJC40" s="1022"/>
      <c r="PJD40" s="1022"/>
      <c r="PJE40" s="1022"/>
      <c r="PJF40" s="1022"/>
      <c r="PJG40" s="1022"/>
      <c r="PJH40" s="1022"/>
      <c r="PJI40" s="1022"/>
      <c r="PJJ40" s="1022"/>
      <c r="PJK40" s="1022"/>
      <c r="PJL40" s="1022"/>
      <c r="PJM40" s="1022"/>
      <c r="PJN40" s="1022"/>
      <c r="PJO40" s="1022"/>
      <c r="PJP40" s="1022"/>
      <c r="PJQ40" s="1022"/>
      <c r="PJR40" s="1022"/>
      <c r="PJS40" s="1022"/>
      <c r="PJT40" s="1022"/>
      <c r="PJU40" s="1022"/>
      <c r="PJV40" s="1022"/>
      <c r="PJW40" s="1022"/>
      <c r="PJX40" s="1022"/>
      <c r="PJY40" s="1022"/>
      <c r="PJZ40" s="1022"/>
      <c r="PKA40" s="1022"/>
      <c r="PKB40" s="1022"/>
      <c r="PKC40" s="1022"/>
      <c r="PKD40" s="1022"/>
      <c r="PKE40" s="1022"/>
      <c r="PKF40" s="1022"/>
      <c r="PKG40" s="1022"/>
      <c r="PKH40" s="1022"/>
      <c r="PKI40" s="1022"/>
      <c r="PKJ40" s="1022"/>
      <c r="PKK40" s="1022"/>
      <c r="PKL40" s="1022"/>
      <c r="PKM40" s="1022"/>
      <c r="PKN40" s="1022"/>
      <c r="PKO40" s="1022"/>
      <c r="PKP40" s="1022"/>
      <c r="PKQ40" s="1022"/>
      <c r="PKR40" s="1022"/>
      <c r="PKS40" s="1022"/>
      <c r="PKT40" s="1022"/>
      <c r="PKU40" s="1022"/>
      <c r="PKV40" s="1022"/>
      <c r="PKW40" s="1022"/>
      <c r="PKX40" s="1022"/>
      <c r="PKY40" s="1022"/>
      <c r="PKZ40" s="1022"/>
      <c r="PLA40" s="1022"/>
      <c r="PLB40" s="1022"/>
      <c r="PLC40" s="1022"/>
      <c r="PLD40" s="1022"/>
      <c r="PLE40" s="1022"/>
      <c r="PLF40" s="1022"/>
      <c r="PLG40" s="1022"/>
      <c r="PLH40" s="1022"/>
      <c r="PLI40" s="1022"/>
      <c r="PLJ40" s="1022"/>
      <c r="PLK40" s="1022"/>
      <c r="PLL40" s="1022"/>
      <c r="PLM40" s="1022"/>
      <c r="PLN40" s="1022"/>
      <c r="PLO40" s="1022"/>
      <c r="PLP40" s="1022"/>
      <c r="PLQ40" s="1022"/>
      <c r="PLR40" s="1022"/>
      <c r="PLS40" s="1022"/>
      <c r="PLT40" s="1022"/>
      <c r="PLU40" s="1022"/>
      <c r="PLV40" s="1022"/>
      <c r="PLW40" s="1022"/>
      <c r="PLX40" s="1022"/>
      <c r="PLY40" s="1022"/>
      <c r="PLZ40" s="1022"/>
      <c r="PMA40" s="1022"/>
      <c r="PMB40" s="1022"/>
      <c r="PMC40" s="1022"/>
      <c r="PMD40" s="1022"/>
      <c r="PME40" s="1022"/>
      <c r="PMF40" s="1022"/>
      <c r="PMG40" s="1022"/>
      <c r="PMH40" s="1022"/>
      <c r="PMI40" s="1022"/>
      <c r="PMJ40" s="1022"/>
      <c r="PMK40" s="1022"/>
      <c r="PML40" s="1022"/>
      <c r="PMM40" s="1022"/>
      <c r="PMN40" s="1022"/>
      <c r="PMO40" s="1022"/>
      <c r="PMP40" s="1022"/>
      <c r="PMQ40" s="1022"/>
      <c r="PMR40" s="1022"/>
      <c r="PMS40" s="1022"/>
      <c r="PMT40" s="1022"/>
      <c r="PMU40" s="1022"/>
      <c r="PMV40" s="1022"/>
      <c r="PMW40" s="1022"/>
      <c r="PMX40" s="1022"/>
      <c r="PMY40" s="1022"/>
      <c r="PMZ40" s="1022"/>
      <c r="PNA40" s="1022"/>
      <c r="PNB40" s="1022"/>
      <c r="PNC40" s="1022"/>
      <c r="PND40" s="1022"/>
      <c r="PNE40" s="1022"/>
      <c r="PNF40" s="1022"/>
      <c r="PNG40" s="1022"/>
      <c r="PNH40" s="1022"/>
      <c r="PNI40" s="1022"/>
      <c r="PNJ40" s="1022"/>
      <c r="PNK40" s="1022"/>
      <c r="PNL40" s="1022"/>
      <c r="PNM40" s="1022"/>
      <c r="PNN40" s="1022"/>
      <c r="PNO40" s="1022"/>
      <c r="PNP40" s="1022"/>
      <c r="PNQ40" s="1022"/>
      <c r="PNR40" s="1022"/>
      <c r="PNS40" s="1022"/>
      <c r="PNT40" s="1022"/>
      <c r="PNU40" s="1022"/>
      <c r="PNV40" s="1022"/>
      <c r="PNW40" s="1022"/>
      <c r="PNX40" s="1022"/>
      <c r="PNY40" s="1022"/>
      <c r="PNZ40" s="1022"/>
      <c r="POA40" s="1022"/>
      <c r="POB40" s="1022"/>
      <c r="POC40" s="1022"/>
      <c r="POD40" s="1022"/>
      <c r="POE40" s="1022"/>
      <c r="POF40" s="1022"/>
      <c r="POG40" s="1022"/>
      <c r="POH40" s="1022"/>
      <c r="POI40" s="1022"/>
      <c r="POJ40" s="1022"/>
      <c r="POK40" s="1022"/>
      <c r="POL40" s="1022"/>
      <c r="POM40" s="1022"/>
      <c r="PON40" s="1022"/>
      <c r="POO40" s="1022"/>
      <c r="POP40" s="1022"/>
      <c r="POQ40" s="1022"/>
      <c r="POR40" s="1022"/>
      <c r="POS40" s="1022"/>
      <c r="POT40" s="1022"/>
      <c r="POU40" s="1022"/>
      <c r="POV40" s="1022"/>
      <c r="POW40" s="1022"/>
      <c r="POX40" s="1022"/>
      <c r="POY40" s="1022"/>
      <c r="POZ40" s="1022"/>
      <c r="PPA40" s="1022"/>
      <c r="PPB40" s="1022"/>
      <c r="PPC40" s="1022"/>
      <c r="PPD40" s="1022"/>
      <c r="PPE40" s="1022"/>
      <c r="PPF40" s="1022"/>
      <c r="PPG40" s="1022"/>
      <c r="PPH40" s="1022"/>
      <c r="PPI40" s="1022"/>
      <c r="PPJ40" s="1022"/>
      <c r="PPK40" s="1022"/>
      <c r="PPL40" s="1022"/>
      <c r="PPM40" s="1022"/>
      <c r="PPN40" s="1022"/>
      <c r="PPO40" s="1022"/>
      <c r="PPP40" s="1022"/>
      <c r="PPQ40" s="1022"/>
      <c r="PPR40" s="1022"/>
      <c r="PPS40" s="1022"/>
      <c r="PPT40" s="1022"/>
      <c r="PPU40" s="1022"/>
      <c r="PPV40" s="1022"/>
      <c r="PPW40" s="1022"/>
      <c r="PPX40" s="1022"/>
      <c r="PPY40" s="1022"/>
      <c r="PPZ40" s="1022"/>
      <c r="PQA40" s="1022"/>
      <c r="PQB40" s="1022"/>
      <c r="PQC40" s="1022"/>
      <c r="PQD40" s="1022"/>
      <c r="PQE40" s="1022"/>
      <c r="PQF40" s="1022"/>
      <c r="PQG40" s="1022"/>
      <c r="PQH40" s="1022"/>
      <c r="PQI40" s="1022"/>
      <c r="PQJ40" s="1022"/>
      <c r="PQK40" s="1022"/>
      <c r="PQL40" s="1022"/>
      <c r="PQM40" s="1022"/>
      <c r="PQN40" s="1022"/>
      <c r="PQO40" s="1022"/>
      <c r="PQP40" s="1022"/>
      <c r="PQQ40" s="1022"/>
      <c r="PQR40" s="1022"/>
      <c r="PQS40" s="1022"/>
      <c r="PQT40" s="1022"/>
      <c r="PQU40" s="1022"/>
      <c r="PQV40" s="1022"/>
      <c r="PQW40" s="1022"/>
      <c r="PQX40" s="1022"/>
      <c r="PQY40" s="1022"/>
      <c r="PQZ40" s="1022"/>
      <c r="PRA40" s="1022"/>
      <c r="PRB40" s="1022"/>
      <c r="PRC40" s="1022"/>
      <c r="PRD40" s="1022"/>
      <c r="PRE40" s="1022"/>
      <c r="PRF40" s="1022"/>
      <c r="PRG40" s="1022"/>
      <c r="PRH40" s="1022"/>
      <c r="PRI40" s="1022"/>
      <c r="PRJ40" s="1022"/>
      <c r="PRK40" s="1022"/>
      <c r="PRL40" s="1022"/>
      <c r="PRM40" s="1022"/>
      <c r="PRN40" s="1022"/>
      <c r="PRO40" s="1022"/>
      <c r="PRP40" s="1022"/>
      <c r="PRQ40" s="1022"/>
      <c r="PRR40" s="1022"/>
      <c r="PRS40" s="1022"/>
      <c r="PRT40" s="1022"/>
      <c r="PRU40" s="1022"/>
      <c r="PRV40" s="1022"/>
      <c r="PRW40" s="1022"/>
      <c r="PRX40" s="1022"/>
      <c r="PRY40" s="1022"/>
      <c r="PRZ40" s="1022"/>
      <c r="PSA40" s="1022"/>
      <c r="PSB40" s="1022"/>
      <c r="PSC40" s="1022"/>
      <c r="PSD40" s="1022"/>
      <c r="PSE40" s="1022"/>
      <c r="PSF40" s="1022"/>
      <c r="PSG40" s="1022"/>
      <c r="PSH40" s="1022"/>
      <c r="PSI40" s="1022"/>
      <c r="PSJ40" s="1022"/>
      <c r="PSK40" s="1022"/>
      <c r="PSL40" s="1022"/>
      <c r="PSM40" s="1022"/>
      <c r="PSN40" s="1022"/>
      <c r="PSO40" s="1022"/>
      <c r="PSP40" s="1022"/>
      <c r="PSQ40" s="1022"/>
      <c r="PSR40" s="1022"/>
      <c r="PSS40" s="1022"/>
      <c r="PST40" s="1022"/>
      <c r="PSU40" s="1022"/>
      <c r="PSV40" s="1022"/>
      <c r="PSW40" s="1022"/>
      <c r="PSX40" s="1022"/>
      <c r="PSY40" s="1022"/>
      <c r="PSZ40" s="1022"/>
      <c r="PTA40" s="1022"/>
      <c r="PTB40" s="1022"/>
      <c r="PTC40" s="1022"/>
      <c r="PTD40" s="1022"/>
      <c r="PTE40" s="1022"/>
      <c r="PTF40" s="1022"/>
      <c r="PTG40" s="1022"/>
      <c r="PTH40" s="1022"/>
      <c r="PTI40" s="1022"/>
      <c r="PTJ40" s="1022"/>
      <c r="PTK40" s="1022"/>
      <c r="PTL40" s="1022"/>
      <c r="PTM40" s="1022"/>
      <c r="PTN40" s="1022"/>
      <c r="PTO40" s="1022"/>
      <c r="PTP40" s="1022"/>
      <c r="PTQ40" s="1022"/>
      <c r="PTR40" s="1022"/>
      <c r="PTS40" s="1022"/>
      <c r="PTT40" s="1022"/>
      <c r="PTU40" s="1022"/>
      <c r="PTV40" s="1022"/>
      <c r="PTW40" s="1022"/>
      <c r="PTX40" s="1022"/>
      <c r="PTY40" s="1022"/>
      <c r="PTZ40" s="1022"/>
      <c r="PUA40" s="1022"/>
      <c r="PUB40" s="1022"/>
      <c r="PUC40" s="1022"/>
      <c r="PUD40" s="1022"/>
      <c r="PUE40" s="1022"/>
      <c r="PUF40" s="1022"/>
      <c r="PUG40" s="1022"/>
      <c r="PUH40" s="1022"/>
      <c r="PUI40" s="1022"/>
      <c r="PUJ40" s="1022"/>
      <c r="PUK40" s="1022"/>
      <c r="PUL40" s="1022"/>
      <c r="PUM40" s="1022"/>
      <c r="PUN40" s="1022"/>
      <c r="PUO40" s="1022"/>
      <c r="PUP40" s="1022"/>
      <c r="PUQ40" s="1022"/>
      <c r="PUR40" s="1022"/>
      <c r="PUS40" s="1022"/>
      <c r="PUT40" s="1022"/>
      <c r="PUU40" s="1022"/>
      <c r="PUV40" s="1022"/>
      <c r="PUW40" s="1022"/>
      <c r="PUX40" s="1022"/>
      <c r="PUY40" s="1022"/>
      <c r="PUZ40" s="1022"/>
      <c r="PVA40" s="1022"/>
      <c r="PVB40" s="1022"/>
      <c r="PVC40" s="1022"/>
      <c r="PVD40" s="1022"/>
      <c r="PVE40" s="1022"/>
      <c r="PVF40" s="1022"/>
      <c r="PVG40" s="1022"/>
      <c r="PVH40" s="1022"/>
      <c r="PVI40" s="1022"/>
      <c r="PVJ40" s="1022"/>
      <c r="PVK40" s="1022"/>
      <c r="PVL40" s="1022"/>
      <c r="PVM40" s="1022"/>
      <c r="PVN40" s="1022"/>
      <c r="PVO40" s="1022"/>
      <c r="PVP40" s="1022"/>
      <c r="PVQ40" s="1022"/>
      <c r="PVR40" s="1022"/>
      <c r="PVS40" s="1022"/>
      <c r="PVT40" s="1022"/>
      <c r="PVU40" s="1022"/>
      <c r="PVV40" s="1022"/>
      <c r="PVW40" s="1022"/>
      <c r="PVX40" s="1022"/>
      <c r="PVY40" s="1022"/>
      <c r="PVZ40" s="1022"/>
      <c r="PWA40" s="1022"/>
      <c r="PWB40" s="1022"/>
      <c r="PWC40" s="1022"/>
      <c r="PWD40" s="1022"/>
      <c r="PWE40" s="1022"/>
      <c r="PWF40" s="1022"/>
      <c r="PWG40" s="1022"/>
      <c r="PWH40" s="1022"/>
      <c r="PWI40" s="1022"/>
      <c r="PWJ40" s="1022"/>
      <c r="PWK40" s="1022"/>
      <c r="PWL40" s="1022"/>
      <c r="PWM40" s="1022"/>
      <c r="PWN40" s="1022"/>
      <c r="PWO40" s="1022"/>
      <c r="PWP40" s="1022"/>
      <c r="PWQ40" s="1022"/>
      <c r="PWR40" s="1022"/>
      <c r="PWS40" s="1022"/>
      <c r="PWT40" s="1022"/>
      <c r="PWU40" s="1022"/>
      <c r="PWV40" s="1022"/>
      <c r="PWW40" s="1022"/>
      <c r="PWX40" s="1022"/>
      <c r="PWY40" s="1022"/>
      <c r="PWZ40" s="1022"/>
      <c r="PXA40" s="1022"/>
      <c r="PXB40" s="1022"/>
      <c r="PXC40" s="1022"/>
      <c r="PXD40" s="1022"/>
      <c r="PXE40" s="1022"/>
      <c r="PXF40" s="1022"/>
      <c r="PXG40" s="1022"/>
      <c r="PXH40" s="1022"/>
      <c r="PXI40" s="1022"/>
      <c r="PXJ40" s="1022"/>
      <c r="PXK40" s="1022"/>
      <c r="PXL40" s="1022"/>
      <c r="PXM40" s="1022"/>
      <c r="PXN40" s="1022"/>
      <c r="PXO40" s="1022"/>
      <c r="PXP40" s="1022"/>
      <c r="PXQ40" s="1022"/>
      <c r="PXR40" s="1022"/>
      <c r="PXS40" s="1022"/>
      <c r="PXT40" s="1022"/>
      <c r="PXU40" s="1022"/>
      <c r="PXV40" s="1022"/>
      <c r="PXW40" s="1022"/>
      <c r="PXX40" s="1022"/>
      <c r="PXY40" s="1022"/>
      <c r="PXZ40" s="1022"/>
      <c r="PYA40" s="1022"/>
      <c r="PYB40" s="1022"/>
      <c r="PYC40" s="1022"/>
      <c r="PYD40" s="1022"/>
      <c r="PYE40" s="1022"/>
      <c r="PYF40" s="1022"/>
      <c r="PYG40" s="1022"/>
      <c r="PYH40" s="1022"/>
      <c r="PYI40" s="1022"/>
      <c r="PYJ40" s="1022"/>
      <c r="PYK40" s="1022"/>
      <c r="PYL40" s="1022"/>
      <c r="PYM40" s="1022"/>
      <c r="PYN40" s="1022"/>
      <c r="PYO40" s="1022"/>
      <c r="PYP40" s="1022"/>
      <c r="PYQ40" s="1022"/>
      <c r="PYR40" s="1022"/>
      <c r="PYS40" s="1022"/>
      <c r="PYT40" s="1022"/>
      <c r="PYU40" s="1022"/>
      <c r="PYV40" s="1022"/>
      <c r="PYW40" s="1022"/>
      <c r="PYX40" s="1022"/>
      <c r="PYY40" s="1022"/>
      <c r="PYZ40" s="1022"/>
      <c r="PZA40" s="1022"/>
      <c r="PZB40" s="1022"/>
      <c r="PZC40" s="1022"/>
      <c r="PZD40" s="1022"/>
      <c r="PZE40" s="1022"/>
      <c r="PZF40" s="1022"/>
      <c r="PZG40" s="1022"/>
      <c r="PZH40" s="1022"/>
      <c r="PZI40" s="1022"/>
      <c r="PZJ40" s="1022"/>
      <c r="PZK40" s="1022"/>
      <c r="PZL40" s="1022"/>
      <c r="PZM40" s="1022"/>
      <c r="PZN40" s="1022"/>
      <c r="PZO40" s="1022"/>
      <c r="PZP40" s="1022"/>
      <c r="PZQ40" s="1022"/>
      <c r="PZR40" s="1022"/>
      <c r="PZS40" s="1022"/>
      <c r="PZT40" s="1022"/>
      <c r="PZU40" s="1022"/>
      <c r="PZV40" s="1022"/>
      <c r="PZW40" s="1022"/>
      <c r="PZX40" s="1022"/>
      <c r="PZY40" s="1022"/>
      <c r="PZZ40" s="1022"/>
      <c r="QAA40" s="1022"/>
      <c r="QAB40" s="1022"/>
      <c r="QAC40" s="1022"/>
      <c r="QAD40" s="1022"/>
      <c r="QAE40" s="1022"/>
      <c r="QAF40" s="1022"/>
      <c r="QAG40" s="1022"/>
      <c r="QAH40" s="1022"/>
      <c r="QAI40" s="1022"/>
      <c r="QAJ40" s="1022"/>
      <c r="QAK40" s="1022"/>
      <c r="QAL40" s="1022"/>
      <c r="QAM40" s="1022"/>
      <c r="QAN40" s="1022"/>
      <c r="QAO40" s="1022"/>
      <c r="QAP40" s="1022"/>
      <c r="QAQ40" s="1022"/>
      <c r="QAR40" s="1022"/>
      <c r="QAS40" s="1022"/>
      <c r="QAT40" s="1022"/>
      <c r="QAU40" s="1022"/>
      <c r="QAV40" s="1022"/>
      <c r="QAW40" s="1022"/>
      <c r="QAX40" s="1022"/>
      <c r="QAY40" s="1022"/>
      <c r="QAZ40" s="1022"/>
      <c r="QBA40" s="1022"/>
      <c r="QBB40" s="1022"/>
      <c r="QBC40" s="1022"/>
      <c r="QBD40" s="1022"/>
      <c r="QBE40" s="1022"/>
      <c r="QBF40" s="1022"/>
      <c r="QBG40" s="1022"/>
      <c r="QBH40" s="1022"/>
      <c r="QBI40" s="1022"/>
      <c r="QBJ40" s="1022"/>
      <c r="QBK40" s="1022"/>
      <c r="QBL40" s="1022"/>
      <c r="QBM40" s="1022"/>
      <c r="QBN40" s="1022"/>
      <c r="QBO40" s="1022"/>
      <c r="QBP40" s="1022"/>
      <c r="QBQ40" s="1022"/>
      <c r="QBR40" s="1022"/>
      <c r="QBS40" s="1022"/>
      <c r="QBT40" s="1022"/>
      <c r="QBU40" s="1022"/>
      <c r="QBV40" s="1022"/>
      <c r="QBW40" s="1022"/>
      <c r="QBX40" s="1022"/>
      <c r="QBY40" s="1022"/>
      <c r="QBZ40" s="1022"/>
      <c r="QCA40" s="1022"/>
      <c r="QCB40" s="1022"/>
      <c r="QCC40" s="1022"/>
      <c r="QCD40" s="1022"/>
      <c r="QCE40" s="1022"/>
      <c r="QCF40" s="1022"/>
      <c r="QCG40" s="1022"/>
      <c r="QCH40" s="1022"/>
      <c r="QCI40" s="1022"/>
      <c r="QCJ40" s="1022"/>
      <c r="QCK40" s="1022"/>
      <c r="QCL40" s="1022"/>
      <c r="QCM40" s="1022"/>
      <c r="QCN40" s="1022"/>
      <c r="QCO40" s="1022"/>
      <c r="QCP40" s="1022"/>
      <c r="QCQ40" s="1022"/>
      <c r="QCR40" s="1022"/>
      <c r="QCS40" s="1022"/>
      <c r="QCT40" s="1022"/>
      <c r="QCU40" s="1022"/>
      <c r="QCV40" s="1022"/>
      <c r="QCW40" s="1022"/>
      <c r="QCX40" s="1022"/>
      <c r="QCY40" s="1022"/>
      <c r="QCZ40" s="1022"/>
      <c r="QDA40" s="1022"/>
      <c r="QDB40" s="1022"/>
      <c r="QDC40" s="1022"/>
      <c r="QDD40" s="1022"/>
      <c r="QDE40" s="1022"/>
      <c r="QDF40" s="1022"/>
      <c r="QDG40" s="1022"/>
      <c r="QDH40" s="1022"/>
      <c r="QDI40" s="1022"/>
      <c r="QDJ40" s="1022"/>
      <c r="QDK40" s="1022"/>
      <c r="QDL40" s="1022"/>
      <c r="QDM40" s="1022"/>
      <c r="QDN40" s="1022"/>
      <c r="QDO40" s="1022"/>
      <c r="QDP40" s="1022"/>
      <c r="QDQ40" s="1022"/>
      <c r="QDR40" s="1022"/>
      <c r="QDS40" s="1022"/>
      <c r="QDT40" s="1022"/>
      <c r="QDU40" s="1022"/>
      <c r="QDV40" s="1022"/>
      <c r="QDW40" s="1022"/>
      <c r="QDX40" s="1022"/>
      <c r="QDY40" s="1022"/>
      <c r="QDZ40" s="1022"/>
      <c r="QEA40" s="1022"/>
      <c r="QEB40" s="1022"/>
      <c r="QEC40" s="1022"/>
      <c r="QED40" s="1022"/>
      <c r="QEE40" s="1022"/>
      <c r="QEF40" s="1022"/>
      <c r="QEG40" s="1022"/>
      <c r="QEH40" s="1022"/>
      <c r="QEI40" s="1022"/>
      <c r="QEJ40" s="1022"/>
      <c r="QEK40" s="1022"/>
      <c r="QEL40" s="1022"/>
      <c r="QEM40" s="1022"/>
      <c r="QEN40" s="1022"/>
      <c r="QEO40" s="1022"/>
      <c r="QEP40" s="1022"/>
      <c r="QEQ40" s="1022"/>
      <c r="QER40" s="1022"/>
      <c r="QES40" s="1022"/>
      <c r="QET40" s="1022"/>
      <c r="QEU40" s="1022"/>
      <c r="QEV40" s="1022"/>
      <c r="QEW40" s="1022"/>
      <c r="QEX40" s="1022"/>
      <c r="QEY40" s="1022"/>
      <c r="QEZ40" s="1022"/>
      <c r="QFA40" s="1022"/>
      <c r="QFB40" s="1022"/>
      <c r="QFC40" s="1022"/>
      <c r="QFD40" s="1022"/>
      <c r="QFE40" s="1022"/>
      <c r="QFF40" s="1022"/>
      <c r="QFG40" s="1022"/>
      <c r="QFH40" s="1022"/>
      <c r="QFI40" s="1022"/>
      <c r="QFJ40" s="1022"/>
      <c r="QFK40" s="1022"/>
      <c r="QFL40" s="1022"/>
      <c r="QFM40" s="1022"/>
      <c r="QFN40" s="1022"/>
      <c r="QFO40" s="1022"/>
      <c r="QFP40" s="1022"/>
      <c r="QFQ40" s="1022"/>
      <c r="QFR40" s="1022"/>
      <c r="QFS40" s="1022"/>
      <c r="QFT40" s="1022"/>
      <c r="QFU40" s="1022"/>
      <c r="QFV40" s="1022"/>
      <c r="QFW40" s="1022"/>
      <c r="QFX40" s="1022"/>
      <c r="QFY40" s="1022"/>
      <c r="QFZ40" s="1022"/>
      <c r="QGA40" s="1022"/>
      <c r="QGB40" s="1022"/>
      <c r="QGC40" s="1022"/>
      <c r="QGD40" s="1022"/>
      <c r="QGE40" s="1022"/>
      <c r="QGF40" s="1022"/>
      <c r="QGG40" s="1022"/>
      <c r="QGH40" s="1022"/>
      <c r="QGI40" s="1022"/>
      <c r="QGJ40" s="1022"/>
      <c r="QGK40" s="1022"/>
      <c r="QGL40" s="1022"/>
      <c r="QGM40" s="1022"/>
      <c r="QGN40" s="1022"/>
      <c r="QGO40" s="1022"/>
      <c r="QGP40" s="1022"/>
      <c r="QGQ40" s="1022"/>
      <c r="QGR40" s="1022"/>
      <c r="QGS40" s="1022"/>
      <c r="QGT40" s="1022"/>
      <c r="QGU40" s="1022"/>
      <c r="QGV40" s="1022"/>
      <c r="QGW40" s="1022"/>
      <c r="QGX40" s="1022"/>
      <c r="QGY40" s="1022"/>
      <c r="QGZ40" s="1022"/>
      <c r="QHA40" s="1022"/>
      <c r="QHB40" s="1022"/>
      <c r="QHC40" s="1022"/>
      <c r="QHD40" s="1022"/>
      <c r="QHE40" s="1022"/>
      <c r="QHF40" s="1022"/>
      <c r="QHG40" s="1022"/>
      <c r="QHH40" s="1022"/>
      <c r="QHI40" s="1022"/>
      <c r="QHJ40" s="1022"/>
      <c r="QHK40" s="1022"/>
      <c r="QHL40" s="1022"/>
      <c r="QHM40" s="1022"/>
      <c r="QHN40" s="1022"/>
      <c r="QHO40" s="1022"/>
      <c r="QHP40" s="1022"/>
      <c r="QHQ40" s="1022"/>
      <c r="QHR40" s="1022"/>
      <c r="QHS40" s="1022"/>
      <c r="QHT40" s="1022"/>
      <c r="QHU40" s="1022"/>
      <c r="QHV40" s="1022"/>
      <c r="QHW40" s="1022"/>
      <c r="QHX40" s="1022"/>
      <c r="QHY40" s="1022"/>
      <c r="QHZ40" s="1022"/>
      <c r="QIA40" s="1022"/>
      <c r="QIB40" s="1022"/>
      <c r="QIC40" s="1022"/>
      <c r="QID40" s="1022"/>
      <c r="QIE40" s="1022"/>
      <c r="QIF40" s="1022"/>
      <c r="QIG40" s="1022"/>
      <c r="QIH40" s="1022"/>
      <c r="QII40" s="1022"/>
      <c r="QIJ40" s="1022"/>
      <c r="QIK40" s="1022"/>
      <c r="QIL40" s="1022"/>
      <c r="QIM40" s="1022"/>
      <c r="QIN40" s="1022"/>
      <c r="QIO40" s="1022"/>
      <c r="QIP40" s="1022"/>
      <c r="QIQ40" s="1022"/>
      <c r="QIR40" s="1022"/>
      <c r="QIS40" s="1022"/>
      <c r="QIT40" s="1022"/>
      <c r="QIU40" s="1022"/>
      <c r="QIV40" s="1022"/>
      <c r="QIW40" s="1022"/>
      <c r="QIX40" s="1022"/>
      <c r="QIY40" s="1022"/>
      <c r="QIZ40" s="1022"/>
      <c r="QJA40" s="1022"/>
      <c r="QJB40" s="1022"/>
      <c r="QJC40" s="1022"/>
      <c r="QJD40" s="1022"/>
      <c r="QJE40" s="1022"/>
      <c r="QJF40" s="1022"/>
      <c r="QJG40" s="1022"/>
      <c r="QJH40" s="1022"/>
      <c r="QJI40" s="1022"/>
      <c r="QJJ40" s="1022"/>
      <c r="QJK40" s="1022"/>
      <c r="QJL40" s="1022"/>
      <c r="QJM40" s="1022"/>
      <c r="QJN40" s="1022"/>
      <c r="QJO40" s="1022"/>
      <c r="QJP40" s="1022"/>
      <c r="QJQ40" s="1022"/>
      <c r="QJR40" s="1022"/>
      <c r="QJS40" s="1022"/>
      <c r="QJT40" s="1022"/>
      <c r="QJU40" s="1022"/>
      <c r="QJV40" s="1022"/>
      <c r="QJW40" s="1022"/>
      <c r="QJX40" s="1022"/>
      <c r="QJY40" s="1022"/>
      <c r="QJZ40" s="1022"/>
      <c r="QKA40" s="1022"/>
      <c r="QKB40" s="1022"/>
      <c r="QKC40" s="1022"/>
      <c r="QKD40" s="1022"/>
      <c r="QKE40" s="1022"/>
      <c r="QKF40" s="1022"/>
      <c r="QKG40" s="1022"/>
      <c r="QKH40" s="1022"/>
      <c r="QKI40" s="1022"/>
      <c r="QKJ40" s="1022"/>
      <c r="QKK40" s="1022"/>
      <c r="QKL40" s="1022"/>
      <c r="QKM40" s="1022"/>
      <c r="QKN40" s="1022"/>
      <c r="QKO40" s="1022"/>
      <c r="QKP40" s="1022"/>
      <c r="QKQ40" s="1022"/>
      <c r="QKR40" s="1022"/>
      <c r="QKS40" s="1022"/>
      <c r="QKT40" s="1022"/>
      <c r="QKU40" s="1022"/>
      <c r="QKV40" s="1022"/>
      <c r="QKW40" s="1022"/>
      <c r="QKX40" s="1022"/>
      <c r="QKY40" s="1022"/>
      <c r="QKZ40" s="1022"/>
      <c r="QLA40" s="1022"/>
      <c r="QLB40" s="1022"/>
      <c r="QLC40" s="1022"/>
      <c r="QLD40" s="1022"/>
      <c r="QLE40" s="1022"/>
      <c r="QLF40" s="1022"/>
      <c r="QLG40" s="1022"/>
      <c r="QLH40" s="1022"/>
      <c r="QLI40" s="1022"/>
      <c r="QLJ40" s="1022"/>
      <c r="QLK40" s="1022"/>
      <c r="QLL40" s="1022"/>
      <c r="QLM40" s="1022"/>
      <c r="QLN40" s="1022"/>
      <c r="QLO40" s="1022"/>
      <c r="QLP40" s="1022"/>
      <c r="QLQ40" s="1022"/>
      <c r="QLR40" s="1022"/>
      <c r="QLS40" s="1022"/>
      <c r="QLT40" s="1022"/>
      <c r="QLU40" s="1022"/>
      <c r="QLV40" s="1022"/>
      <c r="QLW40" s="1022"/>
      <c r="QLX40" s="1022"/>
      <c r="QLY40" s="1022"/>
      <c r="QLZ40" s="1022"/>
      <c r="QMA40" s="1022"/>
      <c r="QMB40" s="1022"/>
      <c r="QMC40" s="1022"/>
      <c r="QMD40" s="1022"/>
      <c r="QME40" s="1022"/>
      <c r="QMF40" s="1022"/>
      <c r="QMG40" s="1022"/>
      <c r="QMH40" s="1022"/>
      <c r="QMI40" s="1022"/>
      <c r="QMJ40" s="1022"/>
      <c r="QMK40" s="1022"/>
      <c r="QML40" s="1022"/>
      <c r="QMM40" s="1022"/>
      <c r="QMN40" s="1022"/>
      <c r="QMO40" s="1022"/>
      <c r="QMP40" s="1022"/>
      <c r="QMQ40" s="1022"/>
      <c r="QMR40" s="1022"/>
      <c r="QMS40" s="1022"/>
      <c r="QMT40" s="1022"/>
      <c r="QMU40" s="1022"/>
      <c r="QMV40" s="1022"/>
      <c r="QMW40" s="1022"/>
      <c r="QMX40" s="1022"/>
      <c r="QMY40" s="1022"/>
      <c r="QMZ40" s="1022"/>
      <c r="QNA40" s="1022"/>
      <c r="QNB40" s="1022"/>
      <c r="QNC40" s="1022"/>
      <c r="QND40" s="1022"/>
      <c r="QNE40" s="1022"/>
      <c r="QNF40" s="1022"/>
      <c r="QNG40" s="1022"/>
      <c r="QNH40" s="1022"/>
      <c r="QNI40" s="1022"/>
      <c r="QNJ40" s="1022"/>
      <c r="QNK40" s="1022"/>
      <c r="QNL40" s="1022"/>
      <c r="QNM40" s="1022"/>
      <c r="QNN40" s="1022"/>
      <c r="QNO40" s="1022"/>
      <c r="QNP40" s="1022"/>
      <c r="QNQ40" s="1022"/>
      <c r="QNR40" s="1022"/>
      <c r="QNS40" s="1022"/>
      <c r="QNT40" s="1022"/>
      <c r="QNU40" s="1022"/>
      <c r="QNV40" s="1022"/>
      <c r="QNW40" s="1022"/>
      <c r="QNX40" s="1022"/>
      <c r="QNY40" s="1022"/>
      <c r="QNZ40" s="1022"/>
      <c r="QOA40" s="1022"/>
      <c r="QOB40" s="1022"/>
      <c r="QOC40" s="1022"/>
      <c r="QOD40" s="1022"/>
      <c r="QOE40" s="1022"/>
      <c r="QOF40" s="1022"/>
      <c r="QOG40" s="1022"/>
      <c r="QOH40" s="1022"/>
      <c r="QOI40" s="1022"/>
      <c r="QOJ40" s="1022"/>
      <c r="QOK40" s="1022"/>
      <c r="QOL40" s="1022"/>
      <c r="QOM40" s="1022"/>
      <c r="QON40" s="1022"/>
      <c r="QOO40" s="1022"/>
      <c r="QOP40" s="1022"/>
      <c r="QOQ40" s="1022"/>
      <c r="QOR40" s="1022"/>
      <c r="QOS40" s="1022"/>
      <c r="QOT40" s="1022"/>
      <c r="QOU40" s="1022"/>
      <c r="QOV40" s="1022"/>
      <c r="QOW40" s="1022"/>
      <c r="QOX40" s="1022"/>
      <c r="QOY40" s="1022"/>
      <c r="QOZ40" s="1022"/>
      <c r="QPA40" s="1022"/>
      <c r="QPB40" s="1022"/>
      <c r="QPC40" s="1022"/>
      <c r="QPD40" s="1022"/>
      <c r="QPE40" s="1022"/>
      <c r="QPF40" s="1022"/>
      <c r="QPG40" s="1022"/>
      <c r="QPH40" s="1022"/>
      <c r="QPI40" s="1022"/>
      <c r="QPJ40" s="1022"/>
      <c r="QPK40" s="1022"/>
      <c r="QPL40" s="1022"/>
      <c r="QPM40" s="1022"/>
      <c r="QPN40" s="1022"/>
      <c r="QPO40" s="1022"/>
      <c r="QPP40" s="1022"/>
      <c r="QPQ40" s="1022"/>
      <c r="QPR40" s="1022"/>
      <c r="QPS40" s="1022"/>
      <c r="QPT40" s="1022"/>
      <c r="QPU40" s="1022"/>
      <c r="QPV40" s="1022"/>
      <c r="QPW40" s="1022"/>
      <c r="QPX40" s="1022"/>
      <c r="QPY40" s="1022"/>
      <c r="QPZ40" s="1022"/>
      <c r="QQA40" s="1022"/>
      <c r="QQB40" s="1022"/>
      <c r="QQC40" s="1022"/>
      <c r="QQD40" s="1022"/>
      <c r="QQE40" s="1022"/>
      <c r="QQF40" s="1022"/>
      <c r="QQG40" s="1022"/>
      <c r="QQH40" s="1022"/>
      <c r="QQI40" s="1022"/>
      <c r="QQJ40" s="1022"/>
      <c r="QQK40" s="1022"/>
      <c r="QQL40" s="1022"/>
      <c r="QQM40" s="1022"/>
      <c r="QQN40" s="1022"/>
      <c r="QQO40" s="1022"/>
      <c r="QQP40" s="1022"/>
      <c r="QQQ40" s="1022"/>
      <c r="QQR40" s="1022"/>
      <c r="QQS40" s="1022"/>
      <c r="QQT40" s="1022"/>
      <c r="QQU40" s="1022"/>
      <c r="QQV40" s="1022"/>
      <c r="QQW40" s="1022"/>
      <c r="QQX40" s="1022"/>
      <c r="QQY40" s="1022"/>
      <c r="QQZ40" s="1022"/>
      <c r="QRA40" s="1022"/>
      <c r="QRB40" s="1022"/>
      <c r="QRC40" s="1022"/>
      <c r="QRD40" s="1022"/>
      <c r="QRE40" s="1022"/>
      <c r="QRF40" s="1022"/>
      <c r="QRG40" s="1022"/>
      <c r="QRH40" s="1022"/>
      <c r="QRI40" s="1022"/>
      <c r="QRJ40" s="1022"/>
      <c r="QRK40" s="1022"/>
      <c r="QRL40" s="1022"/>
      <c r="QRM40" s="1022"/>
      <c r="QRN40" s="1022"/>
      <c r="QRO40" s="1022"/>
      <c r="QRP40" s="1022"/>
      <c r="QRQ40" s="1022"/>
      <c r="QRR40" s="1022"/>
      <c r="QRS40" s="1022"/>
      <c r="QRT40" s="1022"/>
      <c r="QRU40" s="1022"/>
      <c r="QRV40" s="1022"/>
      <c r="QRW40" s="1022"/>
      <c r="QRX40" s="1022"/>
      <c r="QRY40" s="1022"/>
      <c r="QRZ40" s="1022"/>
      <c r="QSA40" s="1022"/>
      <c r="QSB40" s="1022"/>
      <c r="QSC40" s="1022"/>
      <c r="QSD40" s="1022"/>
      <c r="QSE40" s="1022"/>
      <c r="QSF40" s="1022"/>
      <c r="QSG40" s="1022"/>
      <c r="QSH40" s="1022"/>
      <c r="QSI40" s="1022"/>
      <c r="QSJ40" s="1022"/>
      <c r="QSK40" s="1022"/>
      <c r="QSL40" s="1022"/>
      <c r="QSM40" s="1022"/>
      <c r="QSN40" s="1022"/>
      <c r="QSO40" s="1022"/>
      <c r="QSP40" s="1022"/>
      <c r="QSQ40" s="1022"/>
      <c r="QSR40" s="1022"/>
      <c r="QSS40" s="1022"/>
      <c r="QST40" s="1022"/>
      <c r="QSU40" s="1022"/>
      <c r="QSV40" s="1022"/>
      <c r="QSW40" s="1022"/>
      <c r="QSX40" s="1022"/>
      <c r="QSY40" s="1022"/>
      <c r="QSZ40" s="1022"/>
      <c r="QTA40" s="1022"/>
      <c r="QTB40" s="1022"/>
      <c r="QTC40" s="1022"/>
      <c r="QTD40" s="1022"/>
      <c r="QTE40" s="1022"/>
      <c r="QTF40" s="1022"/>
      <c r="QTG40" s="1022"/>
      <c r="QTH40" s="1022"/>
      <c r="QTI40" s="1022"/>
      <c r="QTJ40" s="1022"/>
      <c r="QTK40" s="1022"/>
      <c r="QTL40" s="1022"/>
      <c r="QTM40" s="1022"/>
      <c r="QTN40" s="1022"/>
      <c r="QTO40" s="1022"/>
      <c r="QTP40" s="1022"/>
      <c r="QTQ40" s="1022"/>
      <c r="QTR40" s="1022"/>
      <c r="QTS40" s="1022"/>
      <c r="QTT40" s="1022"/>
      <c r="QTU40" s="1022"/>
      <c r="QTV40" s="1022"/>
      <c r="QTW40" s="1022"/>
      <c r="QTX40" s="1022"/>
      <c r="QTY40" s="1022"/>
      <c r="QTZ40" s="1022"/>
      <c r="QUA40" s="1022"/>
      <c r="QUB40" s="1022"/>
      <c r="QUC40" s="1022"/>
      <c r="QUD40" s="1022"/>
      <c r="QUE40" s="1022"/>
      <c r="QUF40" s="1022"/>
      <c r="QUG40" s="1022"/>
      <c r="QUH40" s="1022"/>
      <c r="QUI40" s="1022"/>
      <c r="QUJ40" s="1022"/>
      <c r="QUK40" s="1022"/>
      <c r="QUL40" s="1022"/>
      <c r="QUM40" s="1022"/>
      <c r="QUN40" s="1022"/>
      <c r="QUO40" s="1022"/>
      <c r="QUP40" s="1022"/>
      <c r="QUQ40" s="1022"/>
      <c r="QUR40" s="1022"/>
      <c r="QUS40" s="1022"/>
      <c r="QUT40" s="1022"/>
      <c r="QUU40" s="1022"/>
      <c r="QUV40" s="1022"/>
      <c r="QUW40" s="1022"/>
      <c r="QUX40" s="1022"/>
      <c r="QUY40" s="1022"/>
      <c r="QUZ40" s="1022"/>
      <c r="QVA40" s="1022"/>
      <c r="QVB40" s="1022"/>
      <c r="QVC40" s="1022"/>
      <c r="QVD40" s="1022"/>
      <c r="QVE40" s="1022"/>
      <c r="QVF40" s="1022"/>
      <c r="QVG40" s="1022"/>
      <c r="QVH40" s="1022"/>
      <c r="QVI40" s="1022"/>
      <c r="QVJ40" s="1022"/>
      <c r="QVK40" s="1022"/>
      <c r="QVL40" s="1022"/>
      <c r="QVM40" s="1022"/>
      <c r="QVN40" s="1022"/>
      <c r="QVO40" s="1022"/>
      <c r="QVP40" s="1022"/>
      <c r="QVQ40" s="1022"/>
      <c r="QVR40" s="1022"/>
      <c r="QVS40" s="1022"/>
      <c r="QVT40" s="1022"/>
      <c r="QVU40" s="1022"/>
      <c r="QVV40" s="1022"/>
      <c r="QVW40" s="1022"/>
      <c r="QVX40" s="1022"/>
      <c r="QVY40" s="1022"/>
      <c r="QVZ40" s="1022"/>
      <c r="QWA40" s="1022"/>
      <c r="QWB40" s="1022"/>
      <c r="QWC40" s="1022"/>
      <c r="QWD40" s="1022"/>
      <c r="QWE40" s="1022"/>
      <c r="QWF40" s="1022"/>
      <c r="QWG40" s="1022"/>
      <c r="QWH40" s="1022"/>
      <c r="QWI40" s="1022"/>
      <c r="QWJ40" s="1022"/>
      <c r="QWK40" s="1022"/>
      <c r="QWL40" s="1022"/>
      <c r="QWM40" s="1022"/>
      <c r="QWN40" s="1022"/>
      <c r="QWO40" s="1022"/>
      <c r="QWP40" s="1022"/>
      <c r="QWQ40" s="1022"/>
      <c r="QWR40" s="1022"/>
      <c r="QWS40" s="1022"/>
      <c r="QWT40" s="1022"/>
      <c r="QWU40" s="1022"/>
      <c r="QWV40" s="1022"/>
      <c r="QWW40" s="1022"/>
      <c r="QWX40" s="1022"/>
      <c r="QWY40" s="1022"/>
      <c r="QWZ40" s="1022"/>
      <c r="QXA40" s="1022"/>
      <c r="QXB40" s="1022"/>
      <c r="QXC40" s="1022"/>
      <c r="QXD40" s="1022"/>
      <c r="QXE40" s="1022"/>
      <c r="QXF40" s="1022"/>
      <c r="QXG40" s="1022"/>
      <c r="QXH40" s="1022"/>
      <c r="QXI40" s="1022"/>
      <c r="QXJ40" s="1022"/>
      <c r="QXK40" s="1022"/>
      <c r="QXL40" s="1022"/>
      <c r="QXM40" s="1022"/>
      <c r="QXN40" s="1022"/>
      <c r="QXO40" s="1022"/>
      <c r="QXP40" s="1022"/>
      <c r="QXQ40" s="1022"/>
      <c r="QXR40" s="1022"/>
      <c r="QXS40" s="1022"/>
      <c r="QXT40" s="1022"/>
      <c r="QXU40" s="1022"/>
      <c r="QXV40" s="1022"/>
      <c r="QXW40" s="1022"/>
      <c r="QXX40" s="1022"/>
      <c r="QXY40" s="1022"/>
      <c r="QXZ40" s="1022"/>
      <c r="QYA40" s="1022"/>
      <c r="QYB40" s="1022"/>
      <c r="QYC40" s="1022"/>
      <c r="QYD40" s="1022"/>
      <c r="QYE40" s="1022"/>
      <c r="QYF40" s="1022"/>
      <c r="QYG40" s="1022"/>
      <c r="QYH40" s="1022"/>
      <c r="QYI40" s="1022"/>
      <c r="QYJ40" s="1022"/>
      <c r="QYK40" s="1022"/>
      <c r="QYL40" s="1022"/>
      <c r="QYM40" s="1022"/>
      <c r="QYN40" s="1022"/>
      <c r="QYO40" s="1022"/>
      <c r="QYP40" s="1022"/>
      <c r="QYQ40" s="1022"/>
      <c r="QYR40" s="1022"/>
      <c r="QYS40" s="1022"/>
      <c r="QYT40" s="1022"/>
      <c r="QYU40" s="1022"/>
      <c r="QYV40" s="1022"/>
      <c r="QYW40" s="1022"/>
      <c r="QYX40" s="1022"/>
      <c r="QYY40" s="1022"/>
      <c r="QYZ40" s="1022"/>
      <c r="QZA40" s="1022"/>
      <c r="QZB40" s="1022"/>
      <c r="QZC40" s="1022"/>
      <c r="QZD40" s="1022"/>
      <c r="QZE40" s="1022"/>
      <c r="QZF40" s="1022"/>
      <c r="QZG40" s="1022"/>
      <c r="QZH40" s="1022"/>
      <c r="QZI40" s="1022"/>
      <c r="QZJ40" s="1022"/>
      <c r="QZK40" s="1022"/>
      <c r="QZL40" s="1022"/>
      <c r="QZM40" s="1022"/>
      <c r="QZN40" s="1022"/>
      <c r="QZO40" s="1022"/>
      <c r="QZP40" s="1022"/>
      <c r="QZQ40" s="1022"/>
      <c r="QZR40" s="1022"/>
      <c r="QZS40" s="1022"/>
      <c r="QZT40" s="1022"/>
      <c r="QZU40" s="1022"/>
      <c r="QZV40" s="1022"/>
      <c r="QZW40" s="1022"/>
      <c r="QZX40" s="1022"/>
      <c r="QZY40" s="1022"/>
      <c r="QZZ40" s="1022"/>
      <c r="RAA40" s="1022"/>
      <c r="RAB40" s="1022"/>
      <c r="RAC40" s="1022"/>
      <c r="RAD40" s="1022"/>
      <c r="RAE40" s="1022"/>
      <c r="RAF40" s="1022"/>
      <c r="RAG40" s="1022"/>
      <c r="RAH40" s="1022"/>
      <c r="RAI40" s="1022"/>
      <c r="RAJ40" s="1022"/>
      <c r="RAK40" s="1022"/>
      <c r="RAL40" s="1022"/>
      <c r="RAM40" s="1022"/>
      <c r="RAN40" s="1022"/>
      <c r="RAO40" s="1022"/>
      <c r="RAP40" s="1022"/>
      <c r="RAQ40" s="1022"/>
      <c r="RAR40" s="1022"/>
      <c r="RAS40" s="1022"/>
      <c r="RAT40" s="1022"/>
      <c r="RAU40" s="1022"/>
      <c r="RAV40" s="1022"/>
      <c r="RAW40" s="1022"/>
      <c r="RAX40" s="1022"/>
      <c r="RAY40" s="1022"/>
      <c r="RAZ40" s="1022"/>
      <c r="RBA40" s="1022"/>
      <c r="RBB40" s="1022"/>
      <c r="RBC40" s="1022"/>
      <c r="RBD40" s="1022"/>
      <c r="RBE40" s="1022"/>
      <c r="RBF40" s="1022"/>
      <c r="RBG40" s="1022"/>
      <c r="RBH40" s="1022"/>
      <c r="RBI40" s="1022"/>
      <c r="RBJ40" s="1022"/>
      <c r="RBK40" s="1022"/>
      <c r="RBL40" s="1022"/>
      <c r="RBM40" s="1022"/>
      <c r="RBN40" s="1022"/>
      <c r="RBO40" s="1022"/>
      <c r="RBP40" s="1022"/>
      <c r="RBQ40" s="1022"/>
      <c r="RBR40" s="1022"/>
      <c r="RBS40" s="1022"/>
      <c r="RBT40" s="1022"/>
      <c r="RBU40" s="1022"/>
      <c r="RBV40" s="1022"/>
      <c r="RBW40" s="1022"/>
      <c r="RBX40" s="1022"/>
      <c r="RBY40" s="1022"/>
      <c r="RBZ40" s="1022"/>
      <c r="RCA40" s="1022"/>
      <c r="RCB40" s="1022"/>
      <c r="RCC40" s="1022"/>
      <c r="RCD40" s="1022"/>
      <c r="RCE40" s="1022"/>
      <c r="RCF40" s="1022"/>
      <c r="RCG40" s="1022"/>
      <c r="RCH40" s="1022"/>
      <c r="RCI40" s="1022"/>
      <c r="RCJ40" s="1022"/>
      <c r="RCK40" s="1022"/>
      <c r="RCL40" s="1022"/>
      <c r="RCM40" s="1022"/>
      <c r="RCN40" s="1022"/>
      <c r="RCO40" s="1022"/>
      <c r="RCP40" s="1022"/>
      <c r="RCQ40" s="1022"/>
      <c r="RCR40" s="1022"/>
      <c r="RCS40" s="1022"/>
      <c r="RCT40" s="1022"/>
      <c r="RCU40" s="1022"/>
      <c r="RCV40" s="1022"/>
      <c r="RCW40" s="1022"/>
      <c r="RCX40" s="1022"/>
      <c r="RCY40" s="1022"/>
      <c r="RCZ40" s="1022"/>
      <c r="RDA40" s="1022"/>
      <c r="RDB40" s="1022"/>
      <c r="RDC40" s="1022"/>
      <c r="RDD40" s="1022"/>
      <c r="RDE40" s="1022"/>
      <c r="RDF40" s="1022"/>
      <c r="RDG40" s="1022"/>
      <c r="RDH40" s="1022"/>
      <c r="RDI40" s="1022"/>
      <c r="RDJ40" s="1022"/>
      <c r="RDK40" s="1022"/>
      <c r="RDL40" s="1022"/>
      <c r="RDM40" s="1022"/>
      <c r="RDN40" s="1022"/>
      <c r="RDO40" s="1022"/>
      <c r="RDP40" s="1022"/>
      <c r="RDQ40" s="1022"/>
      <c r="RDR40" s="1022"/>
      <c r="RDS40" s="1022"/>
      <c r="RDT40" s="1022"/>
      <c r="RDU40" s="1022"/>
      <c r="RDV40" s="1022"/>
      <c r="RDW40" s="1022"/>
      <c r="RDX40" s="1022"/>
      <c r="RDY40" s="1022"/>
      <c r="RDZ40" s="1022"/>
      <c r="REA40" s="1022"/>
      <c r="REB40" s="1022"/>
      <c r="REC40" s="1022"/>
      <c r="RED40" s="1022"/>
      <c r="REE40" s="1022"/>
      <c r="REF40" s="1022"/>
      <c r="REG40" s="1022"/>
      <c r="REH40" s="1022"/>
      <c r="REI40" s="1022"/>
      <c r="REJ40" s="1022"/>
      <c r="REK40" s="1022"/>
      <c r="REL40" s="1022"/>
      <c r="REM40" s="1022"/>
      <c r="REN40" s="1022"/>
      <c r="REO40" s="1022"/>
      <c r="REP40" s="1022"/>
      <c r="REQ40" s="1022"/>
      <c r="RER40" s="1022"/>
      <c r="RES40" s="1022"/>
      <c r="RET40" s="1022"/>
      <c r="REU40" s="1022"/>
      <c r="REV40" s="1022"/>
      <c r="REW40" s="1022"/>
      <c r="REX40" s="1022"/>
      <c r="REY40" s="1022"/>
      <c r="REZ40" s="1022"/>
      <c r="RFA40" s="1022"/>
      <c r="RFB40" s="1022"/>
      <c r="RFC40" s="1022"/>
      <c r="RFD40" s="1022"/>
      <c r="RFE40" s="1022"/>
      <c r="RFF40" s="1022"/>
      <c r="RFG40" s="1022"/>
      <c r="RFH40" s="1022"/>
      <c r="RFI40" s="1022"/>
      <c r="RFJ40" s="1022"/>
      <c r="RFK40" s="1022"/>
      <c r="RFL40" s="1022"/>
      <c r="RFM40" s="1022"/>
      <c r="RFN40" s="1022"/>
      <c r="RFO40" s="1022"/>
      <c r="RFP40" s="1022"/>
      <c r="RFQ40" s="1022"/>
      <c r="RFR40" s="1022"/>
      <c r="RFS40" s="1022"/>
      <c r="RFT40" s="1022"/>
      <c r="RFU40" s="1022"/>
      <c r="RFV40" s="1022"/>
      <c r="RFW40" s="1022"/>
      <c r="RFX40" s="1022"/>
      <c r="RFY40" s="1022"/>
      <c r="RFZ40" s="1022"/>
      <c r="RGA40" s="1022"/>
      <c r="RGB40" s="1022"/>
      <c r="RGC40" s="1022"/>
      <c r="RGD40" s="1022"/>
      <c r="RGE40" s="1022"/>
      <c r="RGF40" s="1022"/>
      <c r="RGG40" s="1022"/>
      <c r="RGH40" s="1022"/>
      <c r="RGI40" s="1022"/>
      <c r="RGJ40" s="1022"/>
      <c r="RGK40" s="1022"/>
      <c r="RGL40" s="1022"/>
      <c r="RGM40" s="1022"/>
      <c r="RGN40" s="1022"/>
      <c r="RGO40" s="1022"/>
      <c r="RGP40" s="1022"/>
      <c r="RGQ40" s="1022"/>
      <c r="RGR40" s="1022"/>
      <c r="RGS40" s="1022"/>
      <c r="RGT40" s="1022"/>
      <c r="RGU40" s="1022"/>
      <c r="RGV40" s="1022"/>
      <c r="RGW40" s="1022"/>
      <c r="RGX40" s="1022"/>
      <c r="RGY40" s="1022"/>
      <c r="RGZ40" s="1022"/>
      <c r="RHA40" s="1022"/>
      <c r="RHB40" s="1022"/>
      <c r="RHC40" s="1022"/>
      <c r="RHD40" s="1022"/>
      <c r="RHE40" s="1022"/>
      <c r="RHF40" s="1022"/>
      <c r="RHG40" s="1022"/>
      <c r="RHH40" s="1022"/>
      <c r="RHI40" s="1022"/>
      <c r="RHJ40" s="1022"/>
      <c r="RHK40" s="1022"/>
      <c r="RHL40" s="1022"/>
      <c r="RHM40" s="1022"/>
      <c r="RHN40" s="1022"/>
      <c r="RHO40" s="1022"/>
      <c r="RHP40" s="1022"/>
      <c r="RHQ40" s="1022"/>
      <c r="RHR40" s="1022"/>
      <c r="RHS40" s="1022"/>
      <c r="RHT40" s="1022"/>
      <c r="RHU40" s="1022"/>
      <c r="RHV40" s="1022"/>
      <c r="RHW40" s="1022"/>
      <c r="RHX40" s="1022"/>
      <c r="RHY40" s="1022"/>
      <c r="RHZ40" s="1022"/>
      <c r="RIA40" s="1022"/>
      <c r="RIB40" s="1022"/>
      <c r="RIC40" s="1022"/>
      <c r="RID40" s="1022"/>
      <c r="RIE40" s="1022"/>
      <c r="RIF40" s="1022"/>
      <c r="RIG40" s="1022"/>
      <c r="RIH40" s="1022"/>
      <c r="RII40" s="1022"/>
      <c r="RIJ40" s="1022"/>
      <c r="RIK40" s="1022"/>
      <c r="RIL40" s="1022"/>
      <c r="RIM40" s="1022"/>
      <c r="RIN40" s="1022"/>
      <c r="RIO40" s="1022"/>
      <c r="RIP40" s="1022"/>
      <c r="RIQ40" s="1022"/>
      <c r="RIR40" s="1022"/>
      <c r="RIS40" s="1022"/>
      <c r="RIT40" s="1022"/>
      <c r="RIU40" s="1022"/>
      <c r="RIV40" s="1022"/>
      <c r="RIW40" s="1022"/>
      <c r="RIX40" s="1022"/>
      <c r="RIY40" s="1022"/>
      <c r="RIZ40" s="1022"/>
      <c r="RJA40" s="1022"/>
      <c r="RJB40" s="1022"/>
      <c r="RJC40" s="1022"/>
      <c r="RJD40" s="1022"/>
      <c r="RJE40" s="1022"/>
      <c r="RJF40" s="1022"/>
      <c r="RJG40" s="1022"/>
      <c r="RJH40" s="1022"/>
      <c r="RJI40" s="1022"/>
      <c r="RJJ40" s="1022"/>
      <c r="RJK40" s="1022"/>
      <c r="RJL40" s="1022"/>
      <c r="RJM40" s="1022"/>
      <c r="RJN40" s="1022"/>
      <c r="RJO40" s="1022"/>
      <c r="RJP40" s="1022"/>
      <c r="RJQ40" s="1022"/>
      <c r="RJR40" s="1022"/>
      <c r="RJS40" s="1022"/>
      <c r="RJT40" s="1022"/>
      <c r="RJU40" s="1022"/>
      <c r="RJV40" s="1022"/>
      <c r="RJW40" s="1022"/>
      <c r="RJX40" s="1022"/>
      <c r="RJY40" s="1022"/>
      <c r="RJZ40" s="1022"/>
      <c r="RKA40" s="1022"/>
      <c r="RKB40" s="1022"/>
      <c r="RKC40" s="1022"/>
      <c r="RKD40" s="1022"/>
      <c r="RKE40" s="1022"/>
      <c r="RKF40" s="1022"/>
      <c r="RKG40" s="1022"/>
      <c r="RKH40" s="1022"/>
      <c r="RKI40" s="1022"/>
      <c r="RKJ40" s="1022"/>
      <c r="RKK40" s="1022"/>
      <c r="RKL40" s="1022"/>
      <c r="RKM40" s="1022"/>
      <c r="RKN40" s="1022"/>
      <c r="RKO40" s="1022"/>
      <c r="RKP40" s="1022"/>
      <c r="RKQ40" s="1022"/>
      <c r="RKR40" s="1022"/>
      <c r="RKS40" s="1022"/>
      <c r="RKT40" s="1022"/>
      <c r="RKU40" s="1022"/>
      <c r="RKV40" s="1022"/>
      <c r="RKW40" s="1022"/>
      <c r="RKX40" s="1022"/>
      <c r="RKY40" s="1022"/>
      <c r="RKZ40" s="1022"/>
      <c r="RLA40" s="1022"/>
      <c r="RLB40" s="1022"/>
      <c r="RLC40" s="1022"/>
      <c r="RLD40" s="1022"/>
      <c r="RLE40" s="1022"/>
      <c r="RLF40" s="1022"/>
      <c r="RLG40" s="1022"/>
      <c r="RLH40" s="1022"/>
      <c r="RLI40" s="1022"/>
      <c r="RLJ40" s="1022"/>
      <c r="RLK40" s="1022"/>
      <c r="RLL40" s="1022"/>
      <c r="RLM40" s="1022"/>
      <c r="RLN40" s="1022"/>
      <c r="RLO40" s="1022"/>
      <c r="RLP40" s="1022"/>
      <c r="RLQ40" s="1022"/>
      <c r="RLR40" s="1022"/>
      <c r="RLS40" s="1022"/>
      <c r="RLT40" s="1022"/>
      <c r="RLU40" s="1022"/>
      <c r="RLV40" s="1022"/>
      <c r="RLW40" s="1022"/>
      <c r="RLX40" s="1022"/>
      <c r="RLY40" s="1022"/>
      <c r="RLZ40" s="1022"/>
      <c r="RMA40" s="1022"/>
      <c r="RMB40" s="1022"/>
      <c r="RMC40" s="1022"/>
      <c r="RMD40" s="1022"/>
      <c r="RME40" s="1022"/>
      <c r="RMF40" s="1022"/>
      <c r="RMG40" s="1022"/>
      <c r="RMH40" s="1022"/>
      <c r="RMI40" s="1022"/>
      <c r="RMJ40" s="1022"/>
      <c r="RMK40" s="1022"/>
      <c r="RML40" s="1022"/>
      <c r="RMM40" s="1022"/>
      <c r="RMN40" s="1022"/>
      <c r="RMO40" s="1022"/>
      <c r="RMP40" s="1022"/>
      <c r="RMQ40" s="1022"/>
      <c r="RMR40" s="1022"/>
      <c r="RMS40" s="1022"/>
      <c r="RMT40" s="1022"/>
      <c r="RMU40" s="1022"/>
      <c r="RMV40" s="1022"/>
      <c r="RMW40" s="1022"/>
      <c r="RMX40" s="1022"/>
      <c r="RMY40" s="1022"/>
      <c r="RMZ40" s="1022"/>
      <c r="RNA40" s="1022"/>
      <c r="RNB40" s="1022"/>
      <c r="RNC40" s="1022"/>
      <c r="RND40" s="1022"/>
      <c r="RNE40" s="1022"/>
      <c r="RNF40" s="1022"/>
      <c r="RNG40" s="1022"/>
      <c r="RNH40" s="1022"/>
      <c r="RNI40" s="1022"/>
      <c r="RNJ40" s="1022"/>
      <c r="RNK40" s="1022"/>
      <c r="RNL40" s="1022"/>
      <c r="RNM40" s="1022"/>
      <c r="RNN40" s="1022"/>
      <c r="RNO40" s="1022"/>
      <c r="RNP40" s="1022"/>
      <c r="RNQ40" s="1022"/>
      <c r="RNR40" s="1022"/>
      <c r="RNS40" s="1022"/>
      <c r="RNT40" s="1022"/>
      <c r="RNU40" s="1022"/>
      <c r="RNV40" s="1022"/>
      <c r="RNW40" s="1022"/>
      <c r="RNX40" s="1022"/>
      <c r="RNY40" s="1022"/>
      <c r="RNZ40" s="1022"/>
      <c r="ROA40" s="1022"/>
      <c r="ROB40" s="1022"/>
      <c r="ROC40" s="1022"/>
      <c r="ROD40" s="1022"/>
      <c r="ROE40" s="1022"/>
      <c r="ROF40" s="1022"/>
      <c r="ROG40" s="1022"/>
      <c r="ROH40" s="1022"/>
      <c r="ROI40" s="1022"/>
      <c r="ROJ40" s="1022"/>
      <c r="ROK40" s="1022"/>
      <c r="ROL40" s="1022"/>
      <c r="ROM40" s="1022"/>
      <c r="RON40" s="1022"/>
      <c r="ROO40" s="1022"/>
      <c r="ROP40" s="1022"/>
      <c r="ROQ40" s="1022"/>
      <c r="ROR40" s="1022"/>
      <c r="ROS40" s="1022"/>
      <c r="ROT40" s="1022"/>
      <c r="ROU40" s="1022"/>
      <c r="ROV40" s="1022"/>
      <c r="ROW40" s="1022"/>
      <c r="ROX40" s="1022"/>
      <c r="ROY40" s="1022"/>
      <c r="ROZ40" s="1022"/>
      <c r="RPA40" s="1022"/>
      <c r="RPB40" s="1022"/>
      <c r="RPC40" s="1022"/>
      <c r="RPD40" s="1022"/>
      <c r="RPE40" s="1022"/>
      <c r="RPF40" s="1022"/>
      <c r="RPG40" s="1022"/>
      <c r="RPH40" s="1022"/>
      <c r="RPI40" s="1022"/>
      <c r="RPJ40" s="1022"/>
      <c r="RPK40" s="1022"/>
      <c r="RPL40" s="1022"/>
      <c r="RPM40" s="1022"/>
      <c r="RPN40" s="1022"/>
      <c r="RPO40" s="1022"/>
      <c r="RPP40" s="1022"/>
      <c r="RPQ40" s="1022"/>
      <c r="RPR40" s="1022"/>
      <c r="RPS40" s="1022"/>
      <c r="RPT40" s="1022"/>
      <c r="RPU40" s="1022"/>
      <c r="RPV40" s="1022"/>
      <c r="RPW40" s="1022"/>
      <c r="RPX40" s="1022"/>
      <c r="RPY40" s="1022"/>
      <c r="RPZ40" s="1022"/>
      <c r="RQA40" s="1022"/>
      <c r="RQB40" s="1022"/>
      <c r="RQC40" s="1022"/>
      <c r="RQD40" s="1022"/>
      <c r="RQE40" s="1022"/>
      <c r="RQF40" s="1022"/>
      <c r="RQG40" s="1022"/>
      <c r="RQH40" s="1022"/>
      <c r="RQI40" s="1022"/>
      <c r="RQJ40" s="1022"/>
      <c r="RQK40" s="1022"/>
      <c r="RQL40" s="1022"/>
      <c r="RQM40" s="1022"/>
      <c r="RQN40" s="1022"/>
      <c r="RQO40" s="1022"/>
      <c r="RQP40" s="1022"/>
      <c r="RQQ40" s="1022"/>
      <c r="RQR40" s="1022"/>
      <c r="RQS40" s="1022"/>
      <c r="RQT40" s="1022"/>
      <c r="RQU40" s="1022"/>
      <c r="RQV40" s="1022"/>
      <c r="RQW40" s="1022"/>
      <c r="RQX40" s="1022"/>
      <c r="RQY40" s="1022"/>
      <c r="RQZ40" s="1022"/>
      <c r="RRA40" s="1022"/>
      <c r="RRB40" s="1022"/>
      <c r="RRC40" s="1022"/>
      <c r="RRD40" s="1022"/>
      <c r="RRE40" s="1022"/>
      <c r="RRF40" s="1022"/>
      <c r="RRG40" s="1022"/>
      <c r="RRH40" s="1022"/>
      <c r="RRI40" s="1022"/>
      <c r="RRJ40" s="1022"/>
      <c r="RRK40" s="1022"/>
      <c r="RRL40" s="1022"/>
      <c r="RRM40" s="1022"/>
      <c r="RRN40" s="1022"/>
      <c r="RRO40" s="1022"/>
      <c r="RRP40" s="1022"/>
      <c r="RRQ40" s="1022"/>
      <c r="RRR40" s="1022"/>
      <c r="RRS40" s="1022"/>
      <c r="RRT40" s="1022"/>
      <c r="RRU40" s="1022"/>
      <c r="RRV40" s="1022"/>
      <c r="RRW40" s="1022"/>
      <c r="RRX40" s="1022"/>
      <c r="RRY40" s="1022"/>
      <c r="RRZ40" s="1022"/>
      <c r="RSA40" s="1022"/>
      <c r="RSB40" s="1022"/>
      <c r="RSC40" s="1022"/>
      <c r="RSD40" s="1022"/>
      <c r="RSE40" s="1022"/>
      <c r="RSF40" s="1022"/>
      <c r="RSG40" s="1022"/>
      <c r="RSH40" s="1022"/>
      <c r="RSI40" s="1022"/>
      <c r="RSJ40" s="1022"/>
      <c r="RSK40" s="1022"/>
      <c r="RSL40" s="1022"/>
      <c r="RSM40" s="1022"/>
      <c r="RSN40" s="1022"/>
      <c r="RSO40" s="1022"/>
      <c r="RSP40" s="1022"/>
      <c r="RSQ40" s="1022"/>
      <c r="RSR40" s="1022"/>
      <c r="RSS40" s="1022"/>
      <c r="RST40" s="1022"/>
      <c r="RSU40" s="1022"/>
      <c r="RSV40" s="1022"/>
      <c r="RSW40" s="1022"/>
      <c r="RSX40" s="1022"/>
      <c r="RSY40" s="1022"/>
      <c r="RSZ40" s="1022"/>
      <c r="RTA40" s="1022"/>
      <c r="RTB40" s="1022"/>
      <c r="RTC40" s="1022"/>
      <c r="RTD40" s="1022"/>
      <c r="RTE40" s="1022"/>
      <c r="RTF40" s="1022"/>
      <c r="RTG40" s="1022"/>
      <c r="RTH40" s="1022"/>
      <c r="RTI40" s="1022"/>
      <c r="RTJ40" s="1022"/>
      <c r="RTK40" s="1022"/>
      <c r="RTL40" s="1022"/>
      <c r="RTM40" s="1022"/>
      <c r="RTN40" s="1022"/>
      <c r="RTO40" s="1022"/>
      <c r="RTP40" s="1022"/>
      <c r="RTQ40" s="1022"/>
      <c r="RTR40" s="1022"/>
      <c r="RTS40" s="1022"/>
      <c r="RTT40" s="1022"/>
      <c r="RTU40" s="1022"/>
      <c r="RTV40" s="1022"/>
      <c r="RTW40" s="1022"/>
      <c r="RTX40" s="1022"/>
      <c r="RTY40" s="1022"/>
      <c r="RTZ40" s="1022"/>
      <c r="RUA40" s="1022"/>
      <c r="RUB40" s="1022"/>
      <c r="RUC40" s="1022"/>
      <c r="RUD40" s="1022"/>
      <c r="RUE40" s="1022"/>
      <c r="RUF40" s="1022"/>
      <c r="RUG40" s="1022"/>
      <c r="RUH40" s="1022"/>
      <c r="RUI40" s="1022"/>
      <c r="RUJ40" s="1022"/>
      <c r="RUK40" s="1022"/>
      <c r="RUL40" s="1022"/>
      <c r="RUM40" s="1022"/>
      <c r="RUN40" s="1022"/>
      <c r="RUO40" s="1022"/>
      <c r="RUP40" s="1022"/>
      <c r="RUQ40" s="1022"/>
      <c r="RUR40" s="1022"/>
      <c r="RUS40" s="1022"/>
      <c r="RUT40" s="1022"/>
      <c r="RUU40" s="1022"/>
      <c r="RUV40" s="1022"/>
      <c r="RUW40" s="1022"/>
      <c r="RUX40" s="1022"/>
      <c r="RUY40" s="1022"/>
      <c r="RUZ40" s="1022"/>
      <c r="RVA40" s="1022"/>
      <c r="RVB40" s="1022"/>
      <c r="RVC40" s="1022"/>
      <c r="RVD40" s="1022"/>
      <c r="RVE40" s="1022"/>
      <c r="RVF40" s="1022"/>
      <c r="RVG40" s="1022"/>
      <c r="RVH40" s="1022"/>
      <c r="RVI40" s="1022"/>
      <c r="RVJ40" s="1022"/>
      <c r="RVK40" s="1022"/>
      <c r="RVL40" s="1022"/>
      <c r="RVM40" s="1022"/>
      <c r="RVN40" s="1022"/>
      <c r="RVO40" s="1022"/>
      <c r="RVP40" s="1022"/>
      <c r="RVQ40" s="1022"/>
      <c r="RVR40" s="1022"/>
      <c r="RVS40" s="1022"/>
      <c r="RVT40" s="1022"/>
      <c r="RVU40" s="1022"/>
      <c r="RVV40" s="1022"/>
      <c r="RVW40" s="1022"/>
      <c r="RVX40" s="1022"/>
      <c r="RVY40" s="1022"/>
      <c r="RVZ40" s="1022"/>
      <c r="RWA40" s="1022"/>
      <c r="RWB40" s="1022"/>
      <c r="RWC40" s="1022"/>
      <c r="RWD40" s="1022"/>
      <c r="RWE40" s="1022"/>
      <c r="RWF40" s="1022"/>
      <c r="RWG40" s="1022"/>
      <c r="RWH40" s="1022"/>
      <c r="RWI40" s="1022"/>
      <c r="RWJ40" s="1022"/>
      <c r="RWK40" s="1022"/>
      <c r="RWL40" s="1022"/>
      <c r="RWM40" s="1022"/>
      <c r="RWN40" s="1022"/>
      <c r="RWO40" s="1022"/>
      <c r="RWP40" s="1022"/>
      <c r="RWQ40" s="1022"/>
      <c r="RWR40" s="1022"/>
      <c r="RWS40" s="1022"/>
      <c r="RWT40" s="1022"/>
      <c r="RWU40" s="1022"/>
      <c r="RWV40" s="1022"/>
      <c r="RWW40" s="1022"/>
      <c r="RWX40" s="1022"/>
      <c r="RWY40" s="1022"/>
      <c r="RWZ40" s="1022"/>
      <c r="RXA40" s="1022"/>
      <c r="RXB40" s="1022"/>
      <c r="RXC40" s="1022"/>
      <c r="RXD40" s="1022"/>
      <c r="RXE40" s="1022"/>
      <c r="RXF40" s="1022"/>
      <c r="RXG40" s="1022"/>
      <c r="RXH40" s="1022"/>
      <c r="RXI40" s="1022"/>
      <c r="RXJ40" s="1022"/>
      <c r="RXK40" s="1022"/>
      <c r="RXL40" s="1022"/>
      <c r="RXM40" s="1022"/>
      <c r="RXN40" s="1022"/>
      <c r="RXO40" s="1022"/>
      <c r="RXP40" s="1022"/>
      <c r="RXQ40" s="1022"/>
      <c r="RXR40" s="1022"/>
      <c r="RXS40" s="1022"/>
      <c r="RXT40" s="1022"/>
      <c r="RXU40" s="1022"/>
      <c r="RXV40" s="1022"/>
      <c r="RXW40" s="1022"/>
      <c r="RXX40" s="1022"/>
      <c r="RXY40" s="1022"/>
      <c r="RXZ40" s="1022"/>
      <c r="RYA40" s="1022"/>
      <c r="RYB40" s="1022"/>
      <c r="RYC40" s="1022"/>
      <c r="RYD40" s="1022"/>
      <c r="RYE40" s="1022"/>
      <c r="RYF40" s="1022"/>
      <c r="RYG40" s="1022"/>
      <c r="RYH40" s="1022"/>
      <c r="RYI40" s="1022"/>
      <c r="RYJ40" s="1022"/>
      <c r="RYK40" s="1022"/>
      <c r="RYL40" s="1022"/>
      <c r="RYM40" s="1022"/>
      <c r="RYN40" s="1022"/>
      <c r="RYO40" s="1022"/>
      <c r="RYP40" s="1022"/>
      <c r="RYQ40" s="1022"/>
      <c r="RYR40" s="1022"/>
      <c r="RYS40" s="1022"/>
      <c r="RYT40" s="1022"/>
      <c r="RYU40" s="1022"/>
      <c r="RYV40" s="1022"/>
      <c r="RYW40" s="1022"/>
      <c r="RYX40" s="1022"/>
      <c r="RYY40" s="1022"/>
      <c r="RYZ40" s="1022"/>
      <c r="RZA40" s="1022"/>
      <c r="RZB40" s="1022"/>
      <c r="RZC40" s="1022"/>
      <c r="RZD40" s="1022"/>
      <c r="RZE40" s="1022"/>
      <c r="RZF40" s="1022"/>
      <c r="RZG40" s="1022"/>
      <c r="RZH40" s="1022"/>
      <c r="RZI40" s="1022"/>
      <c r="RZJ40" s="1022"/>
      <c r="RZK40" s="1022"/>
      <c r="RZL40" s="1022"/>
      <c r="RZM40" s="1022"/>
      <c r="RZN40" s="1022"/>
      <c r="RZO40" s="1022"/>
      <c r="RZP40" s="1022"/>
      <c r="RZQ40" s="1022"/>
      <c r="RZR40" s="1022"/>
      <c r="RZS40" s="1022"/>
      <c r="RZT40" s="1022"/>
      <c r="RZU40" s="1022"/>
      <c r="RZV40" s="1022"/>
      <c r="RZW40" s="1022"/>
      <c r="RZX40" s="1022"/>
      <c r="RZY40" s="1022"/>
      <c r="RZZ40" s="1022"/>
      <c r="SAA40" s="1022"/>
      <c r="SAB40" s="1022"/>
      <c r="SAC40" s="1022"/>
      <c r="SAD40" s="1022"/>
      <c r="SAE40" s="1022"/>
      <c r="SAF40" s="1022"/>
      <c r="SAG40" s="1022"/>
      <c r="SAH40" s="1022"/>
      <c r="SAI40" s="1022"/>
      <c r="SAJ40" s="1022"/>
      <c r="SAK40" s="1022"/>
      <c r="SAL40" s="1022"/>
      <c r="SAM40" s="1022"/>
      <c r="SAN40" s="1022"/>
      <c r="SAO40" s="1022"/>
      <c r="SAP40" s="1022"/>
      <c r="SAQ40" s="1022"/>
      <c r="SAR40" s="1022"/>
      <c r="SAS40" s="1022"/>
      <c r="SAT40" s="1022"/>
      <c r="SAU40" s="1022"/>
      <c r="SAV40" s="1022"/>
      <c r="SAW40" s="1022"/>
      <c r="SAX40" s="1022"/>
      <c r="SAY40" s="1022"/>
      <c r="SAZ40" s="1022"/>
      <c r="SBA40" s="1022"/>
      <c r="SBB40" s="1022"/>
      <c r="SBC40" s="1022"/>
      <c r="SBD40" s="1022"/>
      <c r="SBE40" s="1022"/>
      <c r="SBF40" s="1022"/>
      <c r="SBG40" s="1022"/>
      <c r="SBH40" s="1022"/>
      <c r="SBI40" s="1022"/>
      <c r="SBJ40" s="1022"/>
      <c r="SBK40" s="1022"/>
      <c r="SBL40" s="1022"/>
      <c r="SBM40" s="1022"/>
      <c r="SBN40" s="1022"/>
      <c r="SBO40" s="1022"/>
      <c r="SBP40" s="1022"/>
      <c r="SBQ40" s="1022"/>
      <c r="SBR40" s="1022"/>
      <c r="SBS40" s="1022"/>
      <c r="SBT40" s="1022"/>
      <c r="SBU40" s="1022"/>
      <c r="SBV40" s="1022"/>
      <c r="SBW40" s="1022"/>
      <c r="SBX40" s="1022"/>
      <c r="SBY40" s="1022"/>
      <c r="SBZ40" s="1022"/>
      <c r="SCA40" s="1022"/>
      <c r="SCB40" s="1022"/>
      <c r="SCC40" s="1022"/>
      <c r="SCD40" s="1022"/>
      <c r="SCE40" s="1022"/>
      <c r="SCF40" s="1022"/>
      <c r="SCG40" s="1022"/>
      <c r="SCH40" s="1022"/>
      <c r="SCI40" s="1022"/>
      <c r="SCJ40" s="1022"/>
      <c r="SCK40" s="1022"/>
      <c r="SCL40" s="1022"/>
      <c r="SCM40" s="1022"/>
      <c r="SCN40" s="1022"/>
      <c r="SCO40" s="1022"/>
      <c r="SCP40" s="1022"/>
      <c r="SCQ40" s="1022"/>
      <c r="SCR40" s="1022"/>
      <c r="SCS40" s="1022"/>
      <c r="SCT40" s="1022"/>
      <c r="SCU40" s="1022"/>
      <c r="SCV40" s="1022"/>
      <c r="SCW40" s="1022"/>
      <c r="SCX40" s="1022"/>
      <c r="SCY40" s="1022"/>
      <c r="SCZ40" s="1022"/>
      <c r="SDA40" s="1022"/>
      <c r="SDB40" s="1022"/>
      <c r="SDC40" s="1022"/>
      <c r="SDD40" s="1022"/>
      <c r="SDE40" s="1022"/>
      <c r="SDF40" s="1022"/>
      <c r="SDG40" s="1022"/>
      <c r="SDH40" s="1022"/>
      <c r="SDI40" s="1022"/>
      <c r="SDJ40" s="1022"/>
      <c r="SDK40" s="1022"/>
      <c r="SDL40" s="1022"/>
      <c r="SDM40" s="1022"/>
      <c r="SDN40" s="1022"/>
      <c r="SDO40" s="1022"/>
      <c r="SDP40" s="1022"/>
      <c r="SDQ40" s="1022"/>
      <c r="SDR40" s="1022"/>
      <c r="SDS40" s="1022"/>
      <c r="SDT40" s="1022"/>
      <c r="SDU40" s="1022"/>
      <c r="SDV40" s="1022"/>
      <c r="SDW40" s="1022"/>
      <c r="SDX40" s="1022"/>
      <c r="SDY40" s="1022"/>
      <c r="SDZ40" s="1022"/>
      <c r="SEA40" s="1022"/>
      <c r="SEB40" s="1022"/>
      <c r="SEC40" s="1022"/>
      <c r="SED40" s="1022"/>
      <c r="SEE40" s="1022"/>
      <c r="SEF40" s="1022"/>
      <c r="SEG40" s="1022"/>
      <c r="SEH40" s="1022"/>
      <c r="SEI40" s="1022"/>
      <c r="SEJ40" s="1022"/>
      <c r="SEK40" s="1022"/>
      <c r="SEL40" s="1022"/>
      <c r="SEM40" s="1022"/>
      <c r="SEN40" s="1022"/>
      <c r="SEO40" s="1022"/>
      <c r="SEP40" s="1022"/>
      <c r="SEQ40" s="1022"/>
      <c r="SER40" s="1022"/>
      <c r="SES40" s="1022"/>
      <c r="SET40" s="1022"/>
      <c r="SEU40" s="1022"/>
      <c r="SEV40" s="1022"/>
      <c r="SEW40" s="1022"/>
      <c r="SEX40" s="1022"/>
      <c r="SEY40" s="1022"/>
      <c r="SEZ40" s="1022"/>
      <c r="SFA40" s="1022"/>
      <c r="SFB40" s="1022"/>
      <c r="SFC40" s="1022"/>
      <c r="SFD40" s="1022"/>
      <c r="SFE40" s="1022"/>
      <c r="SFF40" s="1022"/>
      <c r="SFG40" s="1022"/>
      <c r="SFH40" s="1022"/>
      <c r="SFI40" s="1022"/>
      <c r="SFJ40" s="1022"/>
      <c r="SFK40" s="1022"/>
      <c r="SFL40" s="1022"/>
      <c r="SFM40" s="1022"/>
      <c r="SFN40" s="1022"/>
      <c r="SFO40" s="1022"/>
      <c r="SFP40" s="1022"/>
      <c r="SFQ40" s="1022"/>
      <c r="SFR40" s="1022"/>
      <c r="SFS40" s="1022"/>
      <c r="SFT40" s="1022"/>
      <c r="SFU40" s="1022"/>
      <c r="SFV40" s="1022"/>
      <c r="SFW40" s="1022"/>
      <c r="SFX40" s="1022"/>
      <c r="SFY40" s="1022"/>
      <c r="SFZ40" s="1022"/>
      <c r="SGA40" s="1022"/>
      <c r="SGB40" s="1022"/>
      <c r="SGC40" s="1022"/>
      <c r="SGD40" s="1022"/>
      <c r="SGE40" s="1022"/>
      <c r="SGF40" s="1022"/>
      <c r="SGG40" s="1022"/>
      <c r="SGH40" s="1022"/>
      <c r="SGI40" s="1022"/>
      <c r="SGJ40" s="1022"/>
      <c r="SGK40" s="1022"/>
      <c r="SGL40" s="1022"/>
      <c r="SGM40" s="1022"/>
      <c r="SGN40" s="1022"/>
      <c r="SGO40" s="1022"/>
      <c r="SGP40" s="1022"/>
      <c r="SGQ40" s="1022"/>
      <c r="SGR40" s="1022"/>
      <c r="SGS40" s="1022"/>
      <c r="SGT40" s="1022"/>
      <c r="SGU40" s="1022"/>
      <c r="SGV40" s="1022"/>
      <c r="SGW40" s="1022"/>
      <c r="SGX40" s="1022"/>
      <c r="SGY40" s="1022"/>
      <c r="SGZ40" s="1022"/>
      <c r="SHA40" s="1022"/>
      <c r="SHB40" s="1022"/>
      <c r="SHC40" s="1022"/>
      <c r="SHD40" s="1022"/>
      <c r="SHE40" s="1022"/>
      <c r="SHF40" s="1022"/>
      <c r="SHG40" s="1022"/>
      <c r="SHH40" s="1022"/>
      <c r="SHI40" s="1022"/>
      <c r="SHJ40" s="1022"/>
      <c r="SHK40" s="1022"/>
      <c r="SHL40" s="1022"/>
      <c r="SHM40" s="1022"/>
      <c r="SHN40" s="1022"/>
      <c r="SHO40" s="1022"/>
      <c r="SHP40" s="1022"/>
      <c r="SHQ40" s="1022"/>
      <c r="SHR40" s="1022"/>
      <c r="SHS40" s="1022"/>
      <c r="SHT40" s="1022"/>
      <c r="SHU40" s="1022"/>
      <c r="SHV40" s="1022"/>
      <c r="SHW40" s="1022"/>
      <c r="SHX40" s="1022"/>
      <c r="SHY40" s="1022"/>
      <c r="SHZ40" s="1022"/>
      <c r="SIA40" s="1022"/>
      <c r="SIB40" s="1022"/>
      <c r="SIC40" s="1022"/>
      <c r="SID40" s="1022"/>
      <c r="SIE40" s="1022"/>
      <c r="SIF40" s="1022"/>
      <c r="SIG40" s="1022"/>
      <c r="SIH40" s="1022"/>
      <c r="SII40" s="1022"/>
      <c r="SIJ40" s="1022"/>
      <c r="SIK40" s="1022"/>
      <c r="SIL40" s="1022"/>
      <c r="SIM40" s="1022"/>
      <c r="SIN40" s="1022"/>
      <c r="SIO40" s="1022"/>
      <c r="SIP40" s="1022"/>
      <c r="SIQ40" s="1022"/>
      <c r="SIR40" s="1022"/>
      <c r="SIS40" s="1022"/>
      <c r="SIT40" s="1022"/>
      <c r="SIU40" s="1022"/>
      <c r="SIV40" s="1022"/>
      <c r="SIW40" s="1022"/>
      <c r="SIX40" s="1022"/>
      <c r="SIY40" s="1022"/>
      <c r="SIZ40" s="1022"/>
      <c r="SJA40" s="1022"/>
      <c r="SJB40" s="1022"/>
      <c r="SJC40" s="1022"/>
      <c r="SJD40" s="1022"/>
      <c r="SJE40" s="1022"/>
      <c r="SJF40" s="1022"/>
      <c r="SJG40" s="1022"/>
      <c r="SJH40" s="1022"/>
      <c r="SJI40" s="1022"/>
      <c r="SJJ40" s="1022"/>
      <c r="SJK40" s="1022"/>
      <c r="SJL40" s="1022"/>
      <c r="SJM40" s="1022"/>
      <c r="SJN40" s="1022"/>
      <c r="SJO40" s="1022"/>
      <c r="SJP40" s="1022"/>
      <c r="SJQ40" s="1022"/>
      <c r="SJR40" s="1022"/>
      <c r="SJS40" s="1022"/>
      <c r="SJT40" s="1022"/>
      <c r="SJU40" s="1022"/>
      <c r="SJV40" s="1022"/>
      <c r="SJW40" s="1022"/>
      <c r="SJX40" s="1022"/>
      <c r="SJY40" s="1022"/>
      <c r="SJZ40" s="1022"/>
      <c r="SKA40" s="1022"/>
      <c r="SKB40" s="1022"/>
      <c r="SKC40" s="1022"/>
      <c r="SKD40" s="1022"/>
      <c r="SKE40" s="1022"/>
      <c r="SKF40" s="1022"/>
      <c r="SKG40" s="1022"/>
      <c r="SKH40" s="1022"/>
      <c r="SKI40" s="1022"/>
      <c r="SKJ40" s="1022"/>
      <c r="SKK40" s="1022"/>
      <c r="SKL40" s="1022"/>
      <c r="SKM40" s="1022"/>
      <c r="SKN40" s="1022"/>
      <c r="SKO40" s="1022"/>
      <c r="SKP40" s="1022"/>
      <c r="SKQ40" s="1022"/>
      <c r="SKR40" s="1022"/>
      <c r="SKS40" s="1022"/>
      <c r="SKT40" s="1022"/>
      <c r="SKU40" s="1022"/>
      <c r="SKV40" s="1022"/>
      <c r="SKW40" s="1022"/>
      <c r="SKX40" s="1022"/>
      <c r="SKY40" s="1022"/>
      <c r="SKZ40" s="1022"/>
      <c r="SLA40" s="1022"/>
      <c r="SLB40" s="1022"/>
      <c r="SLC40" s="1022"/>
      <c r="SLD40" s="1022"/>
      <c r="SLE40" s="1022"/>
      <c r="SLF40" s="1022"/>
      <c r="SLG40" s="1022"/>
      <c r="SLH40" s="1022"/>
      <c r="SLI40" s="1022"/>
      <c r="SLJ40" s="1022"/>
      <c r="SLK40" s="1022"/>
      <c r="SLL40" s="1022"/>
      <c r="SLM40" s="1022"/>
      <c r="SLN40" s="1022"/>
      <c r="SLO40" s="1022"/>
      <c r="SLP40" s="1022"/>
      <c r="SLQ40" s="1022"/>
      <c r="SLR40" s="1022"/>
      <c r="SLS40" s="1022"/>
      <c r="SLT40" s="1022"/>
      <c r="SLU40" s="1022"/>
      <c r="SLV40" s="1022"/>
      <c r="SLW40" s="1022"/>
      <c r="SLX40" s="1022"/>
      <c r="SLY40" s="1022"/>
      <c r="SLZ40" s="1022"/>
      <c r="SMA40" s="1022"/>
      <c r="SMB40" s="1022"/>
      <c r="SMC40" s="1022"/>
      <c r="SMD40" s="1022"/>
      <c r="SME40" s="1022"/>
      <c r="SMF40" s="1022"/>
      <c r="SMG40" s="1022"/>
      <c r="SMH40" s="1022"/>
      <c r="SMI40" s="1022"/>
      <c r="SMJ40" s="1022"/>
      <c r="SMK40" s="1022"/>
      <c r="SML40" s="1022"/>
      <c r="SMM40" s="1022"/>
      <c r="SMN40" s="1022"/>
      <c r="SMO40" s="1022"/>
      <c r="SMP40" s="1022"/>
      <c r="SMQ40" s="1022"/>
      <c r="SMR40" s="1022"/>
      <c r="SMS40" s="1022"/>
      <c r="SMT40" s="1022"/>
      <c r="SMU40" s="1022"/>
      <c r="SMV40" s="1022"/>
      <c r="SMW40" s="1022"/>
      <c r="SMX40" s="1022"/>
      <c r="SMY40" s="1022"/>
      <c r="SMZ40" s="1022"/>
      <c r="SNA40" s="1022"/>
      <c r="SNB40" s="1022"/>
      <c r="SNC40" s="1022"/>
      <c r="SND40" s="1022"/>
      <c r="SNE40" s="1022"/>
      <c r="SNF40" s="1022"/>
      <c r="SNG40" s="1022"/>
      <c r="SNH40" s="1022"/>
      <c r="SNI40" s="1022"/>
      <c r="SNJ40" s="1022"/>
      <c r="SNK40" s="1022"/>
      <c r="SNL40" s="1022"/>
      <c r="SNM40" s="1022"/>
      <c r="SNN40" s="1022"/>
      <c r="SNO40" s="1022"/>
      <c r="SNP40" s="1022"/>
      <c r="SNQ40" s="1022"/>
      <c r="SNR40" s="1022"/>
      <c r="SNS40" s="1022"/>
      <c r="SNT40" s="1022"/>
      <c r="SNU40" s="1022"/>
      <c r="SNV40" s="1022"/>
      <c r="SNW40" s="1022"/>
      <c r="SNX40" s="1022"/>
      <c r="SNY40" s="1022"/>
      <c r="SNZ40" s="1022"/>
      <c r="SOA40" s="1022"/>
      <c r="SOB40" s="1022"/>
      <c r="SOC40" s="1022"/>
      <c r="SOD40" s="1022"/>
      <c r="SOE40" s="1022"/>
      <c r="SOF40" s="1022"/>
      <c r="SOG40" s="1022"/>
      <c r="SOH40" s="1022"/>
      <c r="SOI40" s="1022"/>
      <c r="SOJ40" s="1022"/>
      <c r="SOK40" s="1022"/>
      <c r="SOL40" s="1022"/>
      <c r="SOM40" s="1022"/>
      <c r="SON40" s="1022"/>
      <c r="SOO40" s="1022"/>
      <c r="SOP40" s="1022"/>
      <c r="SOQ40" s="1022"/>
      <c r="SOR40" s="1022"/>
      <c r="SOS40" s="1022"/>
      <c r="SOT40" s="1022"/>
      <c r="SOU40" s="1022"/>
      <c r="SOV40" s="1022"/>
      <c r="SOW40" s="1022"/>
      <c r="SOX40" s="1022"/>
      <c r="SOY40" s="1022"/>
      <c r="SOZ40" s="1022"/>
      <c r="SPA40" s="1022"/>
      <c r="SPB40" s="1022"/>
      <c r="SPC40" s="1022"/>
      <c r="SPD40" s="1022"/>
      <c r="SPE40" s="1022"/>
      <c r="SPF40" s="1022"/>
      <c r="SPG40" s="1022"/>
      <c r="SPH40" s="1022"/>
      <c r="SPI40" s="1022"/>
      <c r="SPJ40" s="1022"/>
      <c r="SPK40" s="1022"/>
      <c r="SPL40" s="1022"/>
      <c r="SPM40" s="1022"/>
      <c r="SPN40" s="1022"/>
      <c r="SPO40" s="1022"/>
      <c r="SPP40" s="1022"/>
      <c r="SPQ40" s="1022"/>
      <c r="SPR40" s="1022"/>
      <c r="SPS40" s="1022"/>
      <c r="SPT40" s="1022"/>
      <c r="SPU40" s="1022"/>
      <c r="SPV40" s="1022"/>
      <c r="SPW40" s="1022"/>
      <c r="SPX40" s="1022"/>
      <c r="SPY40" s="1022"/>
      <c r="SPZ40" s="1022"/>
      <c r="SQA40" s="1022"/>
      <c r="SQB40" s="1022"/>
      <c r="SQC40" s="1022"/>
      <c r="SQD40" s="1022"/>
      <c r="SQE40" s="1022"/>
      <c r="SQF40" s="1022"/>
      <c r="SQG40" s="1022"/>
      <c r="SQH40" s="1022"/>
      <c r="SQI40" s="1022"/>
      <c r="SQJ40" s="1022"/>
      <c r="SQK40" s="1022"/>
      <c r="SQL40" s="1022"/>
      <c r="SQM40" s="1022"/>
      <c r="SQN40" s="1022"/>
      <c r="SQO40" s="1022"/>
      <c r="SQP40" s="1022"/>
      <c r="SQQ40" s="1022"/>
      <c r="SQR40" s="1022"/>
      <c r="SQS40" s="1022"/>
      <c r="SQT40" s="1022"/>
      <c r="SQU40" s="1022"/>
      <c r="SQV40" s="1022"/>
      <c r="SQW40" s="1022"/>
      <c r="SQX40" s="1022"/>
      <c r="SQY40" s="1022"/>
      <c r="SQZ40" s="1022"/>
      <c r="SRA40" s="1022"/>
      <c r="SRB40" s="1022"/>
      <c r="SRC40" s="1022"/>
      <c r="SRD40" s="1022"/>
      <c r="SRE40" s="1022"/>
      <c r="SRF40" s="1022"/>
      <c r="SRG40" s="1022"/>
      <c r="SRH40" s="1022"/>
      <c r="SRI40" s="1022"/>
      <c r="SRJ40" s="1022"/>
      <c r="SRK40" s="1022"/>
      <c r="SRL40" s="1022"/>
      <c r="SRM40" s="1022"/>
      <c r="SRN40" s="1022"/>
      <c r="SRO40" s="1022"/>
      <c r="SRP40" s="1022"/>
      <c r="SRQ40" s="1022"/>
      <c r="SRR40" s="1022"/>
      <c r="SRS40" s="1022"/>
      <c r="SRT40" s="1022"/>
      <c r="SRU40" s="1022"/>
      <c r="SRV40" s="1022"/>
      <c r="SRW40" s="1022"/>
      <c r="SRX40" s="1022"/>
      <c r="SRY40" s="1022"/>
      <c r="SRZ40" s="1022"/>
      <c r="SSA40" s="1022"/>
      <c r="SSB40" s="1022"/>
      <c r="SSC40" s="1022"/>
      <c r="SSD40" s="1022"/>
      <c r="SSE40" s="1022"/>
      <c r="SSF40" s="1022"/>
      <c r="SSG40" s="1022"/>
      <c r="SSH40" s="1022"/>
      <c r="SSI40" s="1022"/>
      <c r="SSJ40" s="1022"/>
      <c r="SSK40" s="1022"/>
      <c r="SSL40" s="1022"/>
      <c r="SSM40" s="1022"/>
      <c r="SSN40" s="1022"/>
      <c r="SSO40" s="1022"/>
      <c r="SSP40" s="1022"/>
      <c r="SSQ40" s="1022"/>
      <c r="SSR40" s="1022"/>
      <c r="SSS40" s="1022"/>
      <c r="SST40" s="1022"/>
      <c r="SSU40" s="1022"/>
      <c r="SSV40" s="1022"/>
      <c r="SSW40" s="1022"/>
      <c r="SSX40" s="1022"/>
      <c r="SSY40" s="1022"/>
      <c r="SSZ40" s="1022"/>
      <c r="STA40" s="1022"/>
      <c r="STB40" s="1022"/>
      <c r="STC40" s="1022"/>
      <c r="STD40" s="1022"/>
      <c r="STE40" s="1022"/>
      <c r="STF40" s="1022"/>
      <c r="STG40" s="1022"/>
      <c r="STH40" s="1022"/>
      <c r="STI40" s="1022"/>
      <c r="STJ40" s="1022"/>
      <c r="STK40" s="1022"/>
      <c r="STL40" s="1022"/>
      <c r="STM40" s="1022"/>
      <c r="STN40" s="1022"/>
      <c r="STO40" s="1022"/>
      <c r="STP40" s="1022"/>
      <c r="STQ40" s="1022"/>
      <c r="STR40" s="1022"/>
      <c r="STS40" s="1022"/>
      <c r="STT40" s="1022"/>
      <c r="STU40" s="1022"/>
      <c r="STV40" s="1022"/>
      <c r="STW40" s="1022"/>
      <c r="STX40" s="1022"/>
      <c r="STY40" s="1022"/>
      <c r="STZ40" s="1022"/>
      <c r="SUA40" s="1022"/>
      <c r="SUB40" s="1022"/>
      <c r="SUC40" s="1022"/>
      <c r="SUD40" s="1022"/>
      <c r="SUE40" s="1022"/>
      <c r="SUF40" s="1022"/>
      <c r="SUG40" s="1022"/>
      <c r="SUH40" s="1022"/>
      <c r="SUI40" s="1022"/>
      <c r="SUJ40" s="1022"/>
      <c r="SUK40" s="1022"/>
      <c r="SUL40" s="1022"/>
      <c r="SUM40" s="1022"/>
      <c r="SUN40" s="1022"/>
      <c r="SUO40" s="1022"/>
      <c r="SUP40" s="1022"/>
      <c r="SUQ40" s="1022"/>
      <c r="SUR40" s="1022"/>
      <c r="SUS40" s="1022"/>
      <c r="SUT40" s="1022"/>
      <c r="SUU40" s="1022"/>
      <c r="SUV40" s="1022"/>
      <c r="SUW40" s="1022"/>
      <c r="SUX40" s="1022"/>
      <c r="SUY40" s="1022"/>
      <c r="SUZ40" s="1022"/>
      <c r="SVA40" s="1022"/>
      <c r="SVB40" s="1022"/>
      <c r="SVC40" s="1022"/>
      <c r="SVD40" s="1022"/>
      <c r="SVE40" s="1022"/>
      <c r="SVF40" s="1022"/>
      <c r="SVG40" s="1022"/>
      <c r="SVH40" s="1022"/>
      <c r="SVI40" s="1022"/>
      <c r="SVJ40" s="1022"/>
      <c r="SVK40" s="1022"/>
      <c r="SVL40" s="1022"/>
      <c r="SVM40" s="1022"/>
      <c r="SVN40" s="1022"/>
      <c r="SVO40" s="1022"/>
      <c r="SVP40" s="1022"/>
      <c r="SVQ40" s="1022"/>
      <c r="SVR40" s="1022"/>
      <c r="SVS40" s="1022"/>
      <c r="SVT40" s="1022"/>
      <c r="SVU40" s="1022"/>
      <c r="SVV40" s="1022"/>
      <c r="SVW40" s="1022"/>
      <c r="SVX40" s="1022"/>
      <c r="SVY40" s="1022"/>
      <c r="SVZ40" s="1022"/>
      <c r="SWA40" s="1022"/>
      <c r="SWB40" s="1022"/>
      <c r="SWC40" s="1022"/>
      <c r="SWD40" s="1022"/>
      <c r="SWE40" s="1022"/>
      <c r="SWF40" s="1022"/>
      <c r="SWG40" s="1022"/>
      <c r="SWH40" s="1022"/>
      <c r="SWI40" s="1022"/>
      <c r="SWJ40" s="1022"/>
      <c r="SWK40" s="1022"/>
      <c r="SWL40" s="1022"/>
      <c r="SWM40" s="1022"/>
      <c r="SWN40" s="1022"/>
      <c r="SWO40" s="1022"/>
      <c r="SWP40" s="1022"/>
      <c r="SWQ40" s="1022"/>
      <c r="SWR40" s="1022"/>
      <c r="SWS40" s="1022"/>
      <c r="SWT40" s="1022"/>
      <c r="SWU40" s="1022"/>
      <c r="SWV40" s="1022"/>
      <c r="SWW40" s="1022"/>
      <c r="SWX40" s="1022"/>
      <c r="SWY40" s="1022"/>
      <c r="SWZ40" s="1022"/>
      <c r="SXA40" s="1022"/>
      <c r="SXB40" s="1022"/>
      <c r="SXC40" s="1022"/>
      <c r="SXD40" s="1022"/>
      <c r="SXE40" s="1022"/>
      <c r="SXF40" s="1022"/>
      <c r="SXG40" s="1022"/>
      <c r="SXH40" s="1022"/>
      <c r="SXI40" s="1022"/>
      <c r="SXJ40" s="1022"/>
      <c r="SXK40" s="1022"/>
      <c r="SXL40" s="1022"/>
      <c r="SXM40" s="1022"/>
      <c r="SXN40" s="1022"/>
      <c r="SXO40" s="1022"/>
      <c r="SXP40" s="1022"/>
      <c r="SXQ40" s="1022"/>
      <c r="SXR40" s="1022"/>
      <c r="SXS40" s="1022"/>
      <c r="SXT40" s="1022"/>
      <c r="SXU40" s="1022"/>
      <c r="SXV40" s="1022"/>
      <c r="SXW40" s="1022"/>
      <c r="SXX40" s="1022"/>
      <c r="SXY40" s="1022"/>
      <c r="SXZ40" s="1022"/>
      <c r="SYA40" s="1022"/>
      <c r="SYB40" s="1022"/>
      <c r="SYC40" s="1022"/>
      <c r="SYD40" s="1022"/>
      <c r="SYE40" s="1022"/>
      <c r="SYF40" s="1022"/>
      <c r="SYG40" s="1022"/>
      <c r="SYH40" s="1022"/>
      <c r="SYI40" s="1022"/>
      <c r="SYJ40" s="1022"/>
      <c r="SYK40" s="1022"/>
      <c r="SYL40" s="1022"/>
      <c r="SYM40" s="1022"/>
      <c r="SYN40" s="1022"/>
      <c r="SYO40" s="1022"/>
      <c r="SYP40" s="1022"/>
      <c r="SYQ40" s="1022"/>
      <c r="SYR40" s="1022"/>
      <c r="SYS40" s="1022"/>
      <c r="SYT40" s="1022"/>
      <c r="SYU40" s="1022"/>
      <c r="SYV40" s="1022"/>
      <c r="SYW40" s="1022"/>
      <c r="SYX40" s="1022"/>
      <c r="SYY40" s="1022"/>
      <c r="SYZ40" s="1022"/>
      <c r="SZA40" s="1022"/>
      <c r="SZB40" s="1022"/>
      <c r="SZC40" s="1022"/>
      <c r="SZD40" s="1022"/>
      <c r="SZE40" s="1022"/>
      <c r="SZF40" s="1022"/>
      <c r="SZG40" s="1022"/>
      <c r="SZH40" s="1022"/>
      <c r="SZI40" s="1022"/>
      <c r="SZJ40" s="1022"/>
      <c r="SZK40" s="1022"/>
      <c r="SZL40" s="1022"/>
      <c r="SZM40" s="1022"/>
      <c r="SZN40" s="1022"/>
      <c r="SZO40" s="1022"/>
      <c r="SZP40" s="1022"/>
      <c r="SZQ40" s="1022"/>
      <c r="SZR40" s="1022"/>
      <c r="SZS40" s="1022"/>
      <c r="SZT40" s="1022"/>
      <c r="SZU40" s="1022"/>
      <c r="SZV40" s="1022"/>
      <c r="SZW40" s="1022"/>
      <c r="SZX40" s="1022"/>
      <c r="SZY40" s="1022"/>
      <c r="SZZ40" s="1022"/>
      <c r="TAA40" s="1022"/>
      <c r="TAB40" s="1022"/>
      <c r="TAC40" s="1022"/>
      <c r="TAD40" s="1022"/>
      <c r="TAE40" s="1022"/>
      <c r="TAF40" s="1022"/>
      <c r="TAG40" s="1022"/>
      <c r="TAH40" s="1022"/>
      <c r="TAI40" s="1022"/>
      <c r="TAJ40" s="1022"/>
      <c r="TAK40" s="1022"/>
      <c r="TAL40" s="1022"/>
      <c r="TAM40" s="1022"/>
      <c r="TAN40" s="1022"/>
      <c r="TAO40" s="1022"/>
      <c r="TAP40" s="1022"/>
      <c r="TAQ40" s="1022"/>
      <c r="TAR40" s="1022"/>
      <c r="TAS40" s="1022"/>
      <c r="TAT40" s="1022"/>
      <c r="TAU40" s="1022"/>
      <c r="TAV40" s="1022"/>
      <c r="TAW40" s="1022"/>
      <c r="TAX40" s="1022"/>
      <c r="TAY40" s="1022"/>
      <c r="TAZ40" s="1022"/>
      <c r="TBA40" s="1022"/>
      <c r="TBB40" s="1022"/>
      <c r="TBC40" s="1022"/>
      <c r="TBD40" s="1022"/>
      <c r="TBE40" s="1022"/>
      <c r="TBF40" s="1022"/>
      <c r="TBG40" s="1022"/>
      <c r="TBH40" s="1022"/>
      <c r="TBI40" s="1022"/>
      <c r="TBJ40" s="1022"/>
      <c r="TBK40" s="1022"/>
      <c r="TBL40" s="1022"/>
      <c r="TBM40" s="1022"/>
      <c r="TBN40" s="1022"/>
      <c r="TBO40" s="1022"/>
      <c r="TBP40" s="1022"/>
      <c r="TBQ40" s="1022"/>
      <c r="TBR40" s="1022"/>
      <c r="TBS40" s="1022"/>
      <c r="TBT40" s="1022"/>
      <c r="TBU40" s="1022"/>
      <c r="TBV40" s="1022"/>
      <c r="TBW40" s="1022"/>
      <c r="TBX40" s="1022"/>
      <c r="TBY40" s="1022"/>
      <c r="TBZ40" s="1022"/>
      <c r="TCA40" s="1022"/>
      <c r="TCB40" s="1022"/>
      <c r="TCC40" s="1022"/>
      <c r="TCD40" s="1022"/>
      <c r="TCE40" s="1022"/>
      <c r="TCF40" s="1022"/>
      <c r="TCG40" s="1022"/>
      <c r="TCH40" s="1022"/>
      <c r="TCI40" s="1022"/>
      <c r="TCJ40" s="1022"/>
      <c r="TCK40" s="1022"/>
      <c r="TCL40" s="1022"/>
      <c r="TCM40" s="1022"/>
      <c r="TCN40" s="1022"/>
      <c r="TCO40" s="1022"/>
      <c r="TCP40" s="1022"/>
      <c r="TCQ40" s="1022"/>
      <c r="TCR40" s="1022"/>
      <c r="TCS40" s="1022"/>
      <c r="TCT40" s="1022"/>
      <c r="TCU40" s="1022"/>
      <c r="TCV40" s="1022"/>
      <c r="TCW40" s="1022"/>
      <c r="TCX40" s="1022"/>
      <c r="TCY40" s="1022"/>
      <c r="TCZ40" s="1022"/>
      <c r="TDA40" s="1022"/>
      <c r="TDB40" s="1022"/>
      <c r="TDC40" s="1022"/>
      <c r="TDD40" s="1022"/>
      <c r="TDE40" s="1022"/>
      <c r="TDF40" s="1022"/>
      <c r="TDG40" s="1022"/>
      <c r="TDH40" s="1022"/>
      <c r="TDI40" s="1022"/>
      <c r="TDJ40" s="1022"/>
      <c r="TDK40" s="1022"/>
      <c r="TDL40" s="1022"/>
      <c r="TDM40" s="1022"/>
      <c r="TDN40" s="1022"/>
      <c r="TDO40" s="1022"/>
      <c r="TDP40" s="1022"/>
      <c r="TDQ40" s="1022"/>
      <c r="TDR40" s="1022"/>
      <c r="TDS40" s="1022"/>
      <c r="TDT40" s="1022"/>
      <c r="TDU40" s="1022"/>
      <c r="TDV40" s="1022"/>
      <c r="TDW40" s="1022"/>
      <c r="TDX40" s="1022"/>
      <c r="TDY40" s="1022"/>
      <c r="TDZ40" s="1022"/>
      <c r="TEA40" s="1022"/>
      <c r="TEB40" s="1022"/>
      <c r="TEC40" s="1022"/>
      <c r="TED40" s="1022"/>
      <c r="TEE40" s="1022"/>
      <c r="TEF40" s="1022"/>
      <c r="TEG40" s="1022"/>
      <c r="TEH40" s="1022"/>
      <c r="TEI40" s="1022"/>
      <c r="TEJ40" s="1022"/>
      <c r="TEK40" s="1022"/>
      <c r="TEL40" s="1022"/>
      <c r="TEM40" s="1022"/>
      <c r="TEN40" s="1022"/>
      <c r="TEO40" s="1022"/>
      <c r="TEP40" s="1022"/>
      <c r="TEQ40" s="1022"/>
      <c r="TER40" s="1022"/>
      <c r="TES40" s="1022"/>
      <c r="TET40" s="1022"/>
      <c r="TEU40" s="1022"/>
      <c r="TEV40" s="1022"/>
      <c r="TEW40" s="1022"/>
      <c r="TEX40" s="1022"/>
      <c r="TEY40" s="1022"/>
      <c r="TEZ40" s="1022"/>
      <c r="TFA40" s="1022"/>
      <c r="TFB40" s="1022"/>
      <c r="TFC40" s="1022"/>
      <c r="TFD40" s="1022"/>
      <c r="TFE40" s="1022"/>
      <c r="TFF40" s="1022"/>
      <c r="TFG40" s="1022"/>
      <c r="TFH40" s="1022"/>
      <c r="TFI40" s="1022"/>
      <c r="TFJ40" s="1022"/>
      <c r="TFK40" s="1022"/>
      <c r="TFL40" s="1022"/>
      <c r="TFM40" s="1022"/>
      <c r="TFN40" s="1022"/>
      <c r="TFO40" s="1022"/>
      <c r="TFP40" s="1022"/>
      <c r="TFQ40" s="1022"/>
      <c r="TFR40" s="1022"/>
      <c r="TFS40" s="1022"/>
      <c r="TFT40" s="1022"/>
      <c r="TFU40" s="1022"/>
      <c r="TFV40" s="1022"/>
      <c r="TFW40" s="1022"/>
      <c r="TFX40" s="1022"/>
      <c r="TFY40" s="1022"/>
      <c r="TFZ40" s="1022"/>
      <c r="TGA40" s="1022"/>
      <c r="TGB40" s="1022"/>
      <c r="TGC40" s="1022"/>
      <c r="TGD40" s="1022"/>
      <c r="TGE40" s="1022"/>
      <c r="TGF40" s="1022"/>
      <c r="TGG40" s="1022"/>
      <c r="TGH40" s="1022"/>
      <c r="TGI40" s="1022"/>
      <c r="TGJ40" s="1022"/>
      <c r="TGK40" s="1022"/>
      <c r="TGL40" s="1022"/>
      <c r="TGM40" s="1022"/>
      <c r="TGN40" s="1022"/>
      <c r="TGO40" s="1022"/>
      <c r="TGP40" s="1022"/>
      <c r="TGQ40" s="1022"/>
      <c r="TGR40" s="1022"/>
      <c r="TGS40" s="1022"/>
      <c r="TGT40" s="1022"/>
      <c r="TGU40" s="1022"/>
      <c r="TGV40" s="1022"/>
      <c r="TGW40" s="1022"/>
      <c r="TGX40" s="1022"/>
      <c r="TGY40" s="1022"/>
      <c r="TGZ40" s="1022"/>
      <c r="THA40" s="1022"/>
      <c r="THB40" s="1022"/>
      <c r="THC40" s="1022"/>
      <c r="THD40" s="1022"/>
      <c r="THE40" s="1022"/>
      <c r="THF40" s="1022"/>
      <c r="THG40" s="1022"/>
      <c r="THH40" s="1022"/>
      <c r="THI40" s="1022"/>
      <c r="THJ40" s="1022"/>
      <c r="THK40" s="1022"/>
      <c r="THL40" s="1022"/>
      <c r="THM40" s="1022"/>
      <c r="THN40" s="1022"/>
      <c r="THO40" s="1022"/>
      <c r="THP40" s="1022"/>
      <c r="THQ40" s="1022"/>
      <c r="THR40" s="1022"/>
      <c r="THS40" s="1022"/>
      <c r="THT40" s="1022"/>
      <c r="THU40" s="1022"/>
      <c r="THV40" s="1022"/>
      <c r="THW40" s="1022"/>
      <c r="THX40" s="1022"/>
      <c r="THY40" s="1022"/>
      <c r="THZ40" s="1022"/>
      <c r="TIA40" s="1022"/>
      <c r="TIB40" s="1022"/>
      <c r="TIC40" s="1022"/>
      <c r="TID40" s="1022"/>
      <c r="TIE40" s="1022"/>
      <c r="TIF40" s="1022"/>
      <c r="TIG40" s="1022"/>
      <c r="TIH40" s="1022"/>
      <c r="TII40" s="1022"/>
      <c r="TIJ40" s="1022"/>
      <c r="TIK40" s="1022"/>
      <c r="TIL40" s="1022"/>
      <c r="TIM40" s="1022"/>
      <c r="TIN40" s="1022"/>
      <c r="TIO40" s="1022"/>
      <c r="TIP40" s="1022"/>
      <c r="TIQ40" s="1022"/>
      <c r="TIR40" s="1022"/>
      <c r="TIS40" s="1022"/>
      <c r="TIT40" s="1022"/>
      <c r="TIU40" s="1022"/>
      <c r="TIV40" s="1022"/>
      <c r="TIW40" s="1022"/>
      <c r="TIX40" s="1022"/>
      <c r="TIY40" s="1022"/>
      <c r="TIZ40" s="1022"/>
      <c r="TJA40" s="1022"/>
      <c r="TJB40" s="1022"/>
      <c r="TJC40" s="1022"/>
      <c r="TJD40" s="1022"/>
      <c r="TJE40" s="1022"/>
      <c r="TJF40" s="1022"/>
      <c r="TJG40" s="1022"/>
      <c r="TJH40" s="1022"/>
      <c r="TJI40" s="1022"/>
      <c r="TJJ40" s="1022"/>
      <c r="TJK40" s="1022"/>
      <c r="TJL40" s="1022"/>
      <c r="TJM40" s="1022"/>
      <c r="TJN40" s="1022"/>
      <c r="TJO40" s="1022"/>
      <c r="TJP40" s="1022"/>
      <c r="TJQ40" s="1022"/>
      <c r="TJR40" s="1022"/>
      <c r="TJS40" s="1022"/>
      <c r="TJT40" s="1022"/>
      <c r="TJU40" s="1022"/>
      <c r="TJV40" s="1022"/>
      <c r="TJW40" s="1022"/>
      <c r="TJX40" s="1022"/>
      <c r="TJY40" s="1022"/>
      <c r="TJZ40" s="1022"/>
      <c r="TKA40" s="1022"/>
      <c r="TKB40" s="1022"/>
      <c r="TKC40" s="1022"/>
      <c r="TKD40" s="1022"/>
      <c r="TKE40" s="1022"/>
      <c r="TKF40" s="1022"/>
      <c r="TKG40" s="1022"/>
      <c r="TKH40" s="1022"/>
      <c r="TKI40" s="1022"/>
      <c r="TKJ40" s="1022"/>
      <c r="TKK40" s="1022"/>
      <c r="TKL40" s="1022"/>
      <c r="TKM40" s="1022"/>
      <c r="TKN40" s="1022"/>
      <c r="TKO40" s="1022"/>
      <c r="TKP40" s="1022"/>
      <c r="TKQ40" s="1022"/>
      <c r="TKR40" s="1022"/>
      <c r="TKS40" s="1022"/>
      <c r="TKT40" s="1022"/>
      <c r="TKU40" s="1022"/>
      <c r="TKV40" s="1022"/>
      <c r="TKW40" s="1022"/>
      <c r="TKX40" s="1022"/>
      <c r="TKY40" s="1022"/>
      <c r="TKZ40" s="1022"/>
      <c r="TLA40" s="1022"/>
      <c r="TLB40" s="1022"/>
      <c r="TLC40" s="1022"/>
      <c r="TLD40" s="1022"/>
      <c r="TLE40" s="1022"/>
      <c r="TLF40" s="1022"/>
      <c r="TLG40" s="1022"/>
      <c r="TLH40" s="1022"/>
      <c r="TLI40" s="1022"/>
      <c r="TLJ40" s="1022"/>
      <c r="TLK40" s="1022"/>
      <c r="TLL40" s="1022"/>
      <c r="TLM40" s="1022"/>
      <c r="TLN40" s="1022"/>
      <c r="TLO40" s="1022"/>
      <c r="TLP40" s="1022"/>
      <c r="TLQ40" s="1022"/>
      <c r="TLR40" s="1022"/>
      <c r="TLS40" s="1022"/>
      <c r="TLT40" s="1022"/>
      <c r="TLU40" s="1022"/>
      <c r="TLV40" s="1022"/>
      <c r="TLW40" s="1022"/>
      <c r="TLX40" s="1022"/>
      <c r="TLY40" s="1022"/>
      <c r="TLZ40" s="1022"/>
      <c r="TMA40" s="1022"/>
      <c r="TMB40" s="1022"/>
      <c r="TMC40" s="1022"/>
      <c r="TMD40" s="1022"/>
      <c r="TME40" s="1022"/>
      <c r="TMF40" s="1022"/>
      <c r="TMG40" s="1022"/>
      <c r="TMH40" s="1022"/>
      <c r="TMI40" s="1022"/>
      <c r="TMJ40" s="1022"/>
      <c r="TMK40" s="1022"/>
      <c r="TML40" s="1022"/>
      <c r="TMM40" s="1022"/>
      <c r="TMN40" s="1022"/>
      <c r="TMO40" s="1022"/>
      <c r="TMP40" s="1022"/>
      <c r="TMQ40" s="1022"/>
      <c r="TMR40" s="1022"/>
      <c r="TMS40" s="1022"/>
      <c r="TMT40" s="1022"/>
      <c r="TMU40" s="1022"/>
      <c r="TMV40" s="1022"/>
      <c r="TMW40" s="1022"/>
      <c r="TMX40" s="1022"/>
      <c r="TMY40" s="1022"/>
      <c r="TMZ40" s="1022"/>
      <c r="TNA40" s="1022"/>
      <c r="TNB40" s="1022"/>
      <c r="TNC40" s="1022"/>
      <c r="TND40" s="1022"/>
      <c r="TNE40" s="1022"/>
      <c r="TNF40" s="1022"/>
      <c r="TNG40" s="1022"/>
      <c r="TNH40" s="1022"/>
      <c r="TNI40" s="1022"/>
      <c r="TNJ40" s="1022"/>
      <c r="TNK40" s="1022"/>
      <c r="TNL40" s="1022"/>
      <c r="TNM40" s="1022"/>
      <c r="TNN40" s="1022"/>
      <c r="TNO40" s="1022"/>
      <c r="TNP40" s="1022"/>
      <c r="TNQ40" s="1022"/>
      <c r="TNR40" s="1022"/>
      <c r="TNS40" s="1022"/>
      <c r="TNT40" s="1022"/>
      <c r="TNU40" s="1022"/>
      <c r="TNV40" s="1022"/>
      <c r="TNW40" s="1022"/>
      <c r="TNX40" s="1022"/>
      <c r="TNY40" s="1022"/>
      <c r="TNZ40" s="1022"/>
      <c r="TOA40" s="1022"/>
      <c r="TOB40" s="1022"/>
      <c r="TOC40" s="1022"/>
      <c r="TOD40" s="1022"/>
      <c r="TOE40" s="1022"/>
      <c r="TOF40" s="1022"/>
      <c r="TOG40" s="1022"/>
      <c r="TOH40" s="1022"/>
      <c r="TOI40" s="1022"/>
      <c r="TOJ40" s="1022"/>
      <c r="TOK40" s="1022"/>
      <c r="TOL40" s="1022"/>
      <c r="TOM40" s="1022"/>
      <c r="TON40" s="1022"/>
      <c r="TOO40" s="1022"/>
      <c r="TOP40" s="1022"/>
      <c r="TOQ40" s="1022"/>
      <c r="TOR40" s="1022"/>
      <c r="TOS40" s="1022"/>
      <c r="TOT40" s="1022"/>
      <c r="TOU40" s="1022"/>
      <c r="TOV40" s="1022"/>
      <c r="TOW40" s="1022"/>
      <c r="TOX40" s="1022"/>
      <c r="TOY40" s="1022"/>
      <c r="TOZ40" s="1022"/>
      <c r="TPA40" s="1022"/>
      <c r="TPB40" s="1022"/>
      <c r="TPC40" s="1022"/>
      <c r="TPD40" s="1022"/>
      <c r="TPE40" s="1022"/>
      <c r="TPF40" s="1022"/>
      <c r="TPG40" s="1022"/>
      <c r="TPH40" s="1022"/>
      <c r="TPI40" s="1022"/>
      <c r="TPJ40" s="1022"/>
      <c r="TPK40" s="1022"/>
      <c r="TPL40" s="1022"/>
      <c r="TPM40" s="1022"/>
      <c r="TPN40" s="1022"/>
      <c r="TPO40" s="1022"/>
      <c r="TPP40" s="1022"/>
      <c r="TPQ40" s="1022"/>
      <c r="TPR40" s="1022"/>
      <c r="TPS40" s="1022"/>
      <c r="TPT40" s="1022"/>
      <c r="TPU40" s="1022"/>
      <c r="TPV40" s="1022"/>
      <c r="TPW40" s="1022"/>
      <c r="TPX40" s="1022"/>
      <c r="TPY40" s="1022"/>
      <c r="TPZ40" s="1022"/>
      <c r="TQA40" s="1022"/>
      <c r="TQB40" s="1022"/>
      <c r="TQC40" s="1022"/>
      <c r="TQD40" s="1022"/>
      <c r="TQE40" s="1022"/>
      <c r="TQF40" s="1022"/>
      <c r="TQG40" s="1022"/>
      <c r="TQH40" s="1022"/>
      <c r="TQI40" s="1022"/>
      <c r="TQJ40" s="1022"/>
      <c r="TQK40" s="1022"/>
      <c r="TQL40" s="1022"/>
      <c r="TQM40" s="1022"/>
      <c r="TQN40" s="1022"/>
      <c r="TQO40" s="1022"/>
      <c r="TQP40" s="1022"/>
      <c r="TQQ40" s="1022"/>
      <c r="TQR40" s="1022"/>
      <c r="TQS40" s="1022"/>
      <c r="TQT40" s="1022"/>
      <c r="TQU40" s="1022"/>
      <c r="TQV40" s="1022"/>
      <c r="TQW40" s="1022"/>
      <c r="TQX40" s="1022"/>
      <c r="TQY40" s="1022"/>
      <c r="TQZ40" s="1022"/>
      <c r="TRA40" s="1022"/>
      <c r="TRB40" s="1022"/>
      <c r="TRC40" s="1022"/>
      <c r="TRD40" s="1022"/>
      <c r="TRE40" s="1022"/>
      <c r="TRF40" s="1022"/>
      <c r="TRG40" s="1022"/>
      <c r="TRH40" s="1022"/>
      <c r="TRI40" s="1022"/>
      <c r="TRJ40" s="1022"/>
      <c r="TRK40" s="1022"/>
      <c r="TRL40" s="1022"/>
      <c r="TRM40" s="1022"/>
      <c r="TRN40" s="1022"/>
      <c r="TRO40" s="1022"/>
      <c r="TRP40" s="1022"/>
      <c r="TRQ40" s="1022"/>
      <c r="TRR40" s="1022"/>
      <c r="TRS40" s="1022"/>
      <c r="TRT40" s="1022"/>
      <c r="TRU40" s="1022"/>
      <c r="TRV40" s="1022"/>
      <c r="TRW40" s="1022"/>
      <c r="TRX40" s="1022"/>
      <c r="TRY40" s="1022"/>
      <c r="TRZ40" s="1022"/>
      <c r="TSA40" s="1022"/>
      <c r="TSB40" s="1022"/>
      <c r="TSC40" s="1022"/>
      <c r="TSD40" s="1022"/>
      <c r="TSE40" s="1022"/>
      <c r="TSF40" s="1022"/>
      <c r="TSG40" s="1022"/>
      <c r="TSH40" s="1022"/>
      <c r="TSI40" s="1022"/>
      <c r="TSJ40" s="1022"/>
      <c r="TSK40" s="1022"/>
      <c r="TSL40" s="1022"/>
      <c r="TSM40" s="1022"/>
      <c r="TSN40" s="1022"/>
      <c r="TSO40" s="1022"/>
      <c r="TSP40" s="1022"/>
      <c r="TSQ40" s="1022"/>
      <c r="TSR40" s="1022"/>
      <c r="TSS40" s="1022"/>
      <c r="TST40" s="1022"/>
      <c r="TSU40" s="1022"/>
      <c r="TSV40" s="1022"/>
      <c r="TSW40" s="1022"/>
      <c r="TSX40" s="1022"/>
      <c r="TSY40" s="1022"/>
      <c r="TSZ40" s="1022"/>
      <c r="TTA40" s="1022"/>
      <c r="TTB40" s="1022"/>
      <c r="TTC40" s="1022"/>
      <c r="TTD40" s="1022"/>
      <c r="TTE40" s="1022"/>
      <c r="TTF40" s="1022"/>
      <c r="TTG40" s="1022"/>
      <c r="TTH40" s="1022"/>
      <c r="TTI40" s="1022"/>
      <c r="TTJ40" s="1022"/>
      <c r="TTK40" s="1022"/>
      <c r="TTL40" s="1022"/>
      <c r="TTM40" s="1022"/>
      <c r="TTN40" s="1022"/>
      <c r="TTO40" s="1022"/>
      <c r="TTP40" s="1022"/>
      <c r="TTQ40" s="1022"/>
      <c r="TTR40" s="1022"/>
      <c r="TTS40" s="1022"/>
      <c r="TTT40" s="1022"/>
      <c r="TTU40" s="1022"/>
      <c r="TTV40" s="1022"/>
      <c r="TTW40" s="1022"/>
      <c r="TTX40" s="1022"/>
      <c r="TTY40" s="1022"/>
      <c r="TTZ40" s="1022"/>
      <c r="TUA40" s="1022"/>
      <c r="TUB40" s="1022"/>
      <c r="TUC40" s="1022"/>
      <c r="TUD40" s="1022"/>
      <c r="TUE40" s="1022"/>
      <c r="TUF40" s="1022"/>
      <c r="TUG40" s="1022"/>
      <c r="TUH40" s="1022"/>
      <c r="TUI40" s="1022"/>
      <c r="TUJ40" s="1022"/>
      <c r="TUK40" s="1022"/>
      <c r="TUL40" s="1022"/>
      <c r="TUM40" s="1022"/>
      <c r="TUN40" s="1022"/>
      <c r="TUO40" s="1022"/>
      <c r="TUP40" s="1022"/>
      <c r="TUQ40" s="1022"/>
      <c r="TUR40" s="1022"/>
      <c r="TUS40" s="1022"/>
      <c r="TUT40" s="1022"/>
      <c r="TUU40" s="1022"/>
      <c r="TUV40" s="1022"/>
      <c r="TUW40" s="1022"/>
      <c r="TUX40" s="1022"/>
      <c r="TUY40" s="1022"/>
      <c r="TUZ40" s="1022"/>
      <c r="TVA40" s="1022"/>
      <c r="TVB40" s="1022"/>
      <c r="TVC40" s="1022"/>
      <c r="TVD40" s="1022"/>
      <c r="TVE40" s="1022"/>
      <c r="TVF40" s="1022"/>
      <c r="TVG40" s="1022"/>
      <c r="TVH40" s="1022"/>
      <c r="TVI40" s="1022"/>
      <c r="TVJ40" s="1022"/>
      <c r="TVK40" s="1022"/>
      <c r="TVL40" s="1022"/>
      <c r="TVM40" s="1022"/>
      <c r="TVN40" s="1022"/>
      <c r="TVO40" s="1022"/>
      <c r="TVP40" s="1022"/>
      <c r="TVQ40" s="1022"/>
      <c r="TVR40" s="1022"/>
      <c r="TVS40" s="1022"/>
      <c r="TVT40" s="1022"/>
      <c r="TVU40" s="1022"/>
      <c r="TVV40" s="1022"/>
      <c r="TVW40" s="1022"/>
      <c r="TVX40" s="1022"/>
      <c r="TVY40" s="1022"/>
      <c r="TVZ40" s="1022"/>
      <c r="TWA40" s="1022"/>
      <c r="TWB40" s="1022"/>
      <c r="TWC40" s="1022"/>
      <c r="TWD40" s="1022"/>
      <c r="TWE40" s="1022"/>
      <c r="TWF40" s="1022"/>
      <c r="TWG40" s="1022"/>
      <c r="TWH40" s="1022"/>
      <c r="TWI40" s="1022"/>
      <c r="TWJ40" s="1022"/>
      <c r="TWK40" s="1022"/>
      <c r="TWL40" s="1022"/>
      <c r="TWM40" s="1022"/>
      <c r="TWN40" s="1022"/>
      <c r="TWO40" s="1022"/>
      <c r="TWP40" s="1022"/>
      <c r="TWQ40" s="1022"/>
      <c r="TWR40" s="1022"/>
      <c r="TWS40" s="1022"/>
      <c r="TWT40" s="1022"/>
      <c r="TWU40" s="1022"/>
      <c r="TWV40" s="1022"/>
      <c r="TWW40" s="1022"/>
      <c r="TWX40" s="1022"/>
      <c r="TWY40" s="1022"/>
      <c r="TWZ40" s="1022"/>
      <c r="TXA40" s="1022"/>
      <c r="TXB40" s="1022"/>
      <c r="TXC40" s="1022"/>
      <c r="TXD40" s="1022"/>
      <c r="TXE40" s="1022"/>
      <c r="TXF40" s="1022"/>
      <c r="TXG40" s="1022"/>
      <c r="TXH40" s="1022"/>
      <c r="TXI40" s="1022"/>
      <c r="TXJ40" s="1022"/>
      <c r="TXK40" s="1022"/>
      <c r="TXL40" s="1022"/>
      <c r="TXM40" s="1022"/>
      <c r="TXN40" s="1022"/>
      <c r="TXO40" s="1022"/>
      <c r="TXP40" s="1022"/>
      <c r="TXQ40" s="1022"/>
      <c r="TXR40" s="1022"/>
      <c r="TXS40" s="1022"/>
      <c r="TXT40" s="1022"/>
      <c r="TXU40" s="1022"/>
      <c r="TXV40" s="1022"/>
      <c r="TXW40" s="1022"/>
      <c r="TXX40" s="1022"/>
      <c r="TXY40" s="1022"/>
      <c r="TXZ40" s="1022"/>
      <c r="TYA40" s="1022"/>
      <c r="TYB40" s="1022"/>
      <c r="TYC40" s="1022"/>
      <c r="TYD40" s="1022"/>
      <c r="TYE40" s="1022"/>
      <c r="TYF40" s="1022"/>
      <c r="TYG40" s="1022"/>
      <c r="TYH40" s="1022"/>
      <c r="TYI40" s="1022"/>
      <c r="TYJ40" s="1022"/>
      <c r="TYK40" s="1022"/>
      <c r="TYL40" s="1022"/>
      <c r="TYM40" s="1022"/>
      <c r="TYN40" s="1022"/>
      <c r="TYO40" s="1022"/>
      <c r="TYP40" s="1022"/>
      <c r="TYQ40" s="1022"/>
      <c r="TYR40" s="1022"/>
      <c r="TYS40" s="1022"/>
      <c r="TYT40" s="1022"/>
      <c r="TYU40" s="1022"/>
      <c r="TYV40" s="1022"/>
      <c r="TYW40" s="1022"/>
      <c r="TYX40" s="1022"/>
      <c r="TYY40" s="1022"/>
      <c r="TYZ40" s="1022"/>
      <c r="TZA40" s="1022"/>
      <c r="TZB40" s="1022"/>
      <c r="TZC40" s="1022"/>
      <c r="TZD40" s="1022"/>
      <c r="TZE40" s="1022"/>
      <c r="TZF40" s="1022"/>
      <c r="TZG40" s="1022"/>
      <c r="TZH40" s="1022"/>
      <c r="TZI40" s="1022"/>
      <c r="TZJ40" s="1022"/>
      <c r="TZK40" s="1022"/>
      <c r="TZL40" s="1022"/>
      <c r="TZM40" s="1022"/>
      <c r="TZN40" s="1022"/>
      <c r="TZO40" s="1022"/>
      <c r="TZP40" s="1022"/>
      <c r="TZQ40" s="1022"/>
      <c r="TZR40" s="1022"/>
      <c r="TZS40" s="1022"/>
      <c r="TZT40" s="1022"/>
      <c r="TZU40" s="1022"/>
      <c r="TZV40" s="1022"/>
      <c r="TZW40" s="1022"/>
      <c r="TZX40" s="1022"/>
      <c r="TZY40" s="1022"/>
      <c r="TZZ40" s="1022"/>
      <c r="UAA40" s="1022"/>
      <c r="UAB40" s="1022"/>
      <c r="UAC40" s="1022"/>
      <c r="UAD40" s="1022"/>
      <c r="UAE40" s="1022"/>
      <c r="UAF40" s="1022"/>
      <c r="UAG40" s="1022"/>
      <c r="UAH40" s="1022"/>
      <c r="UAI40" s="1022"/>
      <c r="UAJ40" s="1022"/>
      <c r="UAK40" s="1022"/>
      <c r="UAL40" s="1022"/>
      <c r="UAM40" s="1022"/>
      <c r="UAN40" s="1022"/>
      <c r="UAO40" s="1022"/>
      <c r="UAP40" s="1022"/>
      <c r="UAQ40" s="1022"/>
      <c r="UAR40" s="1022"/>
      <c r="UAS40" s="1022"/>
      <c r="UAT40" s="1022"/>
      <c r="UAU40" s="1022"/>
      <c r="UAV40" s="1022"/>
      <c r="UAW40" s="1022"/>
      <c r="UAX40" s="1022"/>
      <c r="UAY40" s="1022"/>
      <c r="UAZ40" s="1022"/>
      <c r="UBA40" s="1022"/>
      <c r="UBB40" s="1022"/>
      <c r="UBC40" s="1022"/>
      <c r="UBD40" s="1022"/>
      <c r="UBE40" s="1022"/>
      <c r="UBF40" s="1022"/>
      <c r="UBG40" s="1022"/>
      <c r="UBH40" s="1022"/>
      <c r="UBI40" s="1022"/>
      <c r="UBJ40" s="1022"/>
      <c r="UBK40" s="1022"/>
      <c r="UBL40" s="1022"/>
      <c r="UBM40" s="1022"/>
      <c r="UBN40" s="1022"/>
      <c r="UBO40" s="1022"/>
      <c r="UBP40" s="1022"/>
      <c r="UBQ40" s="1022"/>
      <c r="UBR40" s="1022"/>
      <c r="UBS40" s="1022"/>
      <c r="UBT40" s="1022"/>
      <c r="UBU40" s="1022"/>
      <c r="UBV40" s="1022"/>
      <c r="UBW40" s="1022"/>
      <c r="UBX40" s="1022"/>
      <c r="UBY40" s="1022"/>
      <c r="UBZ40" s="1022"/>
      <c r="UCA40" s="1022"/>
      <c r="UCB40" s="1022"/>
      <c r="UCC40" s="1022"/>
      <c r="UCD40" s="1022"/>
      <c r="UCE40" s="1022"/>
      <c r="UCF40" s="1022"/>
      <c r="UCG40" s="1022"/>
      <c r="UCH40" s="1022"/>
      <c r="UCI40" s="1022"/>
      <c r="UCJ40" s="1022"/>
      <c r="UCK40" s="1022"/>
      <c r="UCL40" s="1022"/>
      <c r="UCM40" s="1022"/>
      <c r="UCN40" s="1022"/>
      <c r="UCO40" s="1022"/>
      <c r="UCP40" s="1022"/>
      <c r="UCQ40" s="1022"/>
      <c r="UCR40" s="1022"/>
      <c r="UCS40" s="1022"/>
      <c r="UCT40" s="1022"/>
      <c r="UCU40" s="1022"/>
      <c r="UCV40" s="1022"/>
      <c r="UCW40" s="1022"/>
      <c r="UCX40" s="1022"/>
      <c r="UCY40" s="1022"/>
      <c r="UCZ40" s="1022"/>
      <c r="UDA40" s="1022"/>
      <c r="UDB40" s="1022"/>
      <c r="UDC40" s="1022"/>
      <c r="UDD40" s="1022"/>
      <c r="UDE40" s="1022"/>
      <c r="UDF40" s="1022"/>
      <c r="UDG40" s="1022"/>
      <c r="UDH40" s="1022"/>
      <c r="UDI40" s="1022"/>
      <c r="UDJ40" s="1022"/>
      <c r="UDK40" s="1022"/>
      <c r="UDL40" s="1022"/>
      <c r="UDM40" s="1022"/>
      <c r="UDN40" s="1022"/>
      <c r="UDO40" s="1022"/>
      <c r="UDP40" s="1022"/>
      <c r="UDQ40" s="1022"/>
      <c r="UDR40" s="1022"/>
      <c r="UDS40" s="1022"/>
      <c r="UDT40" s="1022"/>
      <c r="UDU40" s="1022"/>
      <c r="UDV40" s="1022"/>
      <c r="UDW40" s="1022"/>
      <c r="UDX40" s="1022"/>
      <c r="UDY40" s="1022"/>
      <c r="UDZ40" s="1022"/>
      <c r="UEA40" s="1022"/>
      <c r="UEB40" s="1022"/>
      <c r="UEC40" s="1022"/>
      <c r="UED40" s="1022"/>
      <c r="UEE40" s="1022"/>
      <c r="UEF40" s="1022"/>
      <c r="UEG40" s="1022"/>
      <c r="UEH40" s="1022"/>
      <c r="UEI40" s="1022"/>
      <c r="UEJ40" s="1022"/>
      <c r="UEK40" s="1022"/>
      <c r="UEL40" s="1022"/>
      <c r="UEM40" s="1022"/>
      <c r="UEN40" s="1022"/>
      <c r="UEO40" s="1022"/>
      <c r="UEP40" s="1022"/>
      <c r="UEQ40" s="1022"/>
      <c r="UER40" s="1022"/>
      <c r="UES40" s="1022"/>
      <c r="UET40" s="1022"/>
      <c r="UEU40" s="1022"/>
      <c r="UEV40" s="1022"/>
      <c r="UEW40" s="1022"/>
      <c r="UEX40" s="1022"/>
      <c r="UEY40" s="1022"/>
      <c r="UEZ40" s="1022"/>
      <c r="UFA40" s="1022"/>
      <c r="UFB40" s="1022"/>
      <c r="UFC40" s="1022"/>
      <c r="UFD40" s="1022"/>
      <c r="UFE40" s="1022"/>
      <c r="UFF40" s="1022"/>
      <c r="UFG40" s="1022"/>
      <c r="UFH40" s="1022"/>
      <c r="UFI40" s="1022"/>
      <c r="UFJ40" s="1022"/>
      <c r="UFK40" s="1022"/>
      <c r="UFL40" s="1022"/>
      <c r="UFM40" s="1022"/>
      <c r="UFN40" s="1022"/>
      <c r="UFO40" s="1022"/>
      <c r="UFP40" s="1022"/>
      <c r="UFQ40" s="1022"/>
      <c r="UFR40" s="1022"/>
      <c r="UFS40" s="1022"/>
      <c r="UFT40" s="1022"/>
      <c r="UFU40" s="1022"/>
      <c r="UFV40" s="1022"/>
      <c r="UFW40" s="1022"/>
      <c r="UFX40" s="1022"/>
      <c r="UFY40" s="1022"/>
      <c r="UFZ40" s="1022"/>
      <c r="UGA40" s="1022"/>
      <c r="UGB40" s="1022"/>
      <c r="UGC40" s="1022"/>
      <c r="UGD40" s="1022"/>
      <c r="UGE40" s="1022"/>
      <c r="UGF40" s="1022"/>
      <c r="UGG40" s="1022"/>
      <c r="UGH40" s="1022"/>
      <c r="UGI40" s="1022"/>
      <c r="UGJ40" s="1022"/>
      <c r="UGK40" s="1022"/>
      <c r="UGL40" s="1022"/>
      <c r="UGM40" s="1022"/>
      <c r="UGN40" s="1022"/>
      <c r="UGO40" s="1022"/>
      <c r="UGP40" s="1022"/>
      <c r="UGQ40" s="1022"/>
      <c r="UGR40" s="1022"/>
      <c r="UGS40" s="1022"/>
      <c r="UGT40" s="1022"/>
      <c r="UGU40" s="1022"/>
      <c r="UGV40" s="1022"/>
      <c r="UGW40" s="1022"/>
      <c r="UGX40" s="1022"/>
      <c r="UGY40" s="1022"/>
      <c r="UGZ40" s="1022"/>
      <c r="UHA40" s="1022"/>
      <c r="UHB40" s="1022"/>
      <c r="UHC40" s="1022"/>
      <c r="UHD40" s="1022"/>
      <c r="UHE40" s="1022"/>
      <c r="UHF40" s="1022"/>
      <c r="UHG40" s="1022"/>
      <c r="UHH40" s="1022"/>
      <c r="UHI40" s="1022"/>
      <c r="UHJ40" s="1022"/>
      <c r="UHK40" s="1022"/>
      <c r="UHL40" s="1022"/>
      <c r="UHM40" s="1022"/>
      <c r="UHN40" s="1022"/>
      <c r="UHO40" s="1022"/>
      <c r="UHP40" s="1022"/>
      <c r="UHQ40" s="1022"/>
      <c r="UHR40" s="1022"/>
      <c r="UHS40" s="1022"/>
      <c r="UHT40" s="1022"/>
      <c r="UHU40" s="1022"/>
      <c r="UHV40" s="1022"/>
      <c r="UHW40" s="1022"/>
      <c r="UHX40" s="1022"/>
      <c r="UHY40" s="1022"/>
      <c r="UHZ40" s="1022"/>
      <c r="UIA40" s="1022"/>
      <c r="UIB40" s="1022"/>
      <c r="UIC40" s="1022"/>
      <c r="UID40" s="1022"/>
      <c r="UIE40" s="1022"/>
      <c r="UIF40" s="1022"/>
      <c r="UIG40" s="1022"/>
      <c r="UIH40" s="1022"/>
      <c r="UII40" s="1022"/>
      <c r="UIJ40" s="1022"/>
      <c r="UIK40" s="1022"/>
      <c r="UIL40" s="1022"/>
      <c r="UIM40" s="1022"/>
      <c r="UIN40" s="1022"/>
      <c r="UIO40" s="1022"/>
      <c r="UIP40" s="1022"/>
      <c r="UIQ40" s="1022"/>
      <c r="UIR40" s="1022"/>
      <c r="UIS40" s="1022"/>
      <c r="UIT40" s="1022"/>
      <c r="UIU40" s="1022"/>
      <c r="UIV40" s="1022"/>
      <c r="UIW40" s="1022"/>
      <c r="UIX40" s="1022"/>
      <c r="UIY40" s="1022"/>
      <c r="UIZ40" s="1022"/>
      <c r="UJA40" s="1022"/>
      <c r="UJB40" s="1022"/>
      <c r="UJC40" s="1022"/>
      <c r="UJD40" s="1022"/>
      <c r="UJE40" s="1022"/>
      <c r="UJF40" s="1022"/>
      <c r="UJG40" s="1022"/>
      <c r="UJH40" s="1022"/>
      <c r="UJI40" s="1022"/>
      <c r="UJJ40" s="1022"/>
      <c r="UJK40" s="1022"/>
      <c r="UJL40" s="1022"/>
      <c r="UJM40" s="1022"/>
      <c r="UJN40" s="1022"/>
      <c r="UJO40" s="1022"/>
      <c r="UJP40" s="1022"/>
      <c r="UJQ40" s="1022"/>
      <c r="UJR40" s="1022"/>
      <c r="UJS40" s="1022"/>
      <c r="UJT40" s="1022"/>
      <c r="UJU40" s="1022"/>
      <c r="UJV40" s="1022"/>
      <c r="UJW40" s="1022"/>
      <c r="UJX40" s="1022"/>
      <c r="UJY40" s="1022"/>
      <c r="UJZ40" s="1022"/>
      <c r="UKA40" s="1022"/>
      <c r="UKB40" s="1022"/>
      <c r="UKC40" s="1022"/>
      <c r="UKD40" s="1022"/>
      <c r="UKE40" s="1022"/>
      <c r="UKF40" s="1022"/>
      <c r="UKG40" s="1022"/>
      <c r="UKH40" s="1022"/>
      <c r="UKI40" s="1022"/>
      <c r="UKJ40" s="1022"/>
      <c r="UKK40" s="1022"/>
      <c r="UKL40" s="1022"/>
      <c r="UKM40" s="1022"/>
      <c r="UKN40" s="1022"/>
      <c r="UKO40" s="1022"/>
      <c r="UKP40" s="1022"/>
      <c r="UKQ40" s="1022"/>
      <c r="UKR40" s="1022"/>
      <c r="UKS40" s="1022"/>
      <c r="UKT40" s="1022"/>
      <c r="UKU40" s="1022"/>
      <c r="UKV40" s="1022"/>
      <c r="UKW40" s="1022"/>
      <c r="UKX40" s="1022"/>
      <c r="UKY40" s="1022"/>
      <c r="UKZ40" s="1022"/>
      <c r="ULA40" s="1022"/>
      <c r="ULB40" s="1022"/>
      <c r="ULC40" s="1022"/>
      <c r="ULD40" s="1022"/>
      <c r="ULE40" s="1022"/>
      <c r="ULF40" s="1022"/>
      <c r="ULG40" s="1022"/>
      <c r="ULH40" s="1022"/>
      <c r="ULI40" s="1022"/>
      <c r="ULJ40" s="1022"/>
      <c r="ULK40" s="1022"/>
      <c r="ULL40" s="1022"/>
      <c r="ULM40" s="1022"/>
      <c r="ULN40" s="1022"/>
      <c r="ULO40" s="1022"/>
      <c r="ULP40" s="1022"/>
      <c r="ULQ40" s="1022"/>
      <c r="ULR40" s="1022"/>
      <c r="ULS40" s="1022"/>
      <c r="ULT40" s="1022"/>
      <c r="ULU40" s="1022"/>
      <c r="ULV40" s="1022"/>
      <c r="ULW40" s="1022"/>
      <c r="ULX40" s="1022"/>
      <c r="ULY40" s="1022"/>
      <c r="ULZ40" s="1022"/>
      <c r="UMA40" s="1022"/>
      <c r="UMB40" s="1022"/>
      <c r="UMC40" s="1022"/>
      <c r="UMD40" s="1022"/>
      <c r="UME40" s="1022"/>
      <c r="UMF40" s="1022"/>
      <c r="UMG40" s="1022"/>
      <c r="UMH40" s="1022"/>
      <c r="UMI40" s="1022"/>
      <c r="UMJ40" s="1022"/>
      <c r="UMK40" s="1022"/>
      <c r="UML40" s="1022"/>
      <c r="UMM40" s="1022"/>
      <c r="UMN40" s="1022"/>
      <c r="UMO40" s="1022"/>
      <c r="UMP40" s="1022"/>
      <c r="UMQ40" s="1022"/>
      <c r="UMR40" s="1022"/>
      <c r="UMS40" s="1022"/>
      <c r="UMT40" s="1022"/>
      <c r="UMU40" s="1022"/>
      <c r="UMV40" s="1022"/>
      <c r="UMW40" s="1022"/>
      <c r="UMX40" s="1022"/>
      <c r="UMY40" s="1022"/>
      <c r="UMZ40" s="1022"/>
      <c r="UNA40" s="1022"/>
      <c r="UNB40" s="1022"/>
      <c r="UNC40" s="1022"/>
      <c r="UND40" s="1022"/>
      <c r="UNE40" s="1022"/>
      <c r="UNF40" s="1022"/>
      <c r="UNG40" s="1022"/>
      <c r="UNH40" s="1022"/>
      <c r="UNI40" s="1022"/>
      <c r="UNJ40" s="1022"/>
      <c r="UNK40" s="1022"/>
      <c r="UNL40" s="1022"/>
      <c r="UNM40" s="1022"/>
      <c r="UNN40" s="1022"/>
      <c r="UNO40" s="1022"/>
      <c r="UNP40" s="1022"/>
      <c r="UNQ40" s="1022"/>
      <c r="UNR40" s="1022"/>
      <c r="UNS40" s="1022"/>
      <c r="UNT40" s="1022"/>
      <c r="UNU40" s="1022"/>
      <c r="UNV40" s="1022"/>
      <c r="UNW40" s="1022"/>
      <c r="UNX40" s="1022"/>
      <c r="UNY40" s="1022"/>
      <c r="UNZ40" s="1022"/>
      <c r="UOA40" s="1022"/>
      <c r="UOB40" s="1022"/>
      <c r="UOC40" s="1022"/>
      <c r="UOD40" s="1022"/>
      <c r="UOE40" s="1022"/>
      <c r="UOF40" s="1022"/>
      <c r="UOG40" s="1022"/>
      <c r="UOH40" s="1022"/>
      <c r="UOI40" s="1022"/>
      <c r="UOJ40" s="1022"/>
      <c r="UOK40" s="1022"/>
      <c r="UOL40" s="1022"/>
      <c r="UOM40" s="1022"/>
      <c r="UON40" s="1022"/>
      <c r="UOO40" s="1022"/>
      <c r="UOP40" s="1022"/>
      <c r="UOQ40" s="1022"/>
      <c r="UOR40" s="1022"/>
      <c r="UOS40" s="1022"/>
      <c r="UOT40" s="1022"/>
      <c r="UOU40" s="1022"/>
      <c r="UOV40" s="1022"/>
      <c r="UOW40" s="1022"/>
      <c r="UOX40" s="1022"/>
      <c r="UOY40" s="1022"/>
      <c r="UOZ40" s="1022"/>
      <c r="UPA40" s="1022"/>
      <c r="UPB40" s="1022"/>
      <c r="UPC40" s="1022"/>
      <c r="UPD40" s="1022"/>
      <c r="UPE40" s="1022"/>
      <c r="UPF40" s="1022"/>
      <c r="UPG40" s="1022"/>
      <c r="UPH40" s="1022"/>
      <c r="UPI40" s="1022"/>
      <c r="UPJ40" s="1022"/>
      <c r="UPK40" s="1022"/>
      <c r="UPL40" s="1022"/>
      <c r="UPM40" s="1022"/>
      <c r="UPN40" s="1022"/>
      <c r="UPO40" s="1022"/>
      <c r="UPP40" s="1022"/>
      <c r="UPQ40" s="1022"/>
      <c r="UPR40" s="1022"/>
      <c r="UPS40" s="1022"/>
      <c r="UPT40" s="1022"/>
      <c r="UPU40" s="1022"/>
      <c r="UPV40" s="1022"/>
      <c r="UPW40" s="1022"/>
      <c r="UPX40" s="1022"/>
      <c r="UPY40" s="1022"/>
      <c r="UPZ40" s="1022"/>
      <c r="UQA40" s="1022"/>
      <c r="UQB40" s="1022"/>
      <c r="UQC40" s="1022"/>
      <c r="UQD40" s="1022"/>
      <c r="UQE40" s="1022"/>
      <c r="UQF40" s="1022"/>
      <c r="UQG40" s="1022"/>
      <c r="UQH40" s="1022"/>
      <c r="UQI40" s="1022"/>
      <c r="UQJ40" s="1022"/>
      <c r="UQK40" s="1022"/>
      <c r="UQL40" s="1022"/>
      <c r="UQM40" s="1022"/>
      <c r="UQN40" s="1022"/>
      <c r="UQO40" s="1022"/>
      <c r="UQP40" s="1022"/>
      <c r="UQQ40" s="1022"/>
      <c r="UQR40" s="1022"/>
      <c r="UQS40" s="1022"/>
      <c r="UQT40" s="1022"/>
      <c r="UQU40" s="1022"/>
      <c r="UQV40" s="1022"/>
      <c r="UQW40" s="1022"/>
      <c r="UQX40" s="1022"/>
      <c r="UQY40" s="1022"/>
      <c r="UQZ40" s="1022"/>
      <c r="URA40" s="1022"/>
      <c r="URB40" s="1022"/>
      <c r="URC40" s="1022"/>
      <c r="URD40" s="1022"/>
      <c r="URE40" s="1022"/>
      <c r="URF40" s="1022"/>
      <c r="URG40" s="1022"/>
      <c r="URH40" s="1022"/>
      <c r="URI40" s="1022"/>
      <c r="URJ40" s="1022"/>
      <c r="URK40" s="1022"/>
      <c r="URL40" s="1022"/>
      <c r="URM40" s="1022"/>
      <c r="URN40" s="1022"/>
      <c r="URO40" s="1022"/>
      <c r="URP40" s="1022"/>
      <c r="URQ40" s="1022"/>
      <c r="URR40" s="1022"/>
      <c r="URS40" s="1022"/>
      <c r="URT40" s="1022"/>
      <c r="URU40" s="1022"/>
      <c r="URV40" s="1022"/>
      <c r="URW40" s="1022"/>
      <c r="URX40" s="1022"/>
      <c r="URY40" s="1022"/>
      <c r="URZ40" s="1022"/>
      <c r="USA40" s="1022"/>
      <c r="USB40" s="1022"/>
      <c r="USC40" s="1022"/>
      <c r="USD40" s="1022"/>
      <c r="USE40" s="1022"/>
      <c r="USF40" s="1022"/>
      <c r="USG40" s="1022"/>
      <c r="USH40" s="1022"/>
      <c r="USI40" s="1022"/>
      <c r="USJ40" s="1022"/>
      <c r="USK40" s="1022"/>
      <c r="USL40" s="1022"/>
      <c r="USM40" s="1022"/>
      <c r="USN40" s="1022"/>
      <c r="USO40" s="1022"/>
      <c r="USP40" s="1022"/>
      <c r="USQ40" s="1022"/>
      <c r="USR40" s="1022"/>
      <c r="USS40" s="1022"/>
      <c r="UST40" s="1022"/>
      <c r="USU40" s="1022"/>
      <c r="USV40" s="1022"/>
      <c r="USW40" s="1022"/>
      <c r="USX40" s="1022"/>
      <c r="USY40" s="1022"/>
      <c r="USZ40" s="1022"/>
      <c r="UTA40" s="1022"/>
      <c r="UTB40" s="1022"/>
      <c r="UTC40" s="1022"/>
      <c r="UTD40" s="1022"/>
      <c r="UTE40" s="1022"/>
      <c r="UTF40" s="1022"/>
      <c r="UTG40" s="1022"/>
      <c r="UTH40" s="1022"/>
      <c r="UTI40" s="1022"/>
      <c r="UTJ40" s="1022"/>
      <c r="UTK40" s="1022"/>
      <c r="UTL40" s="1022"/>
      <c r="UTM40" s="1022"/>
      <c r="UTN40" s="1022"/>
      <c r="UTO40" s="1022"/>
      <c r="UTP40" s="1022"/>
      <c r="UTQ40" s="1022"/>
      <c r="UTR40" s="1022"/>
      <c r="UTS40" s="1022"/>
      <c r="UTT40" s="1022"/>
      <c r="UTU40" s="1022"/>
      <c r="UTV40" s="1022"/>
      <c r="UTW40" s="1022"/>
      <c r="UTX40" s="1022"/>
      <c r="UTY40" s="1022"/>
      <c r="UTZ40" s="1022"/>
      <c r="UUA40" s="1022"/>
      <c r="UUB40" s="1022"/>
      <c r="UUC40" s="1022"/>
      <c r="UUD40" s="1022"/>
      <c r="UUE40" s="1022"/>
      <c r="UUF40" s="1022"/>
      <c r="UUG40" s="1022"/>
      <c r="UUH40" s="1022"/>
      <c r="UUI40" s="1022"/>
      <c r="UUJ40" s="1022"/>
      <c r="UUK40" s="1022"/>
      <c r="UUL40" s="1022"/>
      <c r="UUM40" s="1022"/>
      <c r="UUN40" s="1022"/>
      <c r="UUO40" s="1022"/>
      <c r="UUP40" s="1022"/>
      <c r="UUQ40" s="1022"/>
      <c r="UUR40" s="1022"/>
      <c r="UUS40" s="1022"/>
      <c r="UUT40" s="1022"/>
      <c r="UUU40" s="1022"/>
      <c r="UUV40" s="1022"/>
      <c r="UUW40" s="1022"/>
      <c r="UUX40" s="1022"/>
      <c r="UUY40" s="1022"/>
      <c r="UUZ40" s="1022"/>
      <c r="UVA40" s="1022"/>
      <c r="UVB40" s="1022"/>
      <c r="UVC40" s="1022"/>
      <c r="UVD40" s="1022"/>
      <c r="UVE40" s="1022"/>
      <c r="UVF40" s="1022"/>
      <c r="UVG40" s="1022"/>
      <c r="UVH40" s="1022"/>
      <c r="UVI40" s="1022"/>
      <c r="UVJ40" s="1022"/>
      <c r="UVK40" s="1022"/>
      <c r="UVL40" s="1022"/>
      <c r="UVM40" s="1022"/>
      <c r="UVN40" s="1022"/>
      <c r="UVO40" s="1022"/>
      <c r="UVP40" s="1022"/>
      <c r="UVQ40" s="1022"/>
      <c r="UVR40" s="1022"/>
      <c r="UVS40" s="1022"/>
      <c r="UVT40" s="1022"/>
      <c r="UVU40" s="1022"/>
      <c r="UVV40" s="1022"/>
      <c r="UVW40" s="1022"/>
      <c r="UVX40" s="1022"/>
      <c r="UVY40" s="1022"/>
      <c r="UVZ40" s="1022"/>
      <c r="UWA40" s="1022"/>
      <c r="UWB40" s="1022"/>
      <c r="UWC40" s="1022"/>
      <c r="UWD40" s="1022"/>
      <c r="UWE40" s="1022"/>
      <c r="UWF40" s="1022"/>
      <c r="UWG40" s="1022"/>
      <c r="UWH40" s="1022"/>
      <c r="UWI40" s="1022"/>
      <c r="UWJ40" s="1022"/>
      <c r="UWK40" s="1022"/>
      <c r="UWL40" s="1022"/>
      <c r="UWM40" s="1022"/>
      <c r="UWN40" s="1022"/>
      <c r="UWO40" s="1022"/>
      <c r="UWP40" s="1022"/>
      <c r="UWQ40" s="1022"/>
      <c r="UWR40" s="1022"/>
      <c r="UWS40" s="1022"/>
      <c r="UWT40" s="1022"/>
      <c r="UWU40" s="1022"/>
      <c r="UWV40" s="1022"/>
      <c r="UWW40" s="1022"/>
      <c r="UWX40" s="1022"/>
      <c r="UWY40" s="1022"/>
      <c r="UWZ40" s="1022"/>
      <c r="UXA40" s="1022"/>
      <c r="UXB40" s="1022"/>
      <c r="UXC40" s="1022"/>
      <c r="UXD40" s="1022"/>
      <c r="UXE40" s="1022"/>
      <c r="UXF40" s="1022"/>
      <c r="UXG40" s="1022"/>
      <c r="UXH40" s="1022"/>
      <c r="UXI40" s="1022"/>
      <c r="UXJ40" s="1022"/>
      <c r="UXK40" s="1022"/>
      <c r="UXL40" s="1022"/>
      <c r="UXM40" s="1022"/>
      <c r="UXN40" s="1022"/>
      <c r="UXO40" s="1022"/>
      <c r="UXP40" s="1022"/>
      <c r="UXQ40" s="1022"/>
      <c r="UXR40" s="1022"/>
      <c r="UXS40" s="1022"/>
      <c r="UXT40" s="1022"/>
      <c r="UXU40" s="1022"/>
      <c r="UXV40" s="1022"/>
      <c r="UXW40" s="1022"/>
      <c r="UXX40" s="1022"/>
      <c r="UXY40" s="1022"/>
      <c r="UXZ40" s="1022"/>
      <c r="UYA40" s="1022"/>
      <c r="UYB40" s="1022"/>
      <c r="UYC40" s="1022"/>
      <c r="UYD40" s="1022"/>
      <c r="UYE40" s="1022"/>
      <c r="UYF40" s="1022"/>
      <c r="UYG40" s="1022"/>
      <c r="UYH40" s="1022"/>
      <c r="UYI40" s="1022"/>
      <c r="UYJ40" s="1022"/>
      <c r="UYK40" s="1022"/>
      <c r="UYL40" s="1022"/>
      <c r="UYM40" s="1022"/>
      <c r="UYN40" s="1022"/>
      <c r="UYO40" s="1022"/>
      <c r="UYP40" s="1022"/>
      <c r="UYQ40" s="1022"/>
      <c r="UYR40" s="1022"/>
      <c r="UYS40" s="1022"/>
      <c r="UYT40" s="1022"/>
      <c r="UYU40" s="1022"/>
      <c r="UYV40" s="1022"/>
      <c r="UYW40" s="1022"/>
      <c r="UYX40" s="1022"/>
      <c r="UYY40" s="1022"/>
      <c r="UYZ40" s="1022"/>
      <c r="UZA40" s="1022"/>
      <c r="UZB40" s="1022"/>
      <c r="UZC40" s="1022"/>
      <c r="UZD40" s="1022"/>
      <c r="UZE40" s="1022"/>
      <c r="UZF40" s="1022"/>
      <c r="UZG40" s="1022"/>
      <c r="UZH40" s="1022"/>
      <c r="UZI40" s="1022"/>
      <c r="UZJ40" s="1022"/>
      <c r="UZK40" s="1022"/>
      <c r="UZL40" s="1022"/>
      <c r="UZM40" s="1022"/>
      <c r="UZN40" s="1022"/>
      <c r="UZO40" s="1022"/>
      <c r="UZP40" s="1022"/>
      <c r="UZQ40" s="1022"/>
      <c r="UZR40" s="1022"/>
      <c r="UZS40" s="1022"/>
      <c r="UZT40" s="1022"/>
      <c r="UZU40" s="1022"/>
      <c r="UZV40" s="1022"/>
      <c r="UZW40" s="1022"/>
      <c r="UZX40" s="1022"/>
      <c r="UZY40" s="1022"/>
      <c r="UZZ40" s="1022"/>
      <c r="VAA40" s="1022"/>
      <c r="VAB40" s="1022"/>
      <c r="VAC40" s="1022"/>
      <c r="VAD40" s="1022"/>
      <c r="VAE40" s="1022"/>
      <c r="VAF40" s="1022"/>
      <c r="VAG40" s="1022"/>
      <c r="VAH40" s="1022"/>
      <c r="VAI40" s="1022"/>
      <c r="VAJ40" s="1022"/>
      <c r="VAK40" s="1022"/>
      <c r="VAL40" s="1022"/>
      <c r="VAM40" s="1022"/>
      <c r="VAN40" s="1022"/>
      <c r="VAO40" s="1022"/>
      <c r="VAP40" s="1022"/>
      <c r="VAQ40" s="1022"/>
      <c r="VAR40" s="1022"/>
      <c r="VAS40" s="1022"/>
      <c r="VAT40" s="1022"/>
      <c r="VAU40" s="1022"/>
      <c r="VAV40" s="1022"/>
      <c r="VAW40" s="1022"/>
      <c r="VAX40" s="1022"/>
      <c r="VAY40" s="1022"/>
      <c r="VAZ40" s="1022"/>
      <c r="VBA40" s="1022"/>
      <c r="VBB40" s="1022"/>
      <c r="VBC40" s="1022"/>
      <c r="VBD40" s="1022"/>
      <c r="VBE40" s="1022"/>
      <c r="VBF40" s="1022"/>
      <c r="VBG40" s="1022"/>
      <c r="VBH40" s="1022"/>
      <c r="VBI40" s="1022"/>
      <c r="VBJ40" s="1022"/>
      <c r="VBK40" s="1022"/>
      <c r="VBL40" s="1022"/>
      <c r="VBM40" s="1022"/>
      <c r="VBN40" s="1022"/>
      <c r="VBO40" s="1022"/>
      <c r="VBP40" s="1022"/>
      <c r="VBQ40" s="1022"/>
      <c r="VBR40" s="1022"/>
      <c r="VBS40" s="1022"/>
      <c r="VBT40" s="1022"/>
      <c r="VBU40" s="1022"/>
      <c r="VBV40" s="1022"/>
      <c r="VBW40" s="1022"/>
      <c r="VBX40" s="1022"/>
      <c r="VBY40" s="1022"/>
      <c r="VBZ40" s="1022"/>
      <c r="VCA40" s="1022"/>
      <c r="VCB40" s="1022"/>
      <c r="VCC40" s="1022"/>
      <c r="VCD40" s="1022"/>
      <c r="VCE40" s="1022"/>
      <c r="VCF40" s="1022"/>
      <c r="VCG40" s="1022"/>
      <c r="VCH40" s="1022"/>
      <c r="VCI40" s="1022"/>
      <c r="VCJ40" s="1022"/>
      <c r="VCK40" s="1022"/>
      <c r="VCL40" s="1022"/>
      <c r="VCM40" s="1022"/>
      <c r="VCN40" s="1022"/>
      <c r="VCO40" s="1022"/>
      <c r="VCP40" s="1022"/>
      <c r="VCQ40" s="1022"/>
      <c r="VCR40" s="1022"/>
      <c r="VCS40" s="1022"/>
      <c r="VCT40" s="1022"/>
      <c r="VCU40" s="1022"/>
      <c r="VCV40" s="1022"/>
      <c r="VCW40" s="1022"/>
      <c r="VCX40" s="1022"/>
      <c r="VCY40" s="1022"/>
      <c r="VCZ40" s="1022"/>
      <c r="VDA40" s="1022"/>
      <c r="VDB40" s="1022"/>
      <c r="VDC40" s="1022"/>
      <c r="VDD40" s="1022"/>
      <c r="VDE40" s="1022"/>
      <c r="VDF40" s="1022"/>
      <c r="VDG40" s="1022"/>
      <c r="VDH40" s="1022"/>
      <c r="VDI40" s="1022"/>
      <c r="VDJ40" s="1022"/>
      <c r="VDK40" s="1022"/>
      <c r="VDL40" s="1022"/>
      <c r="VDM40" s="1022"/>
      <c r="VDN40" s="1022"/>
      <c r="VDO40" s="1022"/>
      <c r="VDP40" s="1022"/>
      <c r="VDQ40" s="1022"/>
      <c r="VDR40" s="1022"/>
      <c r="VDS40" s="1022"/>
      <c r="VDT40" s="1022"/>
      <c r="VDU40" s="1022"/>
      <c r="VDV40" s="1022"/>
      <c r="VDW40" s="1022"/>
      <c r="VDX40" s="1022"/>
      <c r="VDY40" s="1022"/>
      <c r="VDZ40" s="1022"/>
      <c r="VEA40" s="1022"/>
      <c r="VEB40" s="1022"/>
      <c r="VEC40" s="1022"/>
      <c r="VED40" s="1022"/>
      <c r="VEE40" s="1022"/>
      <c r="VEF40" s="1022"/>
      <c r="VEG40" s="1022"/>
      <c r="VEH40" s="1022"/>
      <c r="VEI40" s="1022"/>
      <c r="VEJ40" s="1022"/>
      <c r="VEK40" s="1022"/>
      <c r="VEL40" s="1022"/>
      <c r="VEM40" s="1022"/>
      <c r="VEN40" s="1022"/>
      <c r="VEO40" s="1022"/>
      <c r="VEP40" s="1022"/>
      <c r="VEQ40" s="1022"/>
      <c r="VER40" s="1022"/>
      <c r="VES40" s="1022"/>
      <c r="VET40" s="1022"/>
      <c r="VEU40" s="1022"/>
      <c r="VEV40" s="1022"/>
      <c r="VEW40" s="1022"/>
      <c r="VEX40" s="1022"/>
      <c r="VEY40" s="1022"/>
      <c r="VEZ40" s="1022"/>
      <c r="VFA40" s="1022"/>
      <c r="VFB40" s="1022"/>
      <c r="VFC40" s="1022"/>
      <c r="VFD40" s="1022"/>
      <c r="VFE40" s="1022"/>
      <c r="VFF40" s="1022"/>
      <c r="VFG40" s="1022"/>
      <c r="VFH40" s="1022"/>
      <c r="VFI40" s="1022"/>
      <c r="VFJ40" s="1022"/>
      <c r="VFK40" s="1022"/>
      <c r="VFL40" s="1022"/>
      <c r="VFM40" s="1022"/>
      <c r="VFN40" s="1022"/>
      <c r="VFO40" s="1022"/>
      <c r="VFP40" s="1022"/>
      <c r="VFQ40" s="1022"/>
      <c r="VFR40" s="1022"/>
      <c r="VFS40" s="1022"/>
      <c r="VFT40" s="1022"/>
      <c r="VFU40" s="1022"/>
      <c r="VFV40" s="1022"/>
      <c r="VFW40" s="1022"/>
      <c r="VFX40" s="1022"/>
      <c r="VFY40" s="1022"/>
      <c r="VFZ40" s="1022"/>
      <c r="VGA40" s="1022"/>
      <c r="VGB40" s="1022"/>
      <c r="VGC40" s="1022"/>
      <c r="VGD40" s="1022"/>
      <c r="VGE40" s="1022"/>
      <c r="VGF40" s="1022"/>
      <c r="VGG40" s="1022"/>
      <c r="VGH40" s="1022"/>
      <c r="VGI40" s="1022"/>
      <c r="VGJ40" s="1022"/>
      <c r="VGK40" s="1022"/>
      <c r="VGL40" s="1022"/>
      <c r="VGM40" s="1022"/>
      <c r="VGN40" s="1022"/>
      <c r="VGO40" s="1022"/>
      <c r="VGP40" s="1022"/>
      <c r="VGQ40" s="1022"/>
      <c r="VGR40" s="1022"/>
      <c r="VGS40" s="1022"/>
      <c r="VGT40" s="1022"/>
      <c r="VGU40" s="1022"/>
      <c r="VGV40" s="1022"/>
      <c r="VGW40" s="1022"/>
      <c r="VGX40" s="1022"/>
      <c r="VGY40" s="1022"/>
      <c r="VGZ40" s="1022"/>
      <c r="VHA40" s="1022"/>
      <c r="VHB40" s="1022"/>
      <c r="VHC40" s="1022"/>
      <c r="VHD40" s="1022"/>
      <c r="VHE40" s="1022"/>
      <c r="VHF40" s="1022"/>
      <c r="VHG40" s="1022"/>
      <c r="VHH40" s="1022"/>
      <c r="VHI40" s="1022"/>
      <c r="VHJ40" s="1022"/>
      <c r="VHK40" s="1022"/>
      <c r="VHL40" s="1022"/>
      <c r="VHM40" s="1022"/>
      <c r="VHN40" s="1022"/>
      <c r="VHO40" s="1022"/>
      <c r="VHP40" s="1022"/>
      <c r="VHQ40" s="1022"/>
      <c r="VHR40" s="1022"/>
      <c r="VHS40" s="1022"/>
      <c r="VHT40" s="1022"/>
      <c r="VHU40" s="1022"/>
      <c r="VHV40" s="1022"/>
      <c r="VHW40" s="1022"/>
      <c r="VHX40" s="1022"/>
      <c r="VHY40" s="1022"/>
      <c r="VHZ40" s="1022"/>
      <c r="VIA40" s="1022"/>
      <c r="VIB40" s="1022"/>
      <c r="VIC40" s="1022"/>
      <c r="VID40" s="1022"/>
      <c r="VIE40" s="1022"/>
      <c r="VIF40" s="1022"/>
      <c r="VIG40" s="1022"/>
      <c r="VIH40" s="1022"/>
      <c r="VII40" s="1022"/>
      <c r="VIJ40" s="1022"/>
      <c r="VIK40" s="1022"/>
      <c r="VIL40" s="1022"/>
      <c r="VIM40" s="1022"/>
      <c r="VIN40" s="1022"/>
      <c r="VIO40" s="1022"/>
      <c r="VIP40" s="1022"/>
      <c r="VIQ40" s="1022"/>
      <c r="VIR40" s="1022"/>
      <c r="VIS40" s="1022"/>
      <c r="VIT40" s="1022"/>
      <c r="VIU40" s="1022"/>
      <c r="VIV40" s="1022"/>
      <c r="VIW40" s="1022"/>
      <c r="VIX40" s="1022"/>
      <c r="VIY40" s="1022"/>
      <c r="VIZ40" s="1022"/>
      <c r="VJA40" s="1022"/>
      <c r="VJB40" s="1022"/>
      <c r="VJC40" s="1022"/>
      <c r="VJD40" s="1022"/>
      <c r="VJE40" s="1022"/>
      <c r="VJF40" s="1022"/>
      <c r="VJG40" s="1022"/>
      <c r="VJH40" s="1022"/>
      <c r="VJI40" s="1022"/>
      <c r="VJJ40" s="1022"/>
      <c r="VJK40" s="1022"/>
      <c r="VJL40" s="1022"/>
      <c r="VJM40" s="1022"/>
      <c r="VJN40" s="1022"/>
      <c r="VJO40" s="1022"/>
      <c r="VJP40" s="1022"/>
      <c r="VJQ40" s="1022"/>
      <c r="VJR40" s="1022"/>
      <c r="VJS40" s="1022"/>
      <c r="VJT40" s="1022"/>
      <c r="VJU40" s="1022"/>
      <c r="VJV40" s="1022"/>
      <c r="VJW40" s="1022"/>
      <c r="VJX40" s="1022"/>
      <c r="VJY40" s="1022"/>
      <c r="VJZ40" s="1022"/>
      <c r="VKA40" s="1022"/>
      <c r="VKB40" s="1022"/>
      <c r="VKC40" s="1022"/>
      <c r="VKD40" s="1022"/>
      <c r="VKE40" s="1022"/>
      <c r="VKF40" s="1022"/>
      <c r="VKG40" s="1022"/>
      <c r="VKH40" s="1022"/>
      <c r="VKI40" s="1022"/>
      <c r="VKJ40" s="1022"/>
      <c r="VKK40" s="1022"/>
      <c r="VKL40" s="1022"/>
      <c r="VKM40" s="1022"/>
      <c r="VKN40" s="1022"/>
      <c r="VKO40" s="1022"/>
      <c r="VKP40" s="1022"/>
      <c r="VKQ40" s="1022"/>
      <c r="VKR40" s="1022"/>
      <c r="VKS40" s="1022"/>
      <c r="VKT40" s="1022"/>
      <c r="VKU40" s="1022"/>
      <c r="VKV40" s="1022"/>
      <c r="VKW40" s="1022"/>
      <c r="VKX40" s="1022"/>
      <c r="VKY40" s="1022"/>
      <c r="VKZ40" s="1022"/>
      <c r="VLA40" s="1022"/>
      <c r="VLB40" s="1022"/>
      <c r="VLC40" s="1022"/>
      <c r="VLD40" s="1022"/>
      <c r="VLE40" s="1022"/>
      <c r="VLF40" s="1022"/>
      <c r="VLG40" s="1022"/>
      <c r="VLH40" s="1022"/>
      <c r="VLI40" s="1022"/>
      <c r="VLJ40" s="1022"/>
      <c r="VLK40" s="1022"/>
      <c r="VLL40" s="1022"/>
      <c r="VLM40" s="1022"/>
      <c r="VLN40" s="1022"/>
      <c r="VLO40" s="1022"/>
      <c r="VLP40" s="1022"/>
      <c r="VLQ40" s="1022"/>
      <c r="VLR40" s="1022"/>
      <c r="VLS40" s="1022"/>
      <c r="VLT40" s="1022"/>
      <c r="VLU40" s="1022"/>
      <c r="VLV40" s="1022"/>
      <c r="VLW40" s="1022"/>
      <c r="VLX40" s="1022"/>
      <c r="VLY40" s="1022"/>
      <c r="VLZ40" s="1022"/>
      <c r="VMA40" s="1022"/>
      <c r="VMB40" s="1022"/>
      <c r="VMC40" s="1022"/>
      <c r="VMD40" s="1022"/>
      <c r="VME40" s="1022"/>
      <c r="VMF40" s="1022"/>
      <c r="VMG40" s="1022"/>
      <c r="VMH40" s="1022"/>
      <c r="VMI40" s="1022"/>
      <c r="VMJ40" s="1022"/>
      <c r="VMK40" s="1022"/>
      <c r="VML40" s="1022"/>
      <c r="VMM40" s="1022"/>
      <c r="VMN40" s="1022"/>
      <c r="VMO40" s="1022"/>
      <c r="VMP40" s="1022"/>
      <c r="VMQ40" s="1022"/>
      <c r="VMR40" s="1022"/>
      <c r="VMS40" s="1022"/>
      <c r="VMT40" s="1022"/>
      <c r="VMU40" s="1022"/>
      <c r="VMV40" s="1022"/>
      <c r="VMW40" s="1022"/>
      <c r="VMX40" s="1022"/>
      <c r="VMY40" s="1022"/>
      <c r="VMZ40" s="1022"/>
      <c r="VNA40" s="1022"/>
      <c r="VNB40" s="1022"/>
      <c r="VNC40" s="1022"/>
      <c r="VND40" s="1022"/>
      <c r="VNE40" s="1022"/>
      <c r="VNF40" s="1022"/>
      <c r="VNG40" s="1022"/>
      <c r="VNH40" s="1022"/>
      <c r="VNI40" s="1022"/>
      <c r="VNJ40" s="1022"/>
      <c r="VNK40" s="1022"/>
      <c r="VNL40" s="1022"/>
      <c r="VNM40" s="1022"/>
      <c r="VNN40" s="1022"/>
      <c r="VNO40" s="1022"/>
      <c r="VNP40" s="1022"/>
      <c r="VNQ40" s="1022"/>
      <c r="VNR40" s="1022"/>
      <c r="VNS40" s="1022"/>
      <c r="VNT40" s="1022"/>
      <c r="VNU40" s="1022"/>
      <c r="VNV40" s="1022"/>
      <c r="VNW40" s="1022"/>
      <c r="VNX40" s="1022"/>
      <c r="VNY40" s="1022"/>
      <c r="VNZ40" s="1022"/>
      <c r="VOA40" s="1022"/>
      <c r="VOB40" s="1022"/>
      <c r="VOC40" s="1022"/>
      <c r="VOD40" s="1022"/>
      <c r="VOE40" s="1022"/>
      <c r="VOF40" s="1022"/>
      <c r="VOG40" s="1022"/>
      <c r="VOH40" s="1022"/>
      <c r="VOI40" s="1022"/>
      <c r="VOJ40" s="1022"/>
      <c r="VOK40" s="1022"/>
      <c r="VOL40" s="1022"/>
      <c r="VOM40" s="1022"/>
      <c r="VON40" s="1022"/>
      <c r="VOO40" s="1022"/>
      <c r="VOP40" s="1022"/>
      <c r="VOQ40" s="1022"/>
      <c r="VOR40" s="1022"/>
      <c r="VOS40" s="1022"/>
      <c r="VOT40" s="1022"/>
      <c r="VOU40" s="1022"/>
      <c r="VOV40" s="1022"/>
      <c r="VOW40" s="1022"/>
      <c r="VOX40" s="1022"/>
      <c r="VOY40" s="1022"/>
      <c r="VOZ40" s="1022"/>
      <c r="VPA40" s="1022"/>
      <c r="VPB40" s="1022"/>
      <c r="VPC40" s="1022"/>
      <c r="VPD40" s="1022"/>
      <c r="VPE40" s="1022"/>
      <c r="VPF40" s="1022"/>
      <c r="VPG40" s="1022"/>
      <c r="VPH40" s="1022"/>
      <c r="VPI40" s="1022"/>
      <c r="VPJ40" s="1022"/>
      <c r="VPK40" s="1022"/>
      <c r="VPL40" s="1022"/>
      <c r="VPM40" s="1022"/>
      <c r="VPN40" s="1022"/>
      <c r="VPO40" s="1022"/>
      <c r="VPP40" s="1022"/>
      <c r="VPQ40" s="1022"/>
      <c r="VPR40" s="1022"/>
      <c r="VPS40" s="1022"/>
      <c r="VPT40" s="1022"/>
      <c r="VPU40" s="1022"/>
      <c r="VPV40" s="1022"/>
      <c r="VPW40" s="1022"/>
      <c r="VPX40" s="1022"/>
      <c r="VPY40" s="1022"/>
      <c r="VPZ40" s="1022"/>
      <c r="VQA40" s="1022"/>
      <c r="VQB40" s="1022"/>
      <c r="VQC40" s="1022"/>
      <c r="VQD40" s="1022"/>
      <c r="VQE40" s="1022"/>
      <c r="VQF40" s="1022"/>
      <c r="VQG40" s="1022"/>
      <c r="VQH40" s="1022"/>
      <c r="VQI40" s="1022"/>
      <c r="VQJ40" s="1022"/>
      <c r="VQK40" s="1022"/>
      <c r="VQL40" s="1022"/>
      <c r="VQM40" s="1022"/>
      <c r="VQN40" s="1022"/>
      <c r="VQO40" s="1022"/>
      <c r="VQP40" s="1022"/>
      <c r="VQQ40" s="1022"/>
      <c r="VQR40" s="1022"/>
      <c r="VQS40" s="1022"/>
      <c r="VQT40" s="1022"/>
      <c r="VQU40" s="1022"/>
      <c r="VQV40" s="1022"/>
      <c r="VQW40" s="1022"/>
      <c r="VQX40" s="1022"/>
      <c r="VQY40" s="1022"/>
      <c r="VQZ40" s="1022"/>
      <c r="VRA40" s="1022"/>
      <c r="VRB40" s="1022"/>
      <c r="VRC40" s="1022"/>
      <c r="VRD40" s="1022"/>
      <c r="VRE40" s="1022"/>
      <c r="VRF40" s="1022"/>
      <c r="VRG40" s="1022"/>
      <c r="VRH40" s="1022"/>
      <c r="VRI40" s="1022"/>
      <c r="VRJ40" s="1022"/>
      <c r="VRK40" s="1022"/>
      <c r="VRL40" s="1022"/>
      <c r="VRM40" s="1022"/>
      <c r="VRN40" s="1022"/>
      <c r="VRO40" s="1022"/>
      <c r="VRP40" s="1022"/>
      <c r="VRQ40" s="1022"/>
      <c r="VRR40" s="1022"/>
      <c r="VRS40" s="1022"/>
      <c r="VRT40" s="1022"/>
      <c r="VRU40" s="1022"/>
      <c r="VRV40" s="1022"/>
      <c r="VRW40" s="1022"/>
      <c r="VRX40" s="1022"/>
      <c r="VRY40" s="1022"/>
      <c r="VRZ40" s="1022"/>
      <c r="VSA40" s="1022"/>
      <c r="VSB40" s="1022"/>
      <c r="VSC40" s="1022"/>
      <c r="VSD40" s="1022"/>
      <c r="VSE40" s="1022"/>
      <c r="VSF40" s="1022"/>
      <c r="VSG40" s="1022"/>
      <c r="VSH40" s="1022"/>
      <c r="VSI40" s="1022"/>
      <c r="VSJ40" s="1022"/>
      <c r="VSK40" s="1022"/>
      <c r="VSL40" s="1022"/>
      <c r="VSM40" s="1022"/>
      <c r="VSN40" s="1022"/>
      <c r="VSO40" s="1022"/>
      <c r="VSP40" s="1022"/>
      <c r="VSQ40" s="1022"/>
      <c r="VSR40" s="1022"/>
      <c r="VSS40" s="1022"/>
      <c r="VST40" s="1022"/>
      <c r="VSU40" s="1022"/>
      <c r="VSV40" s="1022"/>
      <c r="VSW40" s="1022"/>
      <c r="VSX40" s="1022"/>
      <c r="VSY40" s="1022"/>
      <c r="VSZ40" s="1022"/>
      <c r="VTA40" s="1022"/>
      <c r="VTB40" s="1022"/>
      <c r="VTC40" s="1022"/>
      <c r="VTD40" s="1022"/>
      <c r="VTE40" s="1022"/>
      <c r="VTF40" s="1022"/>
      <c r="VTG40" s="1022"/>
      <c r="VTH40" s="1022"/>
      <c r="VTI40" s="1022"/>
      <c r="VTJ40" s="1022"/>
      <c r="VTK40" s="1022"/>
      <c r="VTL40" s="1022"/>
      <c r="VTM40" s="1022"/>
      <c r="VTN40" s="1022"/>
      <c r="VTO40" s="1022"/>
      <c r="VTP40" s="1022"/>
      <c r="VTQ40" s="1022"/>
      <c r="VTR40" s="1022"/>
      <c r="VTS40" s="1022"/>
      <c r="VTT40" s="1022"/>
      <c r="VTU40" s="1022"/>
      <c r="VTV40" s="1022"/>
      <c r="VTW40" s="1022"/>
      <c r="VTX40" s="1022"/>
      <c r="VTY40" s="1022"/>
      <c r="VTZ40" s="1022"/>
      <c r="VUA40" s="1022"/>
      <c r="VUB40" s="1022"/>
      <c r="VUC40" s="1022"/>
      <c r="VUD40" s="1022"/>
      <c r="VUE40" s="1022"/>
      <c r="VUF40" s="1022"/>
      <c r="VUG40" s="1022"/>
      <c r="VUH40" s="1022"/>
      <c r="VUI40" s="1022"/>
      <c r="VUJ40" s="1022"/>
      <c r="VUK40" s="1022"/>
      <c r="VUL40" s="1022"/>
      <c r="VUM40" s="1022"/>
      <c r="VUN40" s="1022"/>
      <c r="VUO40" s="1022"/>
      <c r="VUP40" s="1022"/>
      <c r="VUQ40" s="1022"/>
      <c r="VUR40" s="1022"/>
      <c r="VUS40" s="1022"/>
      <c r="VUT40" s="1022"/>
      <c r="VUU40" s="1022"/>
      <c r="VUV40" s="1022"/>
      <c r="VUW40" s="1022"/>
      <c r="VUX40" s="1022"/>
      <c r="VUY40" s="1022"/>
      <c r="VUZ40" s="1022"/>
      <c r="VVA40" s="1022"/>
      <c r="VVB40" s="1022"/>
      <c r="VVC40" s="1022"/>
      <c r="VVD40" s="1022"/>
      <c r="VVE40" s="1022"/>
      <c r="VVF40" s="1022"/>
      <c r="VVG40" s="1022"/>
      <c r="VVH40" s="1022"/>
      <c r="VVI40" s="1022"/>
      <c r="VVJ40" s="1022"/>
      <c r="VVK40" s="1022"/>
      <c r="VVL40" s="1022"/>
      <c r="VVM40" s="1022"/>
      <c r="VVN40" s="1022"/>
      <c r="VVO40" s="1022"/>
      <c r="VVP40" s="1022"/>
      <c r="VVQ40" s="1022"/>
      <c r="VVR40" s="1022"/>
      <c r="VVS40" s="1022"/>
      <c r="VVT40" s="1022"/>
      <c r="VVU40" s="1022"/>
      <c r="VVV40" s="1022"/>
      <c r="VVW40" s="1022"/>
      <c r="VVX40" s="1022"/>
      <c r="VVY40" s="1022"/>
      <c r="VVZ40" s="1022"/>
      <c r="VWA40" s="1022"/>
      <c r="VWB40" s="1022"/>
      <c r="VWC40" s="1022"/>
      <c r="VWD40" s="1022"/>
      <c r="VWE40" s="1022"/>
      <c r="VWF40" s="1022"/>
      <c r="VWG40" s="1022"/>
      <c r="VWH40" s="1022"/>
      <c r="VWI40" s="1022"/>
      <c r="VWJ40" s="1022"/>
      <c r="VWK40" s="1022"/>
      <c r="VWL40" s="1022"/>
      <c r="VWM40" s="1022"/>
      <c r="VWN40" s="1022"/>
      <c r="VWO40" s="1022"/>
      <c r="VWP40" s="1022"/>
      <c r="VWQ40" s="1022"/>
      <c r="VWR40" s="1022"/>
      <c r="VWS40" s="1022"/>
      <c r="VWT40" s="1022"/>
      <c r="VWU40" s="1022"/>
      <c r="VWV40" s="1022"/>
      <c r="VWW40" s="1022"/>
      <c r="VWX40" s="1022"/>
      <c r="VWY40" s="1022"/>
      <c r="VWZ40" s="1022"/>
      <c r="VXA40" s="1022"/>
      <c r="VXB40" s="1022"/>
      <c r="VXC40" s="1022"/>
      <c r="VXD40" s="1022"/>
      <c r="VXE40" s="1022"/>
      <c r="VXF40" s="1022"/>
      <c r="VXG40" s="1022"/>
      <c r="VXH40" s="1022"/>
      <c r="VXI40" s="1022"/>
      <c r="VXJ40" s="1022"/>
      <c r="VXK40" s="1022"/>
      <c r="VXL40" s="1022"/>
      <c r="VXM40" s="1022"/>
      <c r="VXN40" s="1022"/>
      <c r="VXO40" s="1022"/>
      <c r="VXP40" s="1022"/>
      <c r="VXQ40" s="1022"/>
      <c r="VXR40" s="1022"/>
      <c r="VXS40" s="1022"/>
      <c r="VXT40" s="1022"/>
      <c r="VXU40" s="1022"/>
      <c r="VXV40" s="1022"/>
      <c r="VXW40" s="1022"/>
      <c r="VXX40" s="1022"/>
      <c r="VXY40" s="1022"/>
      <c r="VXZ40" s="1022"/>
      <c r="VYA40" s="1022"/>
      <c r="VYB40" s="1022"/>
      <c r="VYC40" s="1022"/>
      <c r="VYD40" s="1022"/>
      <c r="VYE40" s="1022"/>
      <c r="VYF40" s="1022"/>
      <c r="VYG40" s="1022"/>
      <c r="VYH40" s="1022"/>
      <c r="VYI40" s="1022"/>
      <c r="VYJ40" s="1022"/>
      <c r="VYK40" s="1022"/>
      <c r="VYL40" s="1022"/>
      <c r="VYM40" s="1022"/>
      <c r="VYN40" s="1022"/>
      <c r="VYO40" s="1022"/>
      <c r="VYP40" s="1022"/>
      <c r="VYQ40" s="1022"/>
      <c r="VYR40" s="1022"/>
      <c r="VYS40" s="1022"/>
      <c r="VYT40" s="1022"/>
      <c r="VYU40" s="1022"/>
      <c r="VYV40" s="1022"/>
      <c r="VYW40" s="1022"/>
      <c r="VYX40" s="1022"/>
      <c r="VYY40" s="1022"/>
      <c r="VYZ40" s="1022"/>
      <c r="VZA40" s="1022"/>
      <c r="VZB40" s="1022"/>
      <c r="VZC40" s="1022"/>
      <c r="VZD40" s="1022"/>
      <c r="VZE40" s="1022"/>
      <c r="VZF40" s="1022"/>
      <c r="VZG40" s="1022"/>
      <c r="VZH40" s="1022"/>
      <c r="VZI40" s="1022"/>
      <c r="VZJ40" s="1022"/>
      <c r="VZK40" s="1022"/>
      <c r="VZL40" s="1022"/>
      <c r="VZM40" s="1022"/>
      <c r="VZN40" s="1022"/>
      <c r="VZO40" s="1022"/>
      <c r="VZP40" s="1022"/>
      <c r="VZQ40" s="1022"/>
      <c r="VZR40" s="1022"/>
      <c r="VZS40" s="1022"/>
      <c r="VZT40" s="1022"/>
      <c r="VZU40" s="1022"/>
      <c r="VZV40" s="1022"/>
      <c r="VZW40" s="1022"/>
      <c r="VZX40" s="1022"/>
      <c r="VZY40" s="1022"/>
      <c r="VZZ40" s="1022"/>
      <c r="WAA40" s="1022"/>
      <c r="WAB40" s="1022"/>
      <c r="WAC40" s="1022"/>
      <c r="WAD40" s="1022"/>
      <c r="WAE40" s="1022"/>
      <c r="WAF40" s="1022"/>
      <c r="WAG40" s="1022"/>
      <c r="WAH40" s="1022"/>
      <c r="WAI40" s="1022"/>
      <c r="WAJ40" s="1022"/>
      <c r="WAK40" s="1022"/>
      <c r="WAL40" s="1022"/>
      <c r="WAM40" s="1022"/>
      <c r="WAN40" s="1022"/>
      <c r="WAO40" s="1022"/>
      <c r="WAP40" s="1022"/>
      <c r="WAQ40" s="1022"/>
      <c r="WAR40" s="1022"/>
      <c r="WAS40" s="1022"/>
      <c r="WAT40" s="1022"/>
      <c r="WAU40" s="1022"/>
      <c r="WAV40" s="1022"/>
      <c r="WAW40" s="1022"/>
      <c r="WAX40" s="1022"/>
      <c r="WAY40" s="1022"/>
      <c r="WAZ40" s="1022"/>
      <c r="WBA40" s="1022"/>
      <c r="WBB40" s="1022"/>
      <c r="WBC40" s="1022"/>
      <c r="WBD40" s="1022"/>
      <c r="WBE40" s="1022"/>
      <c r="WBF40" s="1022"/>
      <c r="WBG40" s="1022"/>
      <c r="WBH40" s="1022"/>
      <c r="WBI40" s="1022"/>
      <c r="WBJ40" s="1022"/>
      <c r="WBK40" s="1022"/>
      <c r="WBL40" s="1022"/>
      <c r="WBM40" s="1022"/>
      <c r="WBN40" s="1022"/>
      <c r="WBO40" s="1022"/>
      <c r="WBP40" s="1022"/>
      <c r="WBQ40" s="1022"/>
      <c r="WBR40" s="1022"/>
      <c r="WBS40" s="1022"/>
      <c r="WBT40" s="1022"/>
      <c r="WBU40" s="1022"/>
      <c r="WBV40" s="1022"/>
      <c r="WBW40" s="1022"/>
      <c r="WBX40" s="1022"/>
      <c r="WBY40" s="1022"/>
      <c r="WBZ40" s="1022"/>
      <c r="WCA40" s="1022"/>
      <c r="WCB40" s="1022"/>
      <c r="WCC40" s="1022"/>
      <c r="WCD40" s="1022"/>
      <c r="WCE40" s="1022"/>
      <c r="WCF40" s="1022"/>
      <c r="WCG40" s="1022"/>
      <c r="WCH40" s="1022"/>
      <c r="WCI40" s="1022"/>
      <c r="WCJ40" s="1022"/>
      <c r="WCK40" s="1022"/>
      <c r="WCL40" s="1022"/>
      <c r="WCM40" s="1022"/>
      <c r="WCN40" s="1022"/>
      <c r="WCO40" s="1022"/>
      <c r="WCP40" s="1022"/>
      <c r="WCQ40" s="1022"/>
      <c r="WCR40" s="1022"/>
      <c r="WCS40" s="1022"/>
      <c r="WCT40" s="1022"/>
      <c r="WCU40" s="1022"/>
      <c r="WCV40" s="1022"/>
      <c r="WCW40" s="1022"/>
      <c r="WCX40" s="1022"/>
      <c r="WCY40" s="1022"/>
      <c r="WCZ40" s="1022"/>
      <c r="WDA40" s="1022"/>
      <c r="WDB40" s="1022"/>
      <c r="WDC40" s="1022"/>
      <c r="WDD40" s="1022"/>
      <c r="WDE40" s="1022"/>
      <c r="WDF40" s="1022"/>
      <c r="WDG40" s="1022"/>
      <c r="WDH40" s="1022"/>
      <c r="WDI40" s="1022"/>
      <c r="WDJ40" s="1022"/>
      <c r="WDK40" s="1022"/>
      <c r="WDL40" s="1022"/>
      <c r="WDM40" s="1022"/>
      <c r="WDN40" s="1022"/>
      <c r="WDO40" s="1022"/>
      <c r="WDP40" s="1022"/>
      <c r="WDQ40" s="1022"/>
      <c r="WDR40" s="1022"/>
      <c r="WDS40" s="1022"/>
      <c r="WDT40" s="1022"/>
      <c r="WDU40" s="1022"/>
      <c r="WDV40" s="1022"/>
      <c r="WDW40" s="1022"/>
      <c r="WDX40" s="1022"/>
      <c r="WDY40" s="1022"/>
      <c r="WDZ40" s="1022"/>
      <c r="WEA40" s="1022"/>
      <c r="WEB40" s="1022"/>
      <c r="WEC40" s="1022"/>
      <c r="WED40" s="1022"/>
      <c r="WEE40" s="1022"/>
      <c r="WEF40" s="1022"/>
      <c r="WEG40" s="1022"/>
      <c r="WEH40" s="1022"/>
      <c r="WEI40" s="1022"/>
      <c r="WEJ40" s="1022"/>
      <c r="WEK40" s="1022"/>
      <c r="WEL40" s="1022"/>
      <c r="WEM40" s="1022"/>
      <c r="WEN40" s="1022"/>
      <c r="WEO40" s="1022"/>
      <c r="WEP40" s="1022"/>
      <c r="WEQ40" s="1022"/>
      <c r="WER40" s="1022"/>
      <c r="WES40" s="1022"/>
      <c r="WET40" s="1022"/>
      <c r="WEU40" s="1022"/>
      <c r="WEV40" s="1022"/>
      <c r="WEW40" s="1022"/>
      <c r="WEX40" s="1022"/>
      <c r="WEY40" s="1022"/>
      <c r="WEZ40" s="1022"/>
      <c r="WFA40" s="1022"/>
      <c r="WFB40" s="1022"/>
      <c r="WFC40" s="1022"/>
      <c r="WFD40" s="1022"/>
      <c r="WFE40" s="1022"/>
      <c r="WFF40" s="1022"/>
      <c r="WFG40" s="1022"/>
      <c r="WFH40" s="1022"/>
      <c r="WFI40" s="1022"/>
      <c r="WFJ40" s="1022"/>
      <c r="WFK40" s="1022"/>
      <c r="WFL40" s="1022"/>
      <c r="WFM40" s="1022"/>
      <c r="WFN40" s="1022"/>
      <c r="WFO40" s="1022"/>
      <c r="WFP40" s="1022"/>
      <c r="WFQ40" s="1022"/>
      <c r="WFR40" s="1022"/>
      <c r="WFS40" s="1022"/>
      <c r="WFT40" s="1022"/>
      <c r="WFU40" s="1022"/>
      <c r="WFV40" s="1022"/>
      <c r="WFW40" s="1022"/>
      <c r="WFX40" s="1022"/>
      <c r="WFY40" s="1022"/>
      <c r="WFZ40" s="1022"/>
      <c r="WGA40" s="1022"/>
      <c r="WGB40" s="1022"/>
      <c r="WGC40" s="1022"/>
      <c r="WGD40" s="1022"/>
      <c r="WGE40" s="1022"/>
      <c r="WGF40" s="1022"/>
      <c r="WGG40" s="1022"/>
      <c r="WGH40" s="1022"/>
      <c r="WGI40" s="1022"/>
      <c r="WGJ40" s="1022"/>
      <c r="WGK40" s="1022"/>
      <c r="WGL40" s="1022"/>
      <c r="WGM40" s="1022"/>
      <c r="WGN40" s="1022"/>
      <c r="WGO40" s="1022"/>
      <c r="WGP40" s="1022"/>
      <c r="WGQ40" s="1022"/>
      <c r="WGR40" s="1022"/>
      <c r="WGS40" s="1022"/>
      <c r="WGT40" s="1022"/>
      <c r="WGU40" s="1022"/>
      <c r="WGV40" s="1022"/>
      <c r="WGW40" s="1022"/>
      <c r="WGX40" s="1022"/>
      <c r="WGY40" s="1022"/>
      <c r="WGZ40" s="1022"/>
      <c r="WHA40" s="1022"/>
      <c r="WHB40" s="1022"/>
      <c r="WHC40" s="1022"/>
      <c r="WHD40" s="1022"/>
      <c r="WHE40" s="1022"/>
      <c r="WHF40" s="1022"/>
      <c r="WHG40" s="1022"/>
      <c r="WHH40" s="1022"/>
      <c r="WHI40" s="1022"/>
      <c r="WHJ40" s="1022"/>
      <c r="WHK40" s="1022"/>
      <c r="WHL40" s="1022"/>
      <c r="WHM40" s="1022"/>
      <c r="WHN40" s="1022"/>
      <c r="WHO40" s="1022"/>
      <c r="WHP40" s="1022"/>
      <c r="WHQ40" s="1022"/>
      <c r="WHR40" s="1022"/>
      <c r="WHS40" s="1022"/>
      <c r="WHT40" s="1022"/>
      <c r="WHU40" s="1022"/>
      <c r="WHV40" s="1022"/>
      <c r="WHW40" s="1022"/>
      <c r="WHX40" s="1022"/>
      <c r="WHY40" s="1022"/>
      <c r="WHZ40" s="1022"/>
      <c r="WIA40" s="1022"/>
      <c r="WIB40" s="1022"/>
      <c r="WIC40" s="1022"/>
      <c r="WID40" s="1022"/>
      <c r="WIE40" s="1022"/>
      <c r="WIF40" s="1022"/>
      <c r="WIG40" s="1022"/>
      <c r="WIH40" s="1022"/>
      <c r="WII40" s="1022"/>
      <c r="WIJ40" s="1022"/>
      <c r="WIK40" s="1022"/>
      <c r="WIL40" s="1022"/>
      <c r="WIM40" s="1022"/>
      <c r="WIN40" s="1022"/>
      <c r="WIO40" s="1022"/>
      <c r="WIP40" s="1022"/>
      <c r="WIQ40" s="1022"/>
      <c r="WIR40" s="1022"/>
      <c r="WIS40" s="1022"/>
      <c r="WIT40" s="1022"/>
      <c r="WIU40" s="1022"/>
      <c r="WIV40" s="1022"/>
      <c r="WIW40" s="1022"/>
      <c r="WIX40" s="1022"/>
      <c r="WIY40" s="1022"/>
      <c r="WIZ40" s="1022"/>
      <c r="WJA40" s="1022"/>
      <c r="WJB40" s="1022"/>
      <c r="WJC40" s="1022"/>
      <c r="WJD40" s="1022"/>
      <c r="WJE40" s="1022"/>
      <c r="WJF40" s="1022"/>
      <c r="WJG40" s="1022"/>
      <c r="WJH40" s="1022"/>
      <c r="WJI40" s="1022"/>
      <c r="WJJ40" s="1022"/>
      <c r="WJK40" s="1022"/>
      <c r="WJL40" s="1022"/>
      <c r="WJM40" s="1022"/>
      <c r="WJN40" s="1022"/>
      <c r="WJO40" s="1022"/>
      <c r="WJP40" s="1022"/>
      <c r="WJQ40" s="1022"/>
      <c r="WJR40" s="1022"/>
      <c r="WJS40" s="1022"/>
      <c r="WJT40" s="1022"/>
      <c r="WJU40" s="1022"/>
      <c r="WJV40" s="1022"/>
      <c r="WJW40" s="1022"/>
      <c r="WJX40" s="1022"/>
      <c r="WJY40" s="1022"/>
      <c r="WJZ40" s="1022"/>
      <c r="WKA40" s="1022"/>
      <c r="WKB40" s="1022"/>
      <c r="WKC40" s="1022"/>
      <c r="WKD40" s="1022"/>
      <c r="WKE40" s="1022"/>
      <c r="WKF40" s="1022"/>
      <c r="WKG40" s="1022"/>
      <c r="WKH40" s="1022"/>
      <c r="WKI40" s="1022"/>
      <c r="WKJ40" s="1022"/>
      <c r="WKK40" s="1022"/>
      <c r="WKL40" s="1022"/>
      <c r="WKM40" s="1022"/>
      <c r="WKN40" s="1022"/>
      <c r="WKO40" s="1022"/>
      <c r="WKP40" s="1022"/>
      <c r="WKQ40" s="1022"/>
      <c r="WKR40" s="1022"/>
      <c r="WKS40" s="1022"/>
      <c r="WKT40" s="1022"/>
      <c r="WKU40" s="1022"/>
      <c r="WKV40" s="1022"/>
      <c r="WKW40" s="1022"/>
      <c r="WKX40" s="1022"/>
      <c r="WKY40" s="1022"/>
      <c r="WKZ40" s="1022"/>
      <c r="WLA40" s="1022"/>
      <c r="WLB40" s="1022"/>
      <c r="WLC40" s="1022"/>
      <c r="WLD40" s="1022"/>
      <c r="WLE40" s="1022"/>
      <c r="WLF40" s="1022"/>
      <c r="WLG40" s="1022"/>
      <c r="WLH40" s="1022"/>
      <c r="WLI40" s="1022"/>
      <c r="WLJ40" s="1022"/>
      <c r="WLK40" s="1022"/>
      <c r="WLL40" s="1022"/>
      <c r="WLM40" s="1022"/>
      <c r="WLN40" s="1022"/>
      <c r="WLO40" s="1022"/>
      <c r="WLP40" s="1022"/>
      <c r="WLQ40" s="1022"/>
      <c r="WLR40" s="1022"/>
      <c r="WLS40" s="1022"/>
      <c r="WLT40" s="1022"/>
      <c r="WLU40" s="1022"/>
      <c r="WLV40" s="1022"/>
      <c r="WLW40" s="1022"/>
      <c r="WLX40" s="1022"/>
      <c r="WLY40" s="1022"/>
      <c r="WLZ40" s="1022"/>
      <c r="WMA40" s="1022"/>
      <c r="WMB40" s="1022"/>
      <c r="WMC40" s="1022"/>
      <c r="WMD40" s="1022"/>
      <c r="WME40" s="1022"/>
      <c r="WMF40" s="1022"/>
      <c r="WMG40" s="1022"/>
      <c r="WMH40" s="1022"/>
      <c r="WMI40" s="1022"/>
      <c r="WMJ40" s="1022"/>
      <c r="WMK40" s="1022"/>
      <c r="WML40" s="1022"/>
      <c r="WMM40" s="1022"/>
      <c r="WMN40" s="1022"/>
      <c r="WMO40" s="1022"/>
      <c r="WMP40" s="1022"/>
      <c r="WMQ40" s="1022"/>
      <c r="WMR40" s="1022"/>
      <c r="WMS40" s="1022"/>
      <c r="WMT40" s="1022"/>
      <c r="WMU40" s="1022"/>
      <c r="WMV40" s="1022"/>
      <c r="WMW40" s="1022"/>
      <c r="WMX40" s="1022"/>
      <c r="WMY40" s="1022"/>
      <c r="WMZ40" s="1022"/>
      <c r="WNA40" s="1022"/>
      <c r="WNB40" s="1022"/>
      <c r="WNC40" s="1022"/>
      <c r="WND40" s="1022"/>
      <c r="WNE40" s="1022"/>
      <c r="WNF40" s="1022"/>
      <c r="WNG40" s="1022"/>
      <c r="WNH40" s="1022"/>
      <c r="WNI40" s="1022"/>
      <c r="WNJ40" s="1022"/>
      <c r="WNK40" s="1022"/>
      <c r="WNL40" s="1022"/>
      <c r="WNM40" s="1022"/>
      <c r="WNN40" s="1022"/>
      <c r="WNO40" s="1022"/>
      <c r="WNP40" s="1022"/>
      <c r="WNQ40" s="1022"/>
      <c r="WNR40" s="1022"/>
      <c r="WNS40" s="1022"/>
      <c r="WNT40" s="1022"/>
      <c r="WNU40" s="1022"/>
      <c r="WNV40" s="1022"/>
      <c r="WNW40" s="1022"/>
      <c r="WNX40" s="1022"/>
      <c r="WNY40" s="1022"/>
      <c r="WNZ40" s="1022"/>
      <c r="WOA40" s="1022"/>
      <c r="WOB40" s="1022"/>
      <c r="WOC40" s="1022"/>
      <c r="WOD40" s="1022"/>
      <c r="WOE40" s="1022"/>
      <c r="WOF40" s="1022"/>
      <c r="WOG40" s="1022"/>
      <c r="WOH40" s="1022"/>
      <c r="WOI40" s="1022"/>
      <c r="WOJ40" s="1022"/>
      <c r="WOK40" s="1022"/>
      <c r="WOL40" s="1022"/>
      <c r="WOM40" s="1022"/>
      <c r="WON40" s="1022"/>
      <c r="WOO40" s="1022"/>
      <c r="WOP40" s="1022"/>
      <c r="WOQ40" s="1022"/>
      <c r="WOR40" s="1022"/>
      <c r="WOS40" s="1022"/>
      <c r="WOT40" s="1022"/>
      <c r="WOU40" s="1022"/>
      <c r="WOV40" s="1022"/>
      <c r="WOW40" s="1022"/>
      <c r="WOX40" s="1022"/>
      <c r="WOY40" s="1022"/>
      <c r="WOZ40" s="1022"/>
      <c r="WPA40" s="1022"/>
      <c r="WPB40" s="1022"/>
      <c r="WPC40" s="1022"/>
      <c r="WPD40" s="1022"/>
      <c r="WPE40" s="1022"/>
      <c r="WPF40" s="1022"/>
      <c r="WPG40" s="1022"/>
      <c r="WPH40" s="1022"/>
      <c r="WPI40" s="1022"/>
      <c r="WPJ40" s="1022"/>
      <c r="WPK40" s="1022"/>
      <c r="WPL40" s="1022"/>
      <c r="WPM40" s="1022"/>
      <c r="WPN40" s="1022"/>
      <c r="WPO40" s="1022"/>
      <c r="WPP40" s="1022"/>
      <c r="WPQ40" s="1022"/>
      <c r="WPR40" s="1022"/>
      <c r="WPS40" s="1022"/>
      <c r="WPT40" s="1022"/>
      <c r="WPU40" s="1022"/>
      <c r="WPV40" s="1022"/>
      <c r="WPW40" s="1022"/>
      <c r="WPX40" s="1022"/>
      <c r="WPY40" s="1022"/>
      <c r="WPZ40" s="1022"/>
      <c r="WQA40" s="1022"/>
      <c r="WQB40" s="1022"/>
      <c r="WQC40" s="1022"/>
      <c r="WQD40" s="1022"/>
      <c r="WQE40" s="1022"/>
      <c r="WQF40" s="1022"/>
      <c r="WQG40" s="1022"/>
      <c r="WQH40" s="1022"/>
      <c r="WQI40" s="1022"/>
      <c r="WQJ40" s="1022"/>
      <c r="WQK40" s="1022"/>
      <c r="WQL40" s="1022"/>
      <c r="WQM40" s="1022"/>
      <c r="WQN40" s="1022"/>
      <c r="WQO40" s="1022"/>
      <c r="WQP40" s="1022"/>
      <c r="WQQ40" s="1022"/>
      <c r="WQR40" s="1022"/>
      <c r="WQS40" s="1022"/>
      <c r="WQT40" s="1022"/>
      <c r="WQU40" s="1022"/>
      <c r="WQV40" s="1022"/>
      <c r="WQW40" s="1022"/>
      <c r="WQX40" s="1022"/>
      <c r="WQY40" s="1022"/>
      <c r="WQZ40" s="1022"/>
      <c r="WRA40" s="1022"/>
      <c r="WRB40" s="1022"/>
      <c r="WRC40" s="1022"/>
      <c r="WRD40" s="1022"/>
      <c r="WRE40" s="1022"/>
      <c r="WRF40" s="1022"/>
      <c r="WRG40" s="1022"/>
      <c r="WRH40" s="1022"/>
      <c r="WRI40" s="1022"/>
      <c r="WRJ40" s="1022"/>
      <c r="WRK40" s="1022"/>
      <c r="WRL40" s="1022"/>
      <c r="WRM40" s="1022"/>
      <c r="WRN40" s="1022"/>
      <c r="WRO40" s="1022"/>
      <c r="WRP40" s="1022"/>
      <c r="WRQ40" s="1022"/>
      <c r="WRR40" s="1022"/>
      <c r="WRS40" s="1022"/>
      <c r="WRT40" s="1022"/>
      <c r="WRU40" s="1022"/>
      <c r="WRV40" s="1022"/>
      <c r="WRW40" s="1022"/>
      <c r="WRX40" s="1022"/>
      <c r="WRY40" s="1022"/>
      <c r="WRZ40" s="1022"/>
      <c r="WSA40" s="1022"/>
      <c r="WSB40" s="1022"/>
      <c r="WSC40" s="1022"/>
      <c r="WSD40" s="1022"/>
      <c r="WSE40" s="1022"/>
      <c r="WSF40" s="1022"/>
      <c r="WSG40" s="1022"/>
      <c r="WSH40" s="1022"/>
      <c r="WSI40" s="1022"/>
      <c r="WSJ40" s="1022"/>
      <c r="WSK40" s="1022"/>
      <c r="WSL40" s="1022"/>
      <c r="WSM40" s="1022"/>
      <c r="WSN40" s="1022"/>
      <c r="WSO40" s="1022"/>
      <c r="WSP40" s="1022"/>
      <c r="WSQ40" s="1022"/>
      <c r="WSR40" s="1022"/>
      <c r="WSS40" s="1022"/>
      <c r="WST40" s="1022"/>
      <c r="WSU40" s="1022"/>
      <c r="WSV40" s="1022"/>
      <c r="WSW40" s="1022"/>
      <c r="WSX40" s="1022"/>
      <c r="WSY40" s="1022"/>
      <c r="WSZ40" s="1022"/>
      <c r="WTA40" s="1022"/>
      <c r="WTB40" s="1022"/>
      <c r="WTC40" s="1022"/>
      <c r="WTD40" s="1022"/>
      <c r="WTE40" s="1022"/>
      <c r="WTF40" s="1022"/>
      <c r="WTG40" s="1022"/>
      <c r="WTH40" s="1022"/>
      <c r="WTI40" s="1022"/>
      <c r="WTJ40" s="1022"/>
      <c r="WTK40" s="1022"/>
      <c r="WTL40" s="1022"/>
      <c r="WTM40" s="1022"/>
      <c r="WTN40" s="1022"/>
      <c r="WTO40" s="1022"/>
      <c r="WTP40" s="1022"/>
      <c r="WTQ40" s="1022"/>
      <c r="WTR40" s="1022"/>
      <c r="WTS40" s="1022"/>
      <c r="WTT40" s="1022"/>
      <c r="WTU40" s="1022"/>
      <c r="WTV40" s="1022"/>
      <c r="WTW40" s="1022"/>
      <c r="WTX40" s="1022"/>
      <c r="WTY40" s="1022"/>
      <c r="WTZ40" s="1022"/>
      <c r="WUA40" s="1022"/>
      <c r="WUB40" s="1022"/>
      <c r="WUC40" s="1022"/>
      <c r="WUD40" s="1022"/>
      <c r="WUE40" s="1022"/>
      <c r="WUF40" s="1022"/>
      <c r="WUG40" s="1022"/>
      <c r="WUH40" s="1022"/>
      <c r="WUI40" s="1022"/>
      <c r="WUJ40" s="1022"/>
      <c r="WUK40" s="1022"/>
      <c r="WUL40" s="1022"/>
      <c r="WUM40" s="1022"/>
      <c r="WUN40" s="1022"/>
      <c r="WUO40" s="1022"/>
      <c r="WUP40" s="1022"/>
      <c r="WUQ40" s="1022"/>
      <c r="WUR40" s="1022"/>
      <c r="WUS40" s="1022"/>
      <c r="WUT40" s="1022"/>
      <c r="WUU40" s="1022"/>
      <c r="WUV40" s="1022"/>
      <c r="WUW40" s="1022"/>
      <c r="WUX40" s="1022"/>
      <c r="WUY40" s="1022"/>
      <c r="WUZ40" s="1022"/>
      <c r="WVA40" s="1022"/>
      <c r="WVB40" s="1022"/>
      <c r="WVC40" s="1022"/>
    </row>
    <row r="42" spans="1:16123" x14ac:dyDescent="0.25">
      <c r="A42" s="1022"/>
      <c r="B42" s="1026"/>
      <c r="C42" s="1026"/>
      <c r="D42" s="1026"/>
      <c r="E42" s="1026"/>
      <c r="F42" s="1026"/>
      <c r="G42" s="1026"/>
      <c r="H42" s="1026"/>
      <c r="I42" s="1026"/>
      <c r="J42" s="1026"/>
      <c r="K42" s="1026"/>
      <c r="L42" s="1026"/>
      <c r="M42" s="1026"/>
      <c r="N42" s="1026"/>
      <c r="O42" s="1026"/>
      <c r="P42" s="1026"/>
      <c r="Q42" s="1026"/>
      <c r="R42" s="1026"/>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2"/>
      <c r="AY42" s="1022"/>
      <c r="AZ42" s="1022"/>
      <c r="BA42" s="1022"/>
      <c r="BB42" s="1022"/>
      <c r="BC42" s="1022"/>
      <c r="BD42" s="1022"/>
      <c r="BE42" s="1022"/>
      <c r="BF42" s="1022"/>
      <c r="BG42" s="1022"/>
      <c r="BH42" s="1022"/>
      <c r="BI42" s="1022"/>
      <c r="BJ42" s="1022"/>
      <c r="BK42" s="1022"/>
      <c r="BL42" s="1022"/>
      <c r="BM42" s="1022"/>
      <c r="BN42" s="1022"/>
      <c r="BO42" s="1022"/>
      <c r="BP42" s="1022"/>
      <c r="BQ42" s="1022"/>
      <c r="BR42" s="1022"/>
      <c r="BS42" s="1022"/>
      <c r="BT42" s="1022"/>
      <c r="BU42" s="1022"/>
      <c r="BV42" s="1022"/>
      <c r="BW42" s="1022"/>
      <c r="BX42" s="1022"/>
      <c r="BY42" s="1022"/>
      <c r="BZ42" s="1022"/>
      <c r="CA42" s="1022"/>
      <c r="CB42" s="1022"/>
      <c r="CC42" s="1022"/>
      <c r="CD42" s="1022"/>
      <c r="CE42" s="1022"/>
      <c r="CF42" s="1022"/>
      <c r="CG42" s="1022"/>
      <c r="CH42" s="1022"/>
      <c r="CI42" s="1022"/>
      <c r="CJ42" s="1022"/>
      <c r="CK42" s="1022"/>
      <c r="CL42" s="1022"/>
      <c r="CM42" s="1022"/>
      <c r="CN42" s="1022"/>
      <c r="CO42" s="1022"/>
      <c r="CP42" s="1022"/>
      <c r="CQ42" s="1022"/>
      <c r="CR42" s="1022"/>
      <c r="CS42" s="1022"/>
      <c r="CT42" s="1022"/>
      <c r="CU42" s="1022"/>
      <c r="CV42" s="1022"/>
      <c r="CW42" s="1022"/>
      <c r="CX42" s="1022"/>
      <c r="CY42" s="1022"/>
      <c r="CZ42" s="1022"/>
      <c r="DA42" s="1022"/>
      <c r="DB42" s="1022"/>
      <c r="DC42" s="1022"/>
      <c r="DD42" s="1022"/>
      <c r="DE42" s="1022"/>
      <c r="DF42" s="1022"/>
      <c r="DG42" s="1022"/>
      <c r="DH42" s="1022"/>
      <c r="DI42" s="1022"/>
      <c r="DJ42" s="1022"/>
      <c r="DK42" s="1022"/>
      <c r="DL42" s="1022"/>
      <c r="DM42" s="1022"/>
      <c r="DN42" s="1022"/>
      <c r="DO42" s="1022"/>
      <c r="DP42" s="1022"/>
      <c r="DQ42" s="1022"/>
      <c r="DR42" s="1022"/>
      <c r="DS42" s="1022"/>
      <c r="DT42" s="1022"/>
      <c r="DU42" s="1022"/>
      <c r="DV42" s="1022"/>
      <c r="DW42" s="1022"/>
      <c r="DX42" s="1022"/>
      <c r="DY42" s="1022"/>
      <c r="DZ42" s="1022"/>
      <c r="EA42" s="1022"/>
      <c r="EB42" s="1022"/>
      <c r="EC42" s="1022"/>
      <c r="ED42" s="1022"/>
      <c r="EE42" s="1022"/>
      <c r="EF42" s="1022"/>
      <c r="EG42" s="1022"/>
      <c r="EH42" s="1022"/>
      <c r="EI42" s="1022"/>
      <c r="EJ42" s="1022"/>
      <c r="EK42" s="1022"/>
      <c r="EL42" s="1022"/>
      <c r="EM42" s="1022"/>
      <c r="EN42" s="1022"/>
      <c r="EO42" s="1022"/>
      <c r="EP42" s="1022"/>
      <c r="EQ42" s="1022"/>
      <c r="ER42" s="1022"/>
      <c r="ES42" s="1022"/>
      <c r="ET42" s="1022"/>
      <c r="EU42" s="1022"/>
      <c r="EV42" s="1022"/>
      <c r="EW42" s="1022"/>
      <c r="EX42" s="1022"/>
      <c r="EY42" s="1022"/>
      <c r="EZ42" s="1022"/>
      <c r="FA42" s="1022"/>
      <c r="FB42" s="1022"/>
      <c r="FC42" s="1022"/>
      <c r="FD42" s="1022"/>
      <c r="FE42" s="1022"/>
      <c r="FF42" s="1022"/>
      <c r="FG42" s="1022"/>
      <c r="FH42" s="1022"/>
      <c r="FI42" s="1022"/>
      <c r="FJ42" s="1022"/>
      <c r="FK42" s="1022"/>
      <c r="FL42" s="1022"/>
      <c r="FM42" s="1022"/>
      <c r="FN42" s="1022"/>
      <c r="FO42" s="1022"/>
      <c r="FP42" s="1022"/>
      <c r="FQ42" s="1022"/>
      <c r="FR42" s="1022"/>
      <c r="FS42" s="1022"/>
      <c r="FT42" s="1022"/>
      <c r="FU42" s="1022"/>
      <c r="FV42" s="1022"/>
      <c r="FW42" s="1022"/>
      <c r="FX42" s="1022"/>
      <c r="FY42" s="1022"/>
      <c r="FZ42" s="1022"/>
      <c r="GA42" s="1022"/>
      <c r="GB42" s="1022"/>
      <c r="GC42" s="1022"/>
      <c r="GD42" s="1022"/>
      <c r="GE42" s="1022"/>
      <c r="GF42" s="1022"/>
      <c r="GG42" s="1022"/>
      <c r="GH42" s="1022"/>
      <c r="GI42" s="1022"/>
      <c r="GJ42" s="1022"/>
      <c r="GK42" s="1022"/>
      <c r="GL42" s="1022"/>
      <c r="GM42" s="1022"/>
      <c r="GN42" s="1022"/>
      <c r="GO42" s="1022"/>
      <c r="GP42" s="1022"/>
      <c r="GQ42" s="1022"/>
      <c r="GR42" s="1022"/>
      <c r="GS42" s="1022"/>
      <c r="GT42" s="1022"/>
      <c r="GU42" s="1022"/>
      <c r="GV42" s="1022"/>
      <c r="GW42" s="1022"/>
      <c r="GX42" s="1022"/>
      <c r="GY42" s="1022"/>
      <c r="GZ42" s="1022"/>
      <c r="HA42" s="1022"/>
      <c r="HB42" s="1022"/>
      <c r="HC42" s="1022"/>
      <c r="HD42" s="1022"/>
      <c r="HE42" s="1022"/>
      <c r="HF42" s="1022"/>
      <c r="HG42" s="1022"/>
      <c r="HH42" s="1022"/>
      <c r="HI42" s="1022"/>
      <c r="HJ42" s="1022"/>
      <c r="HK42" s="1022"/>
      <c r="HL42" s="1022"/>
      <c r="HM42" s="1022"/>
      <c r="HN42" s="1022"/>
      <c r="HO42" s="1022"/>
      <c r="HP42" s="1022"/>
      <c r="HQ42" s="1022"/>
      <c r="HR42" s="1022"/>
      <c r="HS42" s="1022"/>
      <c r="HT42" s="1022"/>
      <c r="HU42" s="1022"/>
      <c r="HV42" s="1022"/>
      <c r="HW42" s="1022"/>
      <c r="HX42" s="1022"/>
      <c r="HY42" s="1022"/>
      <c r="HZ42" s="1022"/>
      <c r="IA42" s="1022"/>
      <c r="IB42" s="1022"/>
      <c r="IC42" s="1022"/>
      <c r="ID42" s="1022"/>
      <c r="IE42" s="1022"/>
      <c r="IF42" s="1022"/>
      <c r="IG42" s="1022"/>
      <c r="IH42" s="1022"/>
      <c r="II42" s="1022"/>
      <c r="IJ42" s="1022"/>
      <c r="IK42" s="1022"/>
      <c r="IL42" s="1022"/>
      <c r="IM42" s="1022"/>
      <c r="IN42" s="1022"/>
      <c r="IO42" s="1022"/>
      <c r="IP42" s="1022"/>
      <c r="IQ42" s="1022"/>
      <c r="IR42" s="1022"/>
      <c r="IS42" s="1022"/>
      <c r="IT42" s="1022"/>
      <c r="IU42" s="1022"/>
      <c r="IV42" s="1022"/>
      <c r="IW42" s="1022"/>
      <c r="IX42" s="1022"/>
      <c r="IY42" s="1022"/>
      <c r="IZ42" s="1022"/>
      <c r="JA42" s="1022"/>
      <c r="JB42" s="1022"/>
      <c r="JC42" s="1022"/>
      <c r="JD42" s="1022"/>
      <c r="JE42" s="1022"/>
      <c r="JF42" s="1022"/>
      <c r="JG42" s="1022"/>
      <c r="JH42" s="1022"/>
      <c r="JI42" s="1022"/>
      <c r="JJ42" s="1022"/>
      <c r="JK42" s="1022"/>
      <c r="JL42" s="1022"/>
      <c r="JM42" s="1022"/>
      <c r="JN42" s="1022"/>
      <c r="JO42" s="1022"/>
      <c r="JP42" s="1022"/>
      <c r="JQ42" s="1022"/>
      <c r="JR42" s="1022"/>
      <c r="JS42" s="1022"/>
      <c r="JT42" s="1022"/>
      <c r="JU42" s="1022"/>
      <c r="JV42" s="1022"/>
      <c r="JW42" s="1022"/>
      <c r="JX42" s="1022"/>
      <c r="JY42" s="1022"/>
      <c r="JZ42" s="1022"/>
      <c r="KA42" s="1022"/>
      <c r="KB42" s="1022"/>
      <c r="KC42" s="1022"/>
      <c r="KD42" s="1022"/>
      <c r="KE42" s="1022"/>
      <c r="KF42" s="1022"/>
      <c r="KG42" s="1022"/>
      <c r="KH42" s="1022"/>
      <c r="KI42" s="1022"/>
      <c r="KJ42" s="1022"/>
      <c r="KK42" s="1022"/>
      <c r="KL42" s="1022"/>
      <c r="KM42" s="1022"/>
      <c r="KN42" s="1022"/>
      <c r="KO42" s="1022"/>
      <c r="KP42" s="1022"/>
      <c r="KQ42" s="1022"/>
      <c r="KR42" s="1022"/>
      <c r="KS42" s="1022"/>
      <c r="KT42" s="1022"/>
      <c r="KU42" s="1022"/>
      <c r="KV42" s="1022"/>
      <c r="KW42" s="1022"/>
      <c r="KX42" s="1022"/>
      <c r="KY42" s="1022"/>
      <c r="KZ42" s="1022"/>
      <c r="LA42" s="1022"/>
      <c r="LB42" s="1022"/>
      <c r="LC42" s="1022"/>
      <c r="LD42" s="1022"/>
      <c r="LE42" s="1022"/>
      <c r="LF42" s="1022"/>
      <c r="LG42" s="1022"/>
      <c r="LH42" s="1022"/>
      <c r="LI42" s="1022"/>
      <c r="LJ42" s="1022"/>
      <c r="LK42" s="1022"/>
      <c r="LL42" s="1022"/>
      <c r="LM42" s="1022"/>
      <c r="LN42" s="1022"/>
      <c r="LO42" s="1022"/>
      <c r="LP42" s="1022"/>
      <c r="LQ42" s="1022"/>
      <c r="LR42" s="1022"/>
      <c r="LS42" s="1022"/>
      <c r="LT42" s="1022"/>
      <c r="LU42" s="1022"/>
      <c r="LV42" s="1022"/>
      <c r="LW42" s="1022"/>
      <c r="LX42" s="1022"/>
      <c r="LY42" s="1022"/>
      <c r="LZ42" s="1022"/>
      <c r="MA42" s="1022"/>
      <c r="MB42" s="1022"/>
      <c r="MC42" s="1022"/>
      <c r="MD42" s="1022"/>
      <c r="ME42" s="1022"/>
      <c r="MF42" s="1022"/>
      <c r="MG42" s="1022"/>
      <c r="MH42" s="1022"/>
      <c r="MI42" s="1022"/>
      <c r="MJ42" s="1022"/>
      <c r="MK42" s="1022"/>
      <c r="ML42" s="1022"/>
      <c r="MM42" s="1022"/>
      <c r="MN42" s="1022"/>
      <c r="MO42" s="1022"/>
      <c r="MP42" s="1022"/>
      <c r="MQ42" s="1022"/>
      <c r="MR42" s="1022"/>
      <c r="MS42" s="1022"/>
      <c r="MT42" s="1022"/>
      <c r="MU42" s="1022"/>
      <c r="MV42" s="1022"/>
      <c r="MW42" s="1022"/>
      <c r="MX42" s="1022"/>
      <c r="MY42" s="1022"/>
      <c r="MZ42" s="1022"/>
      <c r="NA42" s="1022"/>
      <c r="NB42" s="1022"/>
      <c r="NC42" s="1022"/>
      <c r="ND42" s="1022"/>
      <c r="NE42" s="1022"/>
      <c r="NF42" s="1022"/>
      <c r="NG42" s="1022"/>
      <c r="NH42" s="1022"/>
      <c r="NI42" s="1022"/>
      <c r="NJ42" s="1022"/>
      <c r="NK42" s="1022"/>
      <c r="NL42" s="1022"/>
      <c r="NM42" s="1022"/>
      <c r="NN42" s="1022"/>
      <c r="NO42" s="1022"/>
      <c r="NP42" s="1022"/>
      <c r="NQ42" s="1022"/>
      <c r="NR42" s="1022"/>
      <c r="NS42" s="1022"/>
      <c r="NT42" s="1022"/>
      <c r="NU42" s="1022"/>
      <c r="NV42" s="1022"/>
      <c r="NW42" s="1022"/>
      <c r="NX42" s="1022"/>
      <c r="NY42" s="1022"/>
      <c r="NZ42" s="1022"/>
      <c r="OA42" s="1022"/>
      <c r="OB42" s="1022"/>
      <c r="OC42" s="1022"/>
      <c r="OD42" s="1022"/>
      <c r="OE42" s="1022"/>
      <c r="OF42" s="1022"/>
      <c r="OG42" s="1022"/>
      <c r="OH42" s="1022"/>
      <c r="OI42" s="1022"/>
      <c r="OJ42" s="1022"/>
      <c r="OK42" s="1022"/>
      <c r="OL42" s="1022"/>
      <c r="OM42" s="1022"/>
      <c r="ON42" s="1022"/>
      <c r="OO42" s="1022"/>
      <c r="OP42" s="1022"/>
      <c r="OQ42" s="1022"/>
      <c r="OR42" s="1022"/>
      <c r="OS42" s="1022"/>
      <c r="OT42" s="1022"/>
      <c r="OU42" s="1022"/>
      <c r="OV42" s="1022"/>
      <c r="OW42" s="1022"/>
      <c r="OX42" s="1022"/>
      <c r="OY42" s="1022"/>
      <c r="OZ42" s="1022"/>
      <c r="PA42" s="1022"/>
      <c r="PB42" s="1022"/>
      <c r="PC42" s="1022"/>
      <c r="PD42" s="1022"/>
      <c r="PE42" s="1022"/>
      <c r="PF42" s="1022"/>
      <c r="PG42" s="1022"/>
      <c r="PH42" s="1022"/>
      <c r="PI42" s="1022"/>
      <c r="PJ42" s="1022"/>
      <c r="PK42" s="1022"/>
      <c r="PL42" s="1022"/>
      <c r="PM42" s="1022"/>
      <c r="PN42" s="1022"/>
      <c r="PO42" s="1022"/>
      <c r="PP42" s="1022"/>
      <c r="PQ42" s="1022"/>
      <c r="PR42" s="1022"/>
      <c r="PS42" s="1022"/>
      <c r="PT42" s="1022"/>
      <c r="PU42" s="1022"/>
      <c r="PV42" s="1022"/>
      <c r="PW42" s="1022"/>
      <c r="PX42" s="1022"/>
      <c r="PY42" s="1022"/>
      <c r="PZ42" s="1022"/>
      <c r="QA42" s="1022"/>
      <c r="QB42" s="1022"/>
      <c r="QC42" s="1022"/>
      <c r="QD42" s="1022"/>
      <c r="QE42" s="1022"/>
      <c r="QF42" s="1022"/>
      <c r="QG42" s="1022"/>
      <c r="QH42" s="1022"/>
      <c r="QI42" s="1022"/>
      <c r="QJ42" s="1022"/>
      <c r="QK42" s="1022"/>
      <c r="QL42" s="1022"/>
      <c r="QM42" s="1022"/>
      <c r="QN42" s="1022"/>
      <c r="QO42" s="1022"/>
      <c r="QP42" s="1022"/>
      <c r="QQ42" s="1022"/>
      <c r="QR42" s="1022"/>
      <c r="QS42" s="1022"/>
      <c r="QT42" s="1022"/>
      <c r="QU42" s="1022"/>
      <c r="QV42" s="1022"/>
      <c r="QW42" s="1022"/>
      <c r="QX42" s="1022"/>
      <c r="QY42" s="1022"/>
      <c r="QZ42" s="1022"/>
      <c r="RA42" s="1022"/>
      <c r="RB42" s="1022"/>
      <c r="RC42" s="1022"/>
      <c r="RD42" s="1022"/>
      <c r="RE42" s="1022"/>
      <c r="RF42" s="1022"/>
      <c r="RG42" s="1022"/>
      <c r="RH42" s="1022"/>
      <c r="RI42" s="1022"/>
      <c r="RJ42" s="1022"/>
      <c r="RK42" s="1022"/>
      <c r="RL42" s="1022"/>
      <c r="RM42" s="1022"/>
      <c r="RN42" s="1022"/>
      <c r="RO42" s="1022"/>
      <c r="RP42" s="1022"/>
      <c r="RQ42" s="1022"/>
      <c r="RR42" s="1022"/>
      <c r="RS42" s="1022"/>
      <c r="RT42" s="1022"/>
      <c r="RU42" s="1022"/>
      <c r="RV42" s="1022"/>
      <c r="RW42" s="1022"/>
      <c r="RX42" s="1022"/>
      <c r="RY42" s="1022"/>
      <c r="RZ42" s="1022"/>
      <c r="SA42" s="1022"/>
      <c r="SB42" s="1022"/>
      <c r="SC42" s="1022"/>
      <c r="SD42" s="1022"/>
      <c r="SE42" s="1022"/>
      <c r="SF42" s="1022"/>
      <c r="SG42" s="1022"/>
      <c r="SH42" s="1022"/>
      <c r="SI42" s="1022"/>
      <c r="SJ42" s="1022"/>
      <c r="SK42" s="1022"/>
      <c r="SL42" s="1022"/>
      <c r="SM42" s="1022"/>
      <c r="SN42" s="1022"/>
      <c r="SO42" s="1022"/>
      <c r="SP42" s="1022"/>
      <c r="SQ42" s="1022"/>
      <c r="SR42" s="1022"/>
      <c r="SS42" s="1022"/>
      <c r="ST42" s="1022"/>
      <c r="SU42" s="1022"/>
      <c r="SV42" s="1022"/>
      <c r="SW42" s="1022"/>
      <c r="SX42" s="1022"/>
      <c r="SY42" s="1022"/>
      <c r="SZ42" s="1022"/>
      <c r="TA42" s="1022"/>
      <c r="TB42" s="1022"/>
      <c r="TC42" s="1022"/>
      <c r="TD42" s="1022"/>
      <c r="TE42" s="1022"/>
      <c r="TF42" s="1022"/>
      <c r="TG42" s="1022"/>
      <c r="TH42" s="1022"/>
      <c r="TI42" s="1022"/>
      <c r="TJ42" s="1022"/>
      <c r="TK42" s="1022"/>
      <c r="TL42" s="1022"/>
      <c r="TM42" s="1022"/>
      <c r="TN42" s="1022"/>
      <c r="TO42" s="1022"/>
      <c r="TP42" s="1022"/>
      <c r="TQ42" s="1022"/>
      <c r="TR42" s="1022"/>
      <c r="TS42" s="1022"/>
      <c r="TT42" s="1022"/>
      <c r="TU42" s="1022"/>
      <c r="TV42" s="1022"/>
      <c r="TW42" s="1022"/>
      <c r="TX42" s="1022"/>
      <c r="TY42" s="1022"/>
      <c r="TZ42" s="1022"/>
      <c r="UA42" s="1022"/>
      <c r="UB42" s="1022"/>
      <c r="UC42" s="1022"/>
      <c r="UD42" s="1022"/>
      <c r="UE42" s="1022"/>
      <c r="UF42" s="1022"/>
      <c r="UG42" s="1022"/>
      <c r="UH42" s="1022"/>
      <c r="UI42" s="1022"/>
      <c r="UJ42" s="1022"/>
      <c r="UK42" s="1022"/>
      <c r="UL42" s="1022"/>
      <c r="UM42" s="1022"/>
      <c r="UN42" s="1022"/>
      <c r="UO42" s="1022"/>
      <c r="UP42" s="1022"/>
      <c r="UQ42" s="1022"/>
      <c r="UR42" s="1022"/>
      <c r="US42" s="1022"/>
      <c r="UT42" s="1022"/>
      <c r="UU42" s="1022"/>
      <c r="UV42" s="1022"/>
      <c r="UW42" s="1022"/>
      <c r="UX42" s="1022"/>
      <c r="UY42" s="1022"/>
      <c r="UZ42" s="1022"/>
      <c r="VA42" s="1022"/>
      <c r="VB42" s="1022"/>
      <c r="VC42" s="1022"/>
      <c r="VD42" s="1022"/>
      <c r="VE42" s="1022"/>
      <c r="VF42" s="1022"/>
      <c r="VG42" s="1022"/>
      <c r="VH42" s="1022"/>
      <c r="VI42" s="1022"/>
      <c r="VJ42" s="1022"/>
      <c r="VK42" s="1022"/>
      <c r="VL42" s="1022"/>
      <c r="VM42" s="1022"/>
      <c r="VN42" s="1022"/>
      <c r="VO42" s="1022"/>
      <c r="VP42" s="1022"/>
      <c r="VQ42" s="1022"/>
      <c r="VR42" s="1022"/>
      <c r="VS42" s="1022"/>
      <c r="VT42" s="1022"/>
      <c r="VU42" s="1022"/>
      <c r="VV42" s="1022"/>
      <c r="VW42" s="1022"/>
      <c r="VX42" s="1022"/>
      <c r="VY42" s="1022"/>
      <c r="VZ42" s="1022"/>
      <c r="WA42" s="1022"/>
      <c r="WB42" s="1022"/>
      <c r="WC42" s="1022"/>
      <c r="WD42" s="1022"/>
      <c r="WE42" s="1022"/>
      <c r="WF42" s="1022"/>
      <c r="WG42" s="1022"/>
      <c r="WH42" s="1022"/>
      <c r="WI42" s="1022"/>
      <c r="WJ42" s="1022"/>
      <c r="WK42" s="1022"/>
      <c r="WL42" s="1022"/>
      <c r="WM42" s="1022"/>
      <c r="WN42" s="1022"/>
      <c r="WO42" s="1022"/>
      <c r="WP42" s="1022"/>
      <c r="WQ42" s="1022"/>
      <c r="WR42" s="1022"/>
      <c r="WS42" s="1022"/>
      <c r="WT42" s="1022"/>
      <c r="WU42" s="1022"/>
      <c r="WV42" s="1022"/>
      <c r="WW42" s="1022"/>
      <c r="WX42" s="1022"/>
      <c r="WY42" s="1022"/>
      <c r="WZ42" s="1022"/>
      <c r="XA42" s="1022"/>
      <c r="XB42" s="1022"/>
      <c r="XC42" s="1022"/>
      <c r="XD42" s="1022"/>
      <c r="XE42" s="1022"/>
      <c r="XF42" s="1022"/>
      <c r="XG42" s="1022"/>
      <c r="XH42" s="1022"/>
      <c r="XI42" s="1022"/>
      <c r="XJ42" s="1022"/>
      <c r="XK42" s="1022"/>
      <c r="XL42" s="1022"/>
      <c r="XM42" s="1022"/>
      <c r="XN42" s="1022"/>
      <c r="XO42" s="1022"/>
      <c r="XP42" s="1022"/>
      <c r="XQ42" s="1022"/>
      <c r="XR42" s="1022"/>
      <c r="XS42" s="1022"/>
      <c r="XT42" s="1022"/>
      <c r="XU42" s="1022"/>
      <c r="XV42" s="1022"/>
      <c r="XW42" s="1022"/>
      <c r="XX42" s="1022"/>
      <c r="XY42" s="1022"/>
      <c r="XZ42" s="1022"/>
      <c r="YA42" s="1022"/>
      <c r="YB42" s="1022"/>
      <c r="YC42" s="1022"/>
      <c r="YD42" s="1022"/>
      <c r="YE42" s="1022"/>
      <c r="YF42" s="1022"/>
      <c r="YG42" s="1022"/>
      <c r="YH42" s="1022"/>
      <c r="YI42" s="1022"/>
      <c r="YJ42" s="1022"/>
      <c r="YK42" s="1022"/>
      <c r="YL42" s="1022"/>
      <c r="YM42" s="1022"/>
      <c r="YN42" s="1022"/>
      <c r="YO42" s="1022"/>
      <c r="YP42" s="1022"/>
      <c r="YQ42" s="1022"/>
      <c r="YR42" s="1022"/>
      <c r="YS42" s="1022"/>
      <c r="YT42" s="1022"/>
      <c r="YU42" s="1022"/>
      <c r="YV42" s="1022"/>
      <c r="YW42" s="1022"/>
      <c r="YX42" s="1022"/>
      <c r="YY42" s="1022"/>
      <c r="YZ42" s="1022"/>
      <c r="ZA42" s="1022"/>
      <c r="ZB42" s="1022"/>
      <c r="ZC42" s="1022"/>
      <c r="ZD42" s="1022"/>
      <c r="ZE42" s="1022"/>
      <c r="ZF42" s="1022"/>
      <c r="ZG42" s="1022"/>
      <c r="ZH42" s="1022"/>
      <c r="ZI42" s="1022"/>
      <c r="ZJ42" s="1022"/>
      <c r="ZK42" s="1022"/>
      <c r="ZL42" s="1022"/>
      <c r="ZM42" s="1022"/>
      <c r="ZN42" s="1022"/>
      <c r="ZO42" s="1022"/>
      <c r="ZP42" s="1022"/>
      <c r="ZQ42" s="1022"/>
      <c r="ZR42" s="1022"/>
      <c r="ZS42" s="1022"/>
      <c r="ZT42" s="1022"/>
      <c r="ZU42" s="1022"/>
      <c r="ZV42" s="1022"/>
      <c r="ZW42" s="1022"/>
      <c r="ZX42" s="1022"/>
      <c r="ZY42" s="1022"/>
      <c r="ZZ42" s="1022"/>
      <c r="AAA42" s="1022"/>
      <c r="AAB42" s="1022"/>
      <c r="AAC42" s="1022"/>
      <c r="AAD42" s="1022"/>
      <c r="AAE42" s="1022"/>
      <c r="AAF42" s="1022"/>
      <c r="AAG42" s="1022"/>
      <c r="AAH42" s="1022"/>
      <c r="AAI42" s="1022"/>
      <c r="AAJ42" s="1022"/>
      <c r="AAK42" s="1022"/>
      <c r="AAL42" s="1022"/>
      <c r="AAM42" s="1022"/>
      <c r="AAN42" s="1022"/>
      <c r="AAO42" s="1022"/>
      <c r="AAP42" s="1022"/>
      <c r="AAQ42" s="1022"/>
      <c r="AAR42" s="1022"/>
      <c r="AAS42" s="1022"/>
      <c r="AAT42" s="1022"/>
      <c r="AAU42" s="1022"/>
      <c r="AAV42" s="1022"/>
      <c r="AAW42" s="1022"/>
      <c r="AAX42" s="1022"/>
      <c r="AAY42" s="1022"/>
      <c r="AAZ42" s="1022"/>
      <c r="ABA42" s="1022"/>
      <c r="ABB42" s="1022"/>
      <c r="ABC42" s="1022"/>
      <c r="ABD42" s="1022"/>
      <c r="ABE42" s="1022"/>
      <c r="ABF42" s="1022"/>
      <c r="ABG42" s="1022"/>
      <c r="ABH42" s="1022"/>
      <c r="ABI42" s="1022"/>
      <c r="ABJ42" s="1022"/>
      <c r="ABK42" s="1022"/>
      <c r="ABL42" s="1022"/>
      <c r="ABM42" s="1022"/>
      <c r="ABN42" s="1022"/>
      <c r="ABO42" s="1022"/>
      <c r="ABP42" s="1022"/>
      <c r="ABQ42" s="1022"/>
      <c r="ABR42" s="1022"/>
      <c r="ABS42" s="1022"/>
      <c r="ABT42" s="1022"/>
      <c r="ABU42" s="1022"/>
      <c r="ABV42" s="1022"/>
      <c r="ABW42" s="1022"/>
      <c r="ABX42" s="1022"/>
      <c r="ABY42" s="1022"/>
      <c r="ABZ42" s="1022"/>
      <c r="ACA42" s="1022"/>
      <c r="ACB42" s="1022"/>
      <c r="ACC42" s="1022"/>
      <c r="ACD42" s="1022"/>
      <c r="ACE42" s="1022"/>
      <c r="ACF42" s="1022"/>
      <c r="ACG42" s="1022"/>
      <c r="ACH42" s="1022"/>
      <c r="ACI42" s="1022"/>
      <c r="ACJ42" s="1022"/>
      <c r="ACK42" s="1022"/>
      <c r="ACL42" s="1022"/>
      <c r="ACM42" s="1022"/>
      <c r="ACN42" s="1022"/>
      <c r="ACO42" s="1022"/>
      <c r="ACP42" s="1022"/>
      <c r="ACQ42" s="1022"/>
      <c r="ACR42" s="1022"/>
      <c r="ACS42" s="1022"/>
      <c r="ACT42" s="1022"/>
      <c r="ACU42" s="1022"/>
      <c r="ACV42" s="1022"/>
      <c r="ACW42" s="1022"/>
      <c r="ACX42" s="1022"/>
      <c r="ACY42" s="1022"/>
      <c r="ACZ42" s="1022"/>
      <c r="ADA42" s="1022"/>
      <c r="ADB42" s="1022"/>
      <c r="ADC42" s="1022"/>
      <c r="ADD42" s="1022"/>
      <c r="ADE42" s="1022"/>
      <c r="ADF42" s="1022"/>
      <c r="ADG42" s="1022"/>
      <c r="ADH42" s="1022"/>
      <c r="ADI42" s="1022"/>
      <c r="ADJ42" s="1022"/>
      <c r="ADK42" s="1022"/>
      <c r="ADL42" s="1022"/>
      <c r="ADM42" s="1022"/>
      <c r="ADN42" s="1022"/>
      <c r="ADO42" s="1022"/>
      <c r="ADP42" s="1022"/>
      <c r="ADQ42" s="1022"/>
      <c r="ADR42" s="1022"/>
      <c r="ADS42" s="1022"/>
      <c r="ADT42" s="1022"/>
      <c r="ADU42" s="1022"/>
      <c r="ADV42" s="1022"/>
      <c r="ADW42" s="1022"/>
      <c r="ADX42" s="1022"/>
      <c r="ADY42" s="1022"/>
      <c r="ADZ42" s="1022"/>
      <c r="AEA42" s="1022"/>
      <c r="AEB42" s="1022"/>
      <c r="AEC42" s="1022"/>
      <c r="AED42" s="1022"/>
      <c r="AEE42" s="1022"/>
      <c r="AEF42" s="1022"/>
      <c r="AEG42" s="1022"/>
      <c r="AEH42" s="1022"/>
      <c r="AEI42" s="1022"/>
      <c r="AEJ42" s="1022"/>
      <c r="AEK42" s="1022"/>
      <c r="AEL42" s="1022"/>
      <c r="AEM42" s="1022"/>
      <c r="AEN42" s="1022"/>
      <c r="AEO42" s="1022"/>
      <c r="AEP42" s="1022"/>
      <c r="AEQ42" s="1022"/>
      <c r="AER42" s="1022"/>
      <c r="AES42" s="1022"/>
      <c r="AET42" s="1022"/>
      <c r="AEU42" s="1022"/>
      <c r="AEV42" s="1022"/>
      <c r="AEW42" s="1022"/>
      <c r="AEX42" s="1022"/>
      <c r="AEY42" s="1022"/>
      <c r="AEZ42" s="1022"/>
      <c r="AFA42" s="1022"/>
      <c r="AFB42" s="1022"/>
      <c r="AFC42" s="1022"/>
      <c r="AFD42" s="1022"/>
      <c r="AFE42" s="1022"/>
      <c r="AFF42" s="1022"/>
      <c r="AFG42" s="1022"/>
      <c r="AFH42" s="1022"/>
      <c r="AFI42" s="1022"/>
      <c r="AFJ42" s="1022"/>
      <c r="AFK42" s="1022"/>
      <c r="AFL42" s="1022"/>
      <c r="AFM42" s="1022"/>
      <c r="AFN42" s="1022"/>
      <c r="AFO42" s="1022"/>
      <c r="AFP42" s="1022"/>
      <c r="AFQ42" s="1022"/>
      <c r="AFR42" s="1022"/>
      <c r="AFS42" s="1022"/>
      <c r="AFT42" s="1022"/>
      <c r="AFU42" s="1022"/>
      <c r="AFV42" s="1022"/>
      <c r="AFW42" s="1022"/>
      <c r="AFX42" s="1022"/>
      <c r="AFY42" s="1022"/>
      <c r="AFZ42" s="1022"/>
      <c r="AGA42" s="1022"/>
      <c r="AGB42" s="1022"/>
      <c r="AGC42" s="1022"/>
      <c r="AGD42" s="1022"/>
      <c r="AGE42" s="1022"/>
      <c r="AGF42" s="1022"/>
      <c r="AGG42" s="1022"/>
      <c r="AGH42" s="1022"/>
      <c r="AGI42" s="1022"/>
      <c r="AGJ42" s="1022"/>
      <c r="AGK42" s="1022"/>
      <c r="AGL42" s="1022"/>
      <c r="AGM42" s="1022"/>
      <c r="AGN42" s="1022"/>
      <c r="AGO42" s="1022"/>
      <c r="AGP42" s="1022"/>
      <c r="AGQ42" s="1022"/>
      <c r="AGR42" s="1022"/>
      <c r="AGS42" s="1022"/>
      <c r="AGT42" s="1022"/>
      <c r="AGU42" s="1022"/>
      <c r="AGV42" s="1022"/>
      <c r="AGW42" s="1022"/>
      <c r="AGX42" s="1022"/>
      <c r="AGY42" s="1022"/>
      <c r="AGZ42" s="1022"/>
      <c r="AHA42" s="1022"/>
      <c r="AHB42" s="1022"/>
      <c r="AHC42" s="1022"/>
      <c r="AHD42" s="1022"/>
      <c r="AHE42" s="1022"/>
      <c r="AHF42" s="1022"/>
      <c r="AHG42" s="1022"/>
      <c r="AHH42" s="1022"/>
      <c r="AHI42" s="1022"/>
      <c r="AHJ42" s="1022"/>
      <c r="AHK42" s="1022"/>
      <c r="AHL42" s="1022"/>
      <c r="AHM42" s="1022"/>
      <c r="AHN42" s="1022"/>
      <c r="AHO42" s="1022"/>
      <c r="AHP42" s="1022"/>
      <c r="AHQ42" s="1022"/>
      <c r="AHR42" s="1022"/>
      <c r="AHS42" s="1022"/>
      <c r="AHT42" s="1022"/>
      <c r="AHU42" s="1022"/>
      <c r="AHV42" s="1022"/>
      <c r="AHW42" s="1022"/>
      <c r="AHX42" s="1022"/>
      <c r="AHY42" s="1022"/>
      <c r="AHZ42" s="1022"/>
      <c r="AIA42" s="1022"/>
      <c r="AIB42" s="1022"/>
      <c r="AIC42" s="1022"/>
      <c r="AID42" s="1022"/>
      <c r="AIE42" s="1022"/>
      <c r="AIF42" s="1022"/>
      <c r="AIG42" s="1022"/>
      <c r="AIH42" s="1022"/>
      <c r="AII42" s="1022"/>
      <c r="AIJ42" s="1022"/>
      <c r="AIK42" s="1022"/>
      <c r="AIL42" s="1022"/>
      <c r="AIM42" s="1022"/>
      <c r="AIN42" s="1022"/>
      <c r="AIO42" s="1022"/>
      <c r="AIP42" s="1022"/>
      <c r="AIQ42" s="1022"/>
      <c r="AIR42" s="1022"/>
      <c r="AIS42" s="1022"/>
      <c r="AIT42" s="1022"/>
      <c r="AIU42" s="1022"/>
      <c r="AIV42" s="1022"/>
      <c r="AIW42" s="1022"/>
      <c r="AIX42" s="1022"/>
      <c r="AIY42" s="1022"/>
      <c r="AIZ42" s="1022"/>
      <c r="AJA42" s="1022"/>
      <c r="AJB42" s="1022"/>
      <c r="AJC42" s="1022"/>
      <c r="AJD42" s="1022"/>
      <c r="AJE42" s="1022"/>
      <c r="AJF42" s="1022"/>
      <c r="AJG42" s="1022"/>
      <c r="AJH42" s="1022"/>
      <c r="AJI42" s="1022"/>
      <c r="AJJ42" s="1022"/>
      <c r="AJK42" s="1022"/>
      <c r="AJL42" s="1022"/>
      <c r="AJM42" s="1022"/>
      <c r="AJN42" s="1022"/>
      <c r="AJO42" s="1022"/>
      <c r="AJP42" s="1022"/>
      <c r="AJQ42" s="1022"/>
      <c r="AJR42" s="1022"/>
      <c r="AJS42" s="1022"/>
      <c r="AJT42" s="1022"/>
      <c r="AJU42" s="1022"/>
      <c r="AJV42" s="1022"/>
      <c r="AJW42" s="1022"/>
      <c r="AJX42" s="1022"/>
      <c r="AJY42" s="1022"/>
      <c r="AJZ42" s="1022"/>
      <c r="AKA42" s="1022"/>
      <c r="AKB42" s="1022"/>
      <c r="AKC42" s="1022"/>
      <c r="AKD42" s="1022"/>
      <c r="AKE42" s="1022"/>
      <c r="AKF42" s="1022"/>
      <c r="AKG42" s="1022"/>
      <c r="AKH42" s="1022"/>
      <c r="AKI42" s="1022"/>
      <c r="AKJ42" s="1022"/>
      <c r="AKK42" s="1022"/>
      <c r="AKL42" s="1022"/>
      <c r="AKM42" s="1022"/>
      <c r="AKN42" s="1022"/>
      <c r="AKO42" s="1022"/>
      <c r="AKP42" s="1022"/>
      <c r="AKQ42" s="1022"/>
      <c r="AKR42" s="1022"/>
      <c r="AKS42" s="1022"/>
      <c r="AKT42" s="1022"/>
      <c r="AKU42" s="1022"/>
      <c r="AKV42" s="1022"/>
      <c r="AKW42" s="1022"/>
      <c r="AKX42" s="1022"/>
      <c r="AKY42" s="1022"/>
      <c r="AKZ42" s="1022"/>
      <c r="ALA42" s="1022"/>
      <c r="ALB42" s="1022"/>
      <c r="ALC42" s="1022"/>
      <c r="ALD42" s="1022"/>
      <c r="ALE42" s="1022"/>
      <c r="ALF42" s="1022"/>
      <c r="ALG42" s="1022"/>
      <c r="ALH42" s="1022"/>
      <c r="ALI42" s="1022"/>
      <c r="ALJ42" s="1022"/>
      <c r="ALK42" s="1022"/>
      <c r="ALL42" s="1022"/>
      <c r="ALM42" s="1022"/>
      <c r="ALN42" s="1022"/>
      <c r="ALO42" s="1022"/>
      <c r="ALP42" s="1022"/>
      <c r="ALQ42" s="1022"/>
      <c r="ALR42" s="1022"/>
      <c r="ALS42" s="1022"/>
      <c r="ALT42" s="1022"/>
      <c r="ALU42" s="1022"/>
      <c r="ALV42" s="1022"/>
      <c r="ALW42" s="1022"/>
      <c r="ALX42" s="1022"/>
      <c r="ALY42" s="1022"/>
      <c r="ALZ42" s="1022"/>
      <c r="AMA42" s="1022"/>
      <c r="AMB42" s="1022"/>
      <c r="AMC42" s="1022"/>
      <c r="AMD42" s="1022"/>
      <c r="AME42" s="1022"/>
      <c r="AMF42" s="1022"/>
      <c r="AMG42" s="1022"/>
      <c r="AMH42" s="1022"/>
      <c r="AMI42" s="1022"/>
      <c r="AMJ42" s="1022"/>
      <c r="AMK42" s="1022"/>
      <c r="AML42" s="1022"/>
      <c r="AMM42" s="1022"/>
      <c r="AMN42" s="1022"/>
      <c r="AMO42" s="1022"/>
      <c r="AMP42" s="1022"/>
      <c r="AMQ42" s="1022"/>
      <c r="AMR42" s="1022"/>
      <c r="AMS42" s="1022"/>
      <c r="AMT42" s="1022"/>
      <c r="AMU42" s="1022"/>
      <c r="AMV42" s="1022"/>
      <c r="AMW42" s="1022"/>
      <c r="AMX42" s="1022"/>
      <c r="AMY42" s="1022"/>
      <c r="AMZ42" s="1022"/>
      <c r="ANA42" s="1022"/>
      <c r="ANB42" s="1022"/>
      <c r="ANC42" s="1022"/>
      <c r="AND42" s="1022"/>
      <c r="ANE42" s="1022"/>
      <c r="ANF42" s="1022"/>
      <c r="ANG42" s="1022"/>
      <c r="ANH42" s="1022"/>
      <c r="ANI42" s="1022"/>
      <c r="ANJ42" s="1022"/>
      <c r="ANK42" s="1022"/>
      <c r="ANL42" s="1022"/>
      <c r="ANM42" s="1022"/>
      <c r="ANN42" s="1022"/>
      <c r="ANO42" s="1022"/>
      <c r="ANP42" s="1022"/>
      <c r="ANQ42" s="1022"/>
      <c r="ANR42" s="1022"/>
      <c r="ANS42" s="1022"/>
      <c r="ANT42" s="1022"/>
      <c r="ANU42" s="1022"/>
      <c r="ANV42" s="1022"/>
      <c r="ANW42" s="1022"/>
      <c r="ANX42" s="1022"/>
      <c r="ANY42" s="1022"/>
      <c r="ANZ42" s="1022"/>
      <c r="AOA42" s="1022"/>
      <c r="AOB42" s="1022"/>
      <c r="AOC42" s="1022"/>
      <c r="AOD42" s="1022"/>
      <c r="AOE42" s="1022"/>
      <c r="AOF42" s="1022"/>
      <c r="AOG42" s="1022"/>
      <c r="AOH42" s="1022"/>
      <c r="AOI42" s="1022"/>
      <c r="AOJ42" s="1022"/>
      <c r="AOK42" s="1022"/>
      <c r="AOL42" s="1022"/>
      <c r="AOM42" s="1022"/>
      <c r="AON42" s="1022"/>
      <c r="AOO42" s="1022"/>
      <c r="AOP42" s="1022"/>
      <c r="AOQ42" s="1022"/>
      <c r="AOR42" s="1022"/>
      <c r="AOS42" s="1022"/>
      <c r="AOT42" s="1022"/>
      <c r="AOU42" s="1022"/>
      <c r="AOV42" s="1022"/>
      <c r="AOW42" s="1022"/>
      <c r="AOX42" s="1022"/>
      <c r="AOY42" s="1022"/>
      <c r="AOZ42" s="1022"/>
      <c r="APA42" s="1022"/>
      <c r="APB42" s="1022"/>
      <c r="APC42" s="1022"/>
      <c r="APD42" s="1022"/>
      <c r="APE42" s="1022"/>
      <c r="APF42" s="1022"/>
      <c r="APG42" s="1022"/>
      <c r="APH42" s="1022"/>
      <c r="API42" s="1022"/>
      <c r="APJ42" s="1022"/>
      <c r="APK42" s="1022"/>
      <c r="APL42" s="1022"/>
      <c r="APM42" s="1022"/>
      <c r="APN42" s="1022"/>
      <c r="APO42" s="1022"/>
      <c r="APP42" s="1022"/>
      <c r="APQ42" s="1022"/>
      <c r="APR42" s="1022"/>
      <c r="APS42" s="1022"/>
      <c r="APT42" s="1022"/>
      <c r="APU42" s="1022"/>
      <c r="APV42" s="1022"/>
      <c r="APW42" s="1022"/>
      <c r="APX42" s="1022"/>
      <c r="APY42" s="1022"/>
      <c r="APZ42" s="1022"/>
      <c r="AQA42" s="1022"/>
      <c r="AQB42" s="1022"/>
      <c r="AQC42" s="1022"/>
      <c r="AQD42" s="1022"/>
      <c r="AQE42" s="1022"/>
      <c r="AQF42" s="1022"/>
      <c r="AQG42" s="1022"/>
      <c r="AQH42" s="1022"/>
      <c r="AQI42" s="1022"/>
      <c r="AQJ42" s="1022"/>
      <c r="AQK42" s="1022"/>
      <c r="AQL42" s="1022"/>
      <c r="AQM42" s="1022"/>
      <c r="AQN42" s="1022"/>
      <c r="AQO42" s="1022"/>
      <c r="AQP42" s="1022"/>
      <c r="AQQ42" s="1022"/>
      <c r="AQR42" s="1022"/>
      <c r="AQS42" s="1022"/>
      <c r="AQT42" s="1022"/>
      <c r="AQU42" s="1022"/>
      <c r="AQV42" s="1022"/>
      <c r="AQW42" s="1022"/>
      <c r="AQX42" s="1022"/>
      <c r="AQY42" s="1022"/>
      <c r="AQZ42" s="1022"/>
      <c r="ARA42" s="1022"/>
      <c r="ARB42" s="1022"/>
      <c r="ARC42" s="1022"/>
      <c r="ARD42" s="1022"/>
      <c r="ARE42" s="1022"/>
      <c r="ARF42" s="1022"/>
      <c r="ARG42" s="1022"/>
      <c r="ARH42" s="1022"/>
      <c r="ARI42" s="1022"/>
      <c r="ARJ42" s="1022"/>
      <c r="ARK42" s="1022"/>
      <c r="ARL42" s="1022"/>
      <c r="ARM42" s="1022"/>
      <c r="ARN42" s="1022"/>
      <c r="ARO42" s="1022"/>
      <c r="ARP42" s="1022"/>
      <c r="ARQ42" s="1022"/>
      <c r="ARR42" s="1022"/>
      <c r="ARS42" s="1022"/>
      <c r="ART42" s="1022"/>
      <c r="ARU42" s="1022"/>
      <c r="ARV42" s="1022"/>
      <c r="ARW42" s="1022"/>
      <c r="ARX42" s="1022"/>
      <c r="ARY42" s="1022"/>
      <c r="ARZ42" s="1022"/>
      <c r="ASA42" s="1022"/>
      <c r="ASB42" s="1022"/>
      <c r="ASC42" s="1022"/>
      <c r="ASD42" s="1022"/>
      <c r="ASE42" s="1022"/>
      <c r="ASF42" s="1022"/>
      <c r="ASG42" s="1022"/>
      <c r="ASH42" s="1022"/>
      <c r="ASI42" s="1022"/>
      <c r="ASJ42" s="1022"/>
      <c r="ASK42" s="1022"/>
      <c r="ASL42" s="1022"/>
      <c r="ASM42" s="1022"/>
      <c r="ASN42" s="1022"/>
      <c r="ASO42" s="1022"/>
      <c r="ASP42" s="1022"/>
      <c r="ASQ42" s="1022"/>
      <c r="ASR42" s="1022"/>
      <c r="ASS42" s="1022"/>
      <c r="AST42" s="1022"/>
      <c r="ASU42" s="1022"/>
      <c r="ASV42" s="1022"/>
      <c r="ASW42" s="1022"/>
      <c r="ASX42" s="1022"/>
      <c r="ASY42" s="1022"/>
      <c r="ASZ42" s="1022"/>
      <c r="ATA42" s="1022"/>
      <c r="ATB42" s="1022"/>
      <c r="ATC42" s="1022"/>
      <c r="ATD42" s="1022"/>
      <c r="ATE42" s="1022"/>
      <c r="ATF42" s="1022"/>
      <c r="ATG42" s="1022"/>
      <c r="ATH42" s="1022"/>
      <c r="ATI42" s="1022"/>
      <c r="ATJ42" s="1022"/>
      <c r="ATK42" s="1022"/>
      <c r="ATL42" s="1022"/>
      <c r="ATM42" s="1022"/>
      <c r="ATN42" s="1022"/>
      <c r="ATO42" s="1022"/>
      <c r="ATP42" s="1022"/>
      <c r="ATQ42" s="1022"/>
      <c r="ATR42" s="1022"/>
      <c r="ATS42" s="1022"/>
      <c r="ATT42" s="1022"/>
      <c r="ATU42" s="1022"/>
      <c r="ATV42" s="1022"/>
      <c r="ATW42" s="1022"/>
      <c r="ATX42" s="1022"/>
      <c r="ATY42" s="1022"/>
      <c r="ATZ42" s="1022"/>
      <c r="AUA42" s="1022"/>
      <c r="AUB42" s="1022"/>
      <c r="AUC42" s="1022"/>
      <c r="AUD42" s="1022"/>
      <c r="AUE42" s="1022"/>
      <c r="AUF42" s="1022"/>
      <c r="AUG42" s="1022"/>
      <c r="AUH42" s="1022"/>
      <c r="AUI42" s="1022"/>
      <c r="AUJ42" s="1022"/>
      <c r="AUK42" s="1022"/>
      <c r="AUL42" s="1022"/>
      <c r="AUM42" s="1022"/>
      <c r="AUN42" s="1022"/>
      <c r="AUO42" s="1022"/>
      <c r="AUP42" s="1022"/>
      <c r="AUQ42" s="1022"/>
      <c r="AUR42" s="1022"/>
      <c r="AUS42" s="1022"/>
      <c r="AUT42" s="1022"/>
      <c r="AUU42" s="1022"/>
      <c r="AUV42" s="1022"/>
      <c r="AUW42" s="1022"/>
      <c r="AUX42" s="1022"/>
      <c r="AUY42" s="1022"/>
      <c r="AUZ42" s="1022"/>
      <c r="AVA42" s="1022"/>
      <c r="AVB42" s="1022"/>
      <c r="AVC42" s="1022"/>
      <c r="AVD42" s="1022"/>
      <c r="AVE42" s="1022"/>
      <c r="AVF42" s="1022"/>
      <c r="AVG42" s="1022"/>
      <c r="AVH42" s="1022"/>
      <c r="AVI42" s="1022"/>
      <c r="AVJ42" s="1022"/>
      <c r="AVK42" s="1022"/>
      <c r="AVL42" s="1022"/>
      <c r="AVM42" s="1022"/>
      <c r="AVN42" s="1022"/>
      <c r="AVO42" s="1022"/>
      <c r="AVP42" s="1022"/>
      <c r="AVQ42" s="1022"/>
      <c r="AVR42" s="1022"/>
      <c r="AVS42" s="1022"/>
      <c r="AVT42" s="1022"/>
      <c r="AVU42" s="1022"/>
      <c r="AVV42" s="1022"/>
      <c r="AVW42" s="1022"/>
      <c r="AVX42" s="1022"/>
      <c r="AVY42" s="1022"/>
      <c r="AVZ42" s="1022"/>
      <c r="AWA42" s="1022"/>
      <c r="AWB42" s="1022"/>
      <c r="AWC42" s="1022"/>
      <c r="AWD42" s="1022"/>
      <c r="AWE42" s="1022"/>
      <c r="AWF42" s="1022"/>
      <c r="AWG42" s="1022"/>
      <c r="AWH42" s="1022"/>
      <c r="AWI42" s="1022"/>
      <c r="AWJ42" s="1022"/>
      <c r="AWK42" s="1022"/>
      <c r="AWL42" s="1022"/>
      <c r="AWM42" s="1022"/>
      <c r="AWN42" s="1022"/>
      <c r="AWO42" s="1022"/>
      <c r="AWP42" s="1022"/>
      <c r="AWQ42" s="1022"/>
      <c r="AWR42" s="1022"/>
      <c r="AWS42" s="1022"/>
      <c r="AWT42" s="1022"/>
      <c r="AWU42" s="1022"/>
      <c r="AWV42" s="1022"/>
      <c r="AWW42" s="1022"/>
      <c r="AWX42" s="1022"/>
      <c r="AWY42" s="1022"/>
      <c r="AWZ42" s="1022"/>
      <c r="AXA42" s="1022"/>
      <c r="AXB42" s="1022"/>
      <c r="AXC42" s="1022"/>
      <c r="AXD42" s="1022"/>
      <c r="AXE42" s="1022"/>
      <c r="AXF42" s="1022"/>
      <c r="AXG42" s="1022"/>
      <c r="AXH42" s="1022"/>
      <c r="AXI42" s="1022"/>
      <c r="AXJ42" s="1022"/>
      <c r="AXK42" s="1022"/>
      <c r="AXL42" s="1022"/>
      <c r="AXM42" s="1022"/>
      <c r="AXN42" s="1022"/>
      <c r="AXO42" s="1022"/>
      <c r="AXP42" s="1022"/>
      <c r="AXQ42" s="1022"/>
      <c r="AXR42" s="1022"/>
      <c r="AXS42" s="1022"/>
      <c r="AXT42" s="1022"/>
      <c r="AXU42" s="1022"/>
      <c r="AXV42" s="1022"/>
      <c r="AXW42" s="1022"/>
      <c r="AXX42" s="1022"/>
      <c r="AXY42" s="1022"/>
      <c r="AXZ42" s="1022"/>
      <c r="AYA42" s="1022"/>
      <c r="AYB42" s="1022"/>
      <c r="AYC42" s="1022"/>
      <c r="AYD42" s="1022"/>
      <c r="AYE42" s="1022"/>
      <c r="AYF42" s="1022"/>
      <c r="AYG42" s="1022"/>
      <c r="AYH42" s="1022"/>
      <c r="AYI42" s="1022"/>
      <c r="AYJ42" s="1022"/>
      <c r="AYK42" s="1022"/>
      <c r="AYL42" s="1022"/>
      <c r="AYM42" s="1022"/>
      <c r="AYN42" s="1022"/>
      <c r="AYO42" s="1022"/>
      <c r="AYP42" s="1022"/>
      <c r="AYQ42" s="1022"/>
      <c r="AYR42" s="1022"/>
      <c r="AYS42" s="1022"/>
      <c r="AYT42" s="1022"/>
      <c r="AYU42" s="1022"/>
      <c r="AYV42" s="1022"/>
      <c r="AYW42" s="1022"/>
      <c r="AYX42" s="1022"/>
      <c r="AYY42" s="1022"/>
      <c r="AYZ42" s="1022"/>
      <c r="AZA42" s="1022"/>
      <c r="AZB42" s="1022"/>
      <c r="AZC42" s="1022"/>
      <c r="AZD42" s="1022"/>
      <c r="AZE42" s="1022"/>
      <c r="AZF42" s="1022"/>
      <c r="AZG42" s="1022"/>
      <c r="AZH42" s="1022"/>
      <c r="AZI42" s="1022"/>
      <c r="AZJ42" s="1022"/>
      <c r="AZK42" s="1022"/>
      <c r="AZL42" s="1022"/>
      <c r="AZM42" s="1022"/>
      <c r="AZN42" s="1022"/>
      <c r="AZO42" s="1022"/>
      <c r="AZP42" s="1022"/>
      <c r="AZQ42" s="1022"/>
      <c r="AZR42" s="1022"/>
      <c r="AZS42" s="1022"/>
      <c r="AZT42" s="1022"/>
      <c r="AZU42" s="1022"/>
      <c r="AZV42" s="1022"/>
      <c r="AZW42" s="1022"/>
      <c r="AZX42" s="1022"/>
      <c r="AZY42" s="1022"/>
      <c r="AZZ42" s="1022"/>
      <c r="BAA42" s="1022"/>
      <c r="BAB42" s="1022"/>
      <c r="BAC42" s="1022"/>
      <c r="BAD42" s="1022"/>
      <c r="BAE42" s="1022"/>
      <c r="BAF42" s="1022"/>
      <c r="BAG42" s="1022"/>
      <c r="BAH42" s="1022"/>
      <c r="BAI42" s="1022"/>
      <c r="BAJ42" s="1022"/>
      <c r="BAK42" s="1022"/>
      <c r="BAL42" s="1022"/>
      <c r="BAM42" s="1022"/>
      <c r="BAN42" s="1022"/>
      <c r="BAO42" s="1022"/>
      <c r="BAP42" s="1022"/>
      <c r="BAQ42" s="1022"/>
      <c r="BAR42" s="1022"/>
      <c r="BAS42" s="1022"/>
      <c r="BAT42" s="1022"/>
      <c r="BAU42" s="1022"/>
      <c r="BAV42" s="1022"/>
      <c r="BAW42" s="1022"/>
      <c r="BAX42" s="1022"/>
      <c r="BAY42" s="1022"/>
      <c r="BAZ42" s="1022"/>
      <c r="BBA42" s="1022"/>
      <c r="BBB42" s="1022"/>
      <c r="BBC42" s="1022"/>
      <c r="BBD42" s="1022"/>
      <c r="BBE42" s="1022"/>
      <c r="BBF42" s="1022"/>
      <c r="BBG42" s="1022"/>
      <c r="BBH42" s="1022"/>
      <c r="BBI42" s="1022"/>
      <c r="BBJ42" s="1022"/>
      <c r="BBK42" s="1022"/>
      <c r="BBL42" s="1022"/>
      <c r="BBM42" s="1022"/>
      <c r="BBN42" s="1022"/>
      <c r="BBO42" s="1022"/>
      <c r="BBP42" s="1022"/>
      <c r="BBQ42" s="1022"/>
      <c r="BBR42" s="1022"/>
      <c r="BBS42" s="1022"/>
      <c r="BBT42" s="1022"/>
      <c r="BBU42" s="1022"/>
      <c r="BBV42" s="1022"/>
      <c r="BBW42" s="1022"/>
      <c r="BBX42" s="1022"/>
      <c r="BBY42" s="1022"/>
      <c r="BBZ42" s="1022"/>
      <c r="BCA42" s="1022"/>
      <c r="BCB42" s="1022"/>
      <c r="BCC42" s="1022"/>
      <c r="BCD42" s="1022"/>
      <c r="BCE42" s="1022"/>
      <c r="BCF42" s="1022"/>
      <c r="BCG42" s="1022"/>
      <c r="BCH42" s="1022"/>
      <c r="BCI42" s="1022"/>
      <c r="BCJ42" s="1022"/>
      <c r="BCK42" s="1022"/>
      <c r="BCL42" s="1022"/>
      <c r="BCM42" s="1022"/>
      <c r="BCN42" s="1022"/>
      <c r="BCO42" s="1022"/>
      <c r="BCP42" s="1022"/>
      <c r="BCQ42" s="1022"/>
      <c r="BCR42" s="1022"/>
      <c r="BCS42" s="1022"/>
      <c r="BCT42" s="1022"/>
      <c r="BCU42" s="1022"/>
      <c r="BCV42" s="1022"/>
      <c r="BCW42" s="1022"/>
      <c r="BCX42" s="1022"/>
      <c r="BCY42" s="1022"/>
      <c r="BCZ42" s="1022"/>
      <c r="BDA42" s="1022"/>
      <c r="BDB42" s="1022"/>
      <c r="BDC42" s="1022"/>
      <c r="BDD42" s="1022"/>
      <c r="BDE42" s="1022"/>
      <c r="BDF42" s="1022"/>
      <c r="BDG42" s="1022"/>
      <c r="BDH42" s="1022"/>
      <c r="BDI42" s="1022"/>
      <c r="BDJ42" s="1022"/>
      <c r="BDK42" s="1022"/>
      <c r="BDL42" s="1022"/>
      <c r="BDM42" s="1022"/>
      <c r="BDN42" s="1022"/>
      <c r="BDO42" s="1022"/>
      <c r="BDP42" s="1022"/>
      <c r="BDQ42" s="1022"/>
      <c r="BDR42" s="1022"/>
      <c r="BDS42" s="1022"/>
      <c r="BDT42" s="1022"/>
      <c r="BDU42" s="1022"/>
      <c r="BDV42" s="1022"/>
      <c r="BDW42" s="1022"/>
      <c r="BDX42" s="1022"/>
      <c r="BDY42" s="1022"/>
      <c r="BDZ42" s="1022"/>
      <c r="BEA42" s="1022"/>
      <c r="BEB42" s="1022"/>
      <c r="BEC42" s="1022"/>
      <c r="BED42" s="1022"/>
      <c r="BEE42" s="1022"/>
      <c r="BEF42" s="1022"/>
      <c r="BEG42" s="1022"/>
      <c r="BEH42" s="1022"/>
      <c r="BEI42" s="1022"/>
      <c r="BEJ42" s="1022"/>
      <c r="BEK42" s="1022"/>
      <c r="BEL42" s="1022"/>
      <c r="BEM42" s="1022"/>
      <c r="BEN42" s="1022"/>
      <c r="BEO42" s="1022"/>
      <c r="BEP42" s="1022"/>
      <c r="BEQ42" s="1022"/>
      <c r="BER42" s="1022"/>
      <c r="BES42" s="1022"/>
      <c r="BET42" s="1022"/>
      <c r="BEU42" s="1022"/>
      <c r="BEV42" s="1022"/>
      <c r="BEW42" s="1022"/>
      <c r="BEX42" s="1022"/>
      <c r="BEY42" s="1022"/>
      <c r="BEZ42" s="1022"/>
      <c r="BFA42" s="1022"/>
      <c r="BFB42" s="1022"/>
      <c r="BFC42" s="1022"/>
      <c r="BFD42" s="1022"/>
      <c r="BFE42" s="1022"/>
      <c r="BFF42" s="1022"/>
      <c r="BFG42" s="1022"/>
      <c r="BFH42" s="1022"/>
      <c r="BFI42" s="1022"/>
      <c r="BFJ42" s="1022"/>
      <c r="BFK42" s="1022"/>
      <c r="BFL42" s="1022"/>
      <c r="BFM42" s="1022"/>
      <c r="BFN42" s="1022"/>
      <c r="BFO42" s="1022"/>
      <c r="BFP42" s="1022"/>
      <c r="BFQ42" s="1022"/>
      <c r="BFR42" s="1022"/>
      <c r="BFS42" s="1022"/>
      <c r="BFT42" s="1022"/>
      <c r="BFU42" s="1022"/>
      <c r="BFV42" s="1022"/>
      <c r="BFW42" s="1022"/>
      <c r="BFX42" s="1022"/>
      <c r="BFY42" s="1022"/>
      <c r="BFZ42" s="1022"/>
      <c r="BGA42" s="1022"/>
      <c r="BGB42" s="1022"/>
      <c r="BGC42" s="1022"/>
      <c r="BGD42" s="1022"/>
      <c r="BGE42" s="1022"/>
      <c r="BGF42" s="1022"/>
      <c r="BGG42" s="1022"/>
      <c r="BGH42" s="1022"/>
      <c r="BGI42" s="1022"/>
      <c r="BGJ42" s="1022"/>
      <c r="BGK42" s="1022"/>
      <c r="BGL42" s="1022"/>
      <c r="BGM42" s="1022"/>
      <c r="BGN42" s="1022"/>
      <c r="BGO42" s="1022"/>
      <c r="BGP42" s="1022"/>
      <c r="BGQ42" s="1022"/>
      <c r="BGR42" s="1022"/>
      <c r="BGS42" s="1022"/>
      <c r="BGT42" s="1022"/>
      <c r="BGU42" s="1022"/>
      <c r="BGV42" s="1022"/>
      <c r="BGW42" s="1022"/>
      <c r="BGX42" s="1022"/>
      <c r="BGY42" s="1022"/>
      <c r="BGZ42" s="1022"/>
      <c r="BHA42" s="1022"/>
      <c r="BHB42" s="1022"/>
      <c r="BHC42" s="1022"/>
      <c r="BHD42" s="1022"/>
      <c r="BHE42" s="1022"/>
      <c r="BHF42" s="1022"/>
      <c r="BHG42" s="1022"/>
      <c r="BHH42" s="1022"/>
      <c r="BHI42" s="1022"/>
      <c r="BHJ42" s="1022"/>
      <c r="BHK42" s="1022"/>
      <c r="BHL42" s="1022"/>
      <c r="BHM42" s="1022"/>
      <c r="BHN42" s="1022"/>
      <c r="BHO42" s="1022"/>
      <c r="BHP42" s="1022"/>
      <c r="BHQ42" s="1022"/>
      <c r="BHR42" s="1022"/>
      <c r="BHS42" s="1022"/>
      <c r="BHT42" s="1022"/>
      <c r="BHU42" s="1022"/>
      <c r="BHV42" s="1022"/>
      <c r="BHW42" s="1022"/>
      <c r="BHX42" s="1022"/>
      <c r="BHY42" s="1022"/>
      <c r="BHZ42" s="1022"/>
      <c r="BIA42" s="1022"/>
      <c r="BIB42" s="1022"/>
      <c r="BIC42" s="1022"/>
      <c r="BID42" s="1022"/>
      <c r="BIE42" s="1022"/>
      <c r="BIF42" s="1022"/>
      <c r="BIG42" s="1022"/>
      <c r="BIH42" s="1022"/>
      <c r="BII42" s="1022"/>
      <c r="BIJ42" s="1022"/>
      <c r="BIK42" s="1022"/>
      <c r="BIL42" s="1022"/>
      <c r="BIM42" s="1022"/>
      <c r="BIN42" s="1022"/>
      <c r="BIO42" s="1022"/>
      <c r="BIP42" s="1022"/>
      <c r="BIQ42" s="1022"/>
      <c r="BIR42" s="1022"/>
      <c r="BIS42" s="1022"/>
      <c r="BIT42" s="1022"/>
      <c r="BIU42" s="1022"/>
      <c r="BIV42" s="1022"/>
      <c r="BIW42" s="1022"/>
      <c r="BIX42" s="1022"/>
      <c r="BIY42" s="1022"/>
      <c r="BIZ42" s="1022"/>
      <c r="BJA42" s="1022"/>
      <c r="BJB42" s="1022"/>
      <c r="BJC42" s="1022"/>
      <c r="BJD42" s="1022"/>
      <c r="BJE42" s="1022"/>
      <c r="BJF42" s="1022"/>
      <c r="BJG42" s="1022"/>
      <c r="BJH42" s="1022"/>
      <c r="BJI42" s="1022"/>
      <c r="BJJ42" s="1022"/>
      <c r="BJK42" s="1022"/>
      <c r="BJL42" s="1022"/>
      <c r="BJM42" s="1022"/>
      <c r="BJN42" s="1022"/>
      <c r="BJO42" s="1022"/>
      <c r="BJP42" s="1022"/>
      <c r="BJQ42" s="1022"/>
      <c r="BJR42" s="1022"/>
      <c r="BJS42" s="1022"/>
      <c r="BJT42" s="1022"/>
      <c r="BJU42" s="1022"/>
      <c r="BJV42" s="1022"/>
      <c r="BJW42" s="1022"/>
      <c r="BJX42" s="1022"/>
      <c r="BJY42" s="1022"/>
      <c r="BJZ42" s="1022"/>
      <c r="BKA42" s="1022"/>
      <c r="BKB42" s="1022"/>
      <c r="BKC42" s="1022"/>
      <c r="BKD42" s="1022"/>
      <c r="BKE42" s="1022"/>
      <c r="BKF42" s="1022"/>
      <c r="BKG42" s="1022"/>
      <c r="BKH42" s="1022"/>
      <c r="BKI42" s="1022"/>
      <c r="BKJ42" s="1022"/>
      <c r="BKK42" s="1022"/>
      <c r="BKL42" s="1022"/>
      <c r="BKM42" s="1022"/>
      <c r="BKN42" s="1022"/>
      <c r="BKO42" s="1022"/>
      <c r="BKP42" s="1022"/>
      <c r="BKQ42" s="1022"/>
      <c r="BKR42" s="1022"/>
      <c r="BKS42" s="1022"/>
      <c r="BKT42" s="1022"/>
      <c r="BKU42" s="1022"/>
      <c r="BKV42" s="1022"/>
      <c r="BKW42" s="1022"/>
      <c r="BKX42" s="1022"/>
      <c r="BKY42" s="1022"/>
      <c r="BKZ42" s="1022"/>
      <c r="BLA42" s="1022"/>
      <c r="BLB42" s="1022"/>
      <c r="BLC42" s="1022"/>
      <c r="BLD42" s="1022"/>
      <c r="BLE42" s="1022"/>
      <c r="BLF42" s="1022"/>
      <c r="BLG42" s="1022"/>
      <c r="BLH42" s="1022"/>
      <c r="BLI42" s="1022"/>
      <c r="BLJ42" s="1022"/>
      <c r="BLK42" s="1022"/>
      <c r="BLL42" s="1022"/>
      <c r="BLM42" s="1022"/>
      <c r="BLN42" s="1022"/>
      <c r="BLO42" s="1022"/>
      <c r="BLP42" s="1022"/>
      <c r="BLQ42" s="1022"/>
      <c r="BLR42" s="1022"/>
      <c r="BLS42" s="1022"/>
      <c r="BLT42" s="1022"/>
      <c r="BLU42" s="1022"/>
      <c r="BLV42" s="1022"/>
      <c r="BLW42" s="1022"/>
      <c r="BLX42" s="1022"/>
      <c r="BLY42" s="1022"/>
      <c r="BLZ42" s="1022"/>
      <c r="BMA42" s="1022"/>
      <c r="BMB42" s="1022"/>
      <c r="BMC42" s="1022"/>
      <c r="BMD42" s="1022"/>
      <c r="BME42" s="1022"/>
      <c r="BMF42" s="1022"/>
      <c r="BMG42" s="1022"/>
      <c r="BMH42" s="1022"/>
      <c r="BMI42" s="1022"/>
      <c r="BMJ42" s="1022"/>
      <c r="BMK42" s="1022"/>
      <c r="BML42" s="1022"/>
      <c r="BMM42" s="1022"/>
      <c r="BMN42" s="1022"/>
      <c r="BMO42" s="1022"/>
      <c r="BMP42" s="1022"/>
      <c r="BMQ42" s="1022"/>
      <c r="BMR42" s="1022"/>
      <c r="BMS42" s="1022"/>
      <c r="BMT42" s="1022"/>
      <c r="BMU42" s="1022"/>
      <c r="BMV42" s="1022"/>
      <c r="BMW42" s="1022"/>
      <c r="BMX42" s="1022"/>
      <c r="BMY42" s="1022"/>
      <c r="BMZ42" s="1022"/>
      <c r="BNA42" s="1022"/>
      <c r="BNB42" s="1022"/>
      <c r="BNC42" s="1022"/>
      <c r="BND42" s="1022"/>
      <c r="BNE42" s="1022"/>
      <c r="BNF42" s="1022"/>
      <c r="BNG42" s="1022"/>
      <c r="BNH42" s="1022"/>
      <c r="BNI42" s="1022"/>
      <c r="BNJ42" s="1022"/>
      <c r="BNK42" s="1022"/>
      <c r="BNL42" s="1022"/>
      <c r="BNM42" s="1022"/>
      <c r="BNN42" s="1022"/>
      <c r="BNO42" s="1022"/>
      <c r="BNP42" s="1022"/>
      <c r="BNQ42" s="1022"/>
      <c r="BNR42" s="1022"/>
      <c r="BNS42" s="1022"/>
      <c r="BNT42" s="1022"/>
      <c r="BNU42" s="1022"/>
      <c r="BNV42" s="1022"/>
      <c r="BNW42" s="1022"/>
      <c r="BNX42" s="1022"/>
      <c r="BNY42" s="1022"/>
      <c r="BNZ42" s="1022"/>
      <c r="BOA42" s="1022"/>
      <c r="BOB42" s="1022"/>
      <c r="BOC42" s="1022"/>
      <c r="BOD42" s="1022"/>
      <c r="BOE42" s="1022"/>
      <c r="BOF42" s="1022"/>
      <c r="BOG42" s="1022"/>
      <c r="BOH42" s="1022"/>
      <c r="BOI42" s="1022"/>
      <c r="BOJ42" s="1022"/>
      <c r="BOK42" s="1022"/>
      <c r="BOL42" s="1022"/>
      <c r="BOM42" s="1022"/>
      <c r="BON42" s="1022"/>
      <c r="BOO42" s="1022"/>
      <c r="BOP42" s="1022"/>
      <c r="BOQ42" s="1022"/>
      <c r="BOR42" s="1022"/>
      <c r="BOS42" s="1022"/>
      <c r="BOT42" s="1022"/>
      <c r="BOU42" s="1022"/>
      <c r="BOV42" s="1022"/>
      <c r="BOW42" s="1022"/>
      <c r="BOX42" s="1022"/>
      <c r="BOY42" s="1022"/>
      <c r="BOZ42" s="1022"/>
      <c r="BPA42" s="1022"/>
      <c r="BPB42" s="1022"/>
      <c r="BPC42" s="1022"/>
      <c r="BPD42" s="1022"/>
      <c r="BPE42" s="1022"/>
      <c r="BPF42" s="1022"/>
      <c r="BPG42" s="1022"/>
      <c r="BPH42" s="1022"/>
      <c r="BPI42" s="1022"/>
      <c r="BPJ42" s="1022"/>
      <c r="BPK42" s="1022"/>
      <c r="BPL42" s="1022"/>
      <c r="BPM42" s="1022"/>
      <c r="BPN42" s="1022"/>
      <c r="BPO42" s="1022"/>
      <c r="BPP42" s="1022"/>
      <c r="BPQ42" s="1022"/>
      <c r="BPR42" s="1022"/>
      <c r="BPS42" s="1022"/>
      <c r="BPT42" s="1022"/>
      <c r="BPU42" s="1022"/>
      <c r="BPV42" s="1022"/>
      <c r="BPW42" s="1022"/>
      <c r="BPX42" s="1022"/>
      <c r="BPY42" s="1022"/>
      <c r="BPZ42" s="1022"/>
      <c r="BQA42" s="1022"/>
      <c r="BQB42" s="1022"/>
      <c r="BQC42" s="1022"/>
      <c r="BQD42" s="1022"/>
      <c r="BQE42" s="1022"/>
      <c r="BQF42" s="1022"/>
      <c r="BQG42" s="1022"/>
      <c r="BQH42" s="1022"/>
      <c r="BQI42" s="1022"/>
      <c r="BQJ42" s="1022"/>
      <c r="BQK42" s="1022"/>
      <c r="BQL42" s="1022"/>
      <c r="BQM42" s="1022"/>
      <c r="BQN42" s="1022"/>
      <c r="BQO42" s="1022"/>
      <c r="BQP42" s="1022"/>
      <c r="BQQ42" s="1022"/>
      <c r="BQR42" s="1022"/>
      <c r="BQS42" s="1022"/>
      <c r="BQT42" s="1022"/>
      <c r="BQU42" s="1022"/>
      <c r="BQV42" s="1022"/>
      <c r="BQW42" s="1022"/>
      <c r="BQX42" s="1022"/>
      <c r="BQY42" s="1022"/>
      <c r="BQZ42" s="1022"/>
      <c r="BRA42" s="1022"/>
      <c r="BRB42" s="1022"/>
      <c r="BRC42" s="1022"/>
      <c r="BRD42" s="1022"/>
      <c r="BRE42" s="1022"/>
      <c r="BRF42" s="1022"/>
      <c r="BRG42" s="1022"/>
      <c r="BRH42" s="1022"/>
      <c r="BRI42" s="1022"/>
      <c r="BRJ42" s="1022"/>
      <c r="BRK42" s="1022"/>
      <c r="BRL42" s="1022"/>
      <c r="BRM42" s="1022"/>
      <c r="BRN42" s="1022"/>
      <c r="BRO42" s="1022"/>
      <c r="BRP42" s="1022"/>
      <c r="BRQ42" s="1022"/>
      <c r="BRR42" s="1022"/>
      <c r="BRS42" s="1022"/>
      <c r="BRT42" s="1022"/>
      <c r="BRU42" s="1022"/>
      <c r="BRV42" s="1022"/>
      <c r="BRW42" s="1022"/>
      <c r="BRX42" s="1022"/>
      <c r="BRY42" s="1022"/>
      <c r="BRZ42" s="1022"/>
      <c r="BSA42" s="1022"/>
      <c r="BSB42" s="1022"/>
      <c r="BSC42" s="1022"/>
      <c r="BSD42" s="1022"/>
      <c r="BSE42" s="1022"/>
      <c r="BSF42" s="1022"/>
      <c r="BSG42" s="1022"/>
      <c r="BSH42" s="1022"/>
      <c r="BSI42" s="1022"/>
      <c r="BSJ42" s="1022"/>
      <c r="BSK42" s="1022"/>
      <c r="BSL42" s="1022"/>
      <c r="BSM42" s="1022"/>
      <c r="BSN42" s="1022"/>
      <c r="BSO42" s="1022"/>
      <c r="BSP42" s="1022"/>
      <c r="BSQ42" s="1022"/>
      <c r="BSR42" s="1022"/>
      <c r="BSS42" s="1022"/>
      <c r="BST42" s="1022"/>
      <c r="BSU42" s="1022"/>
      <c r="BSV42" s="1022"/>
      <c r="BSW42" s="1022"/>
      <c r="BSX42" s="1022"/>
      <c r="BSY42" s="1022"/>
      <c r="BSZ42" s="1022"/>
      <c r="BTA42" s="1022"/>
      <c r="BTB42" s="1022"/>
      <c r="BTC42" s="1022"/>
      <c r="BTD42" s="1022"/>
      <c r="BTE42" s="1022"/>
      <c r="BTF42" s="1022"/>
      <c r="BTG42" s="1022"/>
      <c r="BTH42" s="1022"/>
      <c r="BTI42" s="1022"/>
      <c r="BTJ42" s="1022"/>
      <c r="BTK42" s="1022"/>
      <c r="BTL42" s="1022"/>
      <c r="BTM42" s="1022"/>
      <c r="BTN42" s="1022"/>
      <c r="BTO42" s="1022"/>
      <c r="BTP42" s="1022"/>
      <c r="BTQ42" s="1022"/>
      <c r="BTR42" s="1022"/>
      <c r="BTS42" s="1022"/>
      <c r="BTT42" s="1022"/>
      <c r="BTU42" s="1022"/>
      <c r="BTV42" s="1022"/>
      <c r="BTW42" s="1022"/>
      <c r="BTX42" s="1022"/>
      <c r="BTY42" s="1022"/>
      <c r="BTZ42" s="1022"/>
      <c r="BUA42" s="1022"/>
      <c r="BUB42" s="1022"/>
      <c r="BUC42" s="1022"/>
      <c r="BUD42" s="1022"/>
      <c r="BUE42" s="1022"/>
      <c r="BUF42" s="1022"/>
      <c r="BUG42" s="1022"/>
      <c r="BUH42" s="1022"/>
      <c r="BUI42" s="1022"/>
      <c r="BUJ42" s="1022"/>
      <c r="BUK42" s="1022"/>
      <c r="BUL42" s="1022"/>
      <c r="BUM42" s="1022"/>
      <c r="BUN42" s="1022"/>
      <c r="BUO42" s="1022"/>
      <c r="BUP42" s="1022"/>
      <c r="BUQ42" s="1022"/>
      <c r="BUR42" s="1022"/>
      <c r="BUS42" s="1022"/>
      <c r="BUT42" s="1022"/>
      <c r="BUU42" s="1022"/>
      <c r="BUV42" s="1022"/>
      <c r="BUW42" s="1022"/>
      <c r="BUX42" s="1022"/>
      <c r="BUY42" s="1022"/>
      <c r="BUZ42" s="1022"/>
      <c r="BVA42" s="1022"/>
      <c r="BVB42" s="1022"/>
      <c r="BVC42" s="1022"/>
      <c r="BVD42" s="1022"/>
      <c r="BVE42" s="1022"/>
      <c r="BVF42" s="1022"/>
      <c r="BVG42" s="1022"/>
      <c r="BVH42" s="1022"/>
      <c r="BVI42" s="1022"/>
      <c r="BVJ42" s="1022"/>
      <c r="BVK42" s="1022"/>
      <c r="BVL42" s="1022"/>
      <c r="BVM42" s="1022"/>
      <c r="BVN42" s="1022"/>
      <c r="BVO42" s="1022"/>
      <c r="BVP42" s="1022"/>
      <c r="BVQ42" s="1022"/>
      <c r="BVR42" s="1022"/>
      <c r="BVS42" s="1022"/>
      <c r="BVT42" s="1022"/>
      <c r="BVU42" s="1022"/>
      <c r="BVV42" s="1022"/>
      <c r="BVW42" s="1022"/>
      <c r="BVX42" s="1022"/>
      <c r="BVY42" s="1022"/>
      <c r="BVZ42" s="1022"/>
      <c r="BWA42" s="1022"/>
      <c r="BWB42" s="1022"/>
      <c r="BWC42" s="1022"/>
      <c r="BWD42" s="1022"/>
      <c r="BWE42" s="1022"/>
      <c r="BWF42" s="1022"/>
      <c r="BWG42" s="1022"/>
      <c r="BWH42" s="1022"/>
      <c r="BWI42" s="1022"/>
      <c r="BWJ42" s="1022"/>
      <c r="BWK42" s="1022"/>
      <c r="BWL42" s="1022"/>
      <c r="BWM42" s="1022"/>
      <c r="BWN42" s="1022"/>
      <c r="BWO42" s="1022"/>
      <c r="BWP42" s="1022"/>
      <c r="BWQ42" s="1022"/>
      <c r="BWR42" s="1022"/>
      <c r="BWS42" s="1022"/>
      <c r="BWT42" s="1022"/>
      <c r="BWU42" s="1022"/>
      <c r="BWV42" s="1022"/>
      <c r="BWW42" s="1022"/>
      <c r="BWX42" s="1022"/>
      <c r="BWY42" s="1022"/>
      <c r="BWZ42" s="1022"/>
      <c r="BXA42" s="1022"/>
      <c r="BXB42" s="1022"/>
      <c r="BXC42" s="1022"/>
      <c r="BXD42" s="1022"/>
      <c r="BXE42" s="1022"/>
      <c r="BXF42" s="1022"/>
      <c r="BXG42" s="1022"/>
      <c r="BXH42" s="1022"/>
      <c r="BXI42" s="1022"/>
      <c r="BXJ42" s="1022"/>
      <c r="BXK42" s="1022"/>
      <c r="BXL42" s="1022"/>
      <c r="BXM42" s="1022"/>
      <c r="BXN42" s="1022"/>
      <c r="BXO42" s="1022"/>
      <c r="BXP42" s="1022"/>
      <c r="BXQ42" s="1022"/>
      <c r="BXR42" s="1022"/>
      <c r="BXS42" s="1022"/>
      <c r="BXT42" s="1022"/>
      <c r="BXU42" s="1022"/>
      <c r="BXV42" s="1022"/>
      <c r="BXW42" s="1022"/>
      <c r="BXX42" s="1022"/>
      <c r="BXY42" s="1022"/>
      <c r="BXZ42" s="1022"/>
      <c r="BYA42" s="1022"/>
      <c r="BYB42" s="1022"/>
      <c r="BYC42" s="1022"/>
      <c r="BYD42" s="1022"/>
      <c r="BYE42" s="1022"/>
      <c r="BYF42" s="1022"/>
      <c r="BYG42" s="1022"/>
      <c r="BYH42" s="1022"/>
      <c r="BYI42" s="1022"/>
      <c r="BYJ42" s="1022"/>
      <c r="BYK42" s="1022"/>
      <c r="BYL42" s="1022"/>
      <c r="BYM42" s="1022"/>
      <c r="BYN42" s="1022"/>
      <c r="BYO42" s="1022"/>
      <c r="BYP42" s="1022"/>
      <c r="BYQ42" s="1022"/>
      <c r="BYR42" s="1022"/>
      <c r="BYS42" s="1022"/>
      <c r="BYT42" s="1022"/>
      <c r="BYU42" s="1022"/>
      <c r="BYV42" s="1022"/>
      <c r="BYW42" s="1022"/>
      <c r="BYX42" s="1022"/>
      <c r="BYY42" s="1022"/>
      <c r="BYZ42" s="1022"/>
      <c r="BZA42" s="1022"/>
      <c r="BZB42" s="1022"/>
      <c r="BZC42" s="1022"/>
      <c r="BZD42" s="1022"/>
      <c r="BZE42" s="1022"/>
      <c r="BZF42" s="1022"/>
      <c r="BZG42" s="1022"/>
      <c r="BZH42" s="1022"/>
      <c r="BZI42" s="1022"/>
      <c r="BZJ42" s="1022"/>
      <c r="BZK42" s="1022"/>
      <c r="BZL42" s="1022"/>
      <c r="BZM42" s="1022"/>
      <c r="BZN42" s="1022"/>
      <c r="BZO42" s="1022"/>
      <c r="BZP42" s="1022"/>
      <c r="BZQ42" s="1022"/>
      <c r="BZR42" s="1022"/>
      <c r="BZS42" s="1022"/>
      <c r="BZT42" s="1022"/>
      <c r="BZU42" s="1022"/>
      <c r="BZV42" s="1022"/>
      <c r="BZW42" s="1022"/>
      <c r="BZX42" s="1022"/>
      <c r="BZY42" s="1022"/>
      <c r="BZZ42" s="1022"/>
      <c r="CAA42" s="1022"/>
      <c r="CAB42" s="1022"/>
      <c r="CAC42" s="1022"/>
      <c r="CAD42" s="1022"/>
      <c r="CAE42" s="1022"/>
      <c r="CAF42" s="1022"/>
      <c r="CAG42" s="1022"/>
      <c r="CAH42" s="1022"/>
      <c r="CAI42" s="1022"/>
      <c r="CAJ42" s="1022"/>
      <c r="CAK42" s="1022"/>
      <c r="CAL42" s="1022"/>
      <c r="CAM42" s="1022"/>
      <c r="CAN42" s="1022"/>
      <c r="CAO42" s="1022"/>
      <c r="CAP42" s="1022"/>
      <c r="CAQ42" s="1022"/>
      <c r="CAR42" s="1022"/>
      <c r="CAS42" s="1022"/>
      <c r="CAT42" s="1022"/>
      <c r="CAU42" s="1022"/>
      <c r="CAV42" s="1022"/>
      <c r="CAW42" s="1022"/>
      <c r="CAX42" s="1022"/>
      <c r="CAY42" s="1022"/>
      <c r="CAZ42" s="1022"/>
      <c r="CBA42" s="1022"/>
      <c r="CBB42" s="1022"/>
      <c r="CBC42" s="1022"/>
      <c r="CBD42" s="1022"/>
      <c r="CBE42" s="1022"/>
      <c r="CBF42" s="1022"/>
      <c r="CBG42" s="1022"/>
      <c r="CBH42" s="1022"/>
      <c r="CBI42" s="1022"/>
      <c r="CBJ42" s="1022"/>
      <c r="CBK42" s="1022"/>
      <c r="CBL42" s="1022"/>
      <c r="CBM42" s="1022"/>
      <c r="CBN42" s="1022"/>
      <c r="CBO42" s="1022"/>
      <c r="CBP42" s="1022"/>
      <c r="CBQ42" s="1022"/>
      <c r="CBR42" s="1022"/>
      <c r="CBS42" s="1022"/>
      <c r="CBT42" s="1022"/>
      <c r="CBU42" s="1022"/>
      <c r="CBV42" s="1022"/>
      <c r="CBW42" s="1022"/>
      <c r="CBX42" s="1022"/>
      <c r="CBY42" s="1022"/>
      <c r="CBZ42" s="1022"/>
      <c r="CCA42" s="1022"/>
      <c r="CCB42" s="1022"/>
      <c r="CCC42" s="1022"/>
      <c r="CCD42" s="1022"/>
      <c r="CCE42" s="1022"/>
      <c r="CCF42" s="1022"/>
      <c r="CCG42" s="1022"/>
      <c r="CCH42" s="1022"/>
      <c r="CCI42" s="1022"/>
      <c r="CCJ42" s="1022"/>
      <c r="CCK42" s="1022"/>
      <c r="CCL42" s="1022"/>
      <c r="CCM42" s="1022"/>
      <c r="CCN42" s="1022"/>
      <c r="CCO42" s="1022"/>
      <c r="CCP42" s="1022"/>
      <c r="CCQ42" s="1022"/>
      <c r="CCR42" s="1022"/>
      <c r="CCS42" s="1022"/>
      <c r="CCT42" s="1022"/>
      <c r="CCU42" s="1022"/>
      <c r="CCV42" s="1022"/>
      <c r="CCW42" s="1022"/>
      <c r="CCX42" s="1022"/>
      <c r="CCY42" s="1022"/>
      <c r="CCZ42" s="1022"/>
      <c r="CDA42" s="1022"/>
      <c r="CDB42" s="1022"/>
      <c r="CDC42" s="1022"/>
      <c r="CDD42" s="1022"/>
      <c r="CDE42" s="1022"/>
      <c r="CDF42" s="1022"/>
      <c r="CDG42" s="1022"/>
      <c r="CDH42" s="1022"/>
      <c r="CDI42" s="1022"/>
      <c r="CDJ42" s="1022"/>
      <c r="CDK42" s="1022"/>
      <c r="CDL42" s="1022"/>
      <c r="CDM42" s="1022"/>
      <c r="CDN42" s="1022"/>
      <c r="CDO42" s="1022"/>
      <c r="CDP42" s="1022"/>
      <c r="CDQ42" s="1022"/>
      <c r="CDR42" s="1022"/>
      <c r="CDS42" s="1022"/>
      <c r="CDT42" s="1022"/>
      <c r="CDU42" s="1022"/>
      <c r="CDV42" s="1022"/>
      <c r="CDW42" s="1022"/>
      <c r="CDX42" s="1022"/>
      <c r="CDY42" s="1022"/>
      <c r="CDZ42" s="1022"/>
      <c r="CEA42" s="1022"/>
      <c r="CEB42" s="1022"/>
      <c r="CEC42" s="1022"/>
      <c r="CED42" s="1022"/>
      <c r="CEE42" s="1022"/>
      <c r="CEF42" s="1022"/>
      <c r="CEG42" s="1022"/>
      <c r="CEH42" s="1022"/>
      <c r="CEI42" s="1022"/>
      <c r="CEJ42" s="1022"/>
      <c r="CEK42" s="1022"/>
      <c r="CEL42" s="1022"/>
      <c r="CEM42" s="1022"/>
      <c r="CEN42" s="1022"/>
      <c r="CEO42" s="1022"/>
      <c r="CEP42" s="1022"/>
      <c r="CEQ42" s="1022"/>
      <c r="CER42" s="1022"/>
      <c r="CES42" s="1022"/>
      <c r="CET42" s="1022"/>
      <c r="CEU42" s="1022"/>
      <c r="CEV42" s="1022"/>
      <c r="CEW42" s="1022"/>
      <c r="CEX42" s="1022"/>
      <c r="CEY42" s="1022"/>
      <c r="CEZ42" s="1022"/>
      <c r="CFA42" s="1022"/>
      <c r="CFB42" s="1022"/>
      <c r="CFC42" s="1022"/>
      <c r="CFD42" s="1022"/>
      <c r="CFE42" s="1022"/>
      <c r="CFF42" s="1022"/>
      <c r="CFG42" s="1022"/>
      <c r="CFH42" s="1022"/>
      <c r="CFI42" s="1022"/>
      <c r="CFJ42" s="1022"/>
      <c r="CFK42" s="1022"/>
      <c r="CFL42" s="1022"/>
      <c r="CFM42" s="1022"/>
      <c r="CFN42" s="1022"/>
      <c r="CFO42" s="1022"/>
      <c r="CFP42" s="1022"/>
      <c r="CFQ42" s="1022"/>
      <c r="CFR42" s="1022"/>
      <c r="CFS42" s="1022"/>
      <c r="CFT42" s="1022"/>
      <c r="CFU42" s="1022"/>
      <c r="CFV42" s="1022"/>
      <c r="CFW42" s="1022"/>
      <c r="CFX42" s="1022"/>
      <c r="CFY42" s="1022"/>
      <c r="CFZ42" s="1022"/>
      <c r="CGA42" s="1022"/>
      <c r="CGB42" s="1022"/>
      <c r="CGC42" s="1022"/>
      <c r="CGD42" s="1022"/>
      <c r="CGE42" s="1022"/>
      <c r="CGF42" s="1022"/>
      <c r="CGG42" s="1022"/>
      <c r="CGH42" s="1022"/>
      <c r="CGI42" s="1022"/>
      <c r="CGJ42" s="1022"/>
      <c r="CGK42" s="1022"/>
      <c r="CGL42" s="1022"/>
      <c r="CGM42" s="1022"/>
      <c r="CGN42" s="1022"/>
      <c r="CGO42" s="1022"/>
      <c r="CGP42" s="1022"/>
      <c r="CGQ42" s="1022"/>
      <c r="CGR42" s="1022"/>
      <c r="CGS42" s="1022"/>
      <c r="CGT42" s="1022"/>
      <c r="CGU42" s="1022"/>
      <c r="CGV42" s="1022"/>
      <c r="CGW42" s="1022"/>
      <c r="CGX42" s="1022"/>
      <c r="CGY42" s="1022"/>
      <c r="CGZ42" s="1022"/>
      <c r="CHA42" s="1022"/>
      <c r="CHB42" s="1022"/>
      <c r="CHC42" s="1022"/>
      <c r="CHD42" s="1022"/>
      <c r="CHE42" s="1022"/>
      <c r="CHF42" s="1022"/>
      <c r="CHG42" s="1022"/>
      <c r="CHH42" s="1022"/>
      <c r="CHI42" s="1022"/>
      <c r="CHJ42" s="1022"/>
      <c r="CHK42" s="1022"/>
      <c r="CHL42" s="1022"/>
      <c r="CHM42" s="1022"/>
      <c r="CHN42" s="1022"/>
      <c r="CHO42" s="1022"/>
      <c r="CHP42" s="1022"/>
      <c r="CHQ42" s="1022"/>
      <c r="CHR42" s="1022"/>
      <c r="CHS42" s="1022"/>
      <c r="CHT42" s="1022"/>
      <c r="CHU42" s="1022"/>
      <c r="CHV42" s="1022"/>
      <c r="CHW42" s="1022"/>
      <c r="CHX42" s="1022"/>
      <c r="CHY42" s="1022"/>
      <c r="CHZ42" s="1022"/>
      <c r="CIA42" s="1022"/>
      <c r="CIB42" s="1022"/>
      <c r="CIC42" s="1022"/>
      <c r="CID42" s="1022"/>
      <c r="CIE42" s="1022"/>
      <c r="CIF42" s="1022"/>
      <c r="CIG42" s="1022"/>
      <c r="CIH42" s="1022"/>
      <c r="CII42" s="1022"/>
      <c r="CIJ42" s="1022"/>
      <c r="CIK42" s="1022"/>
      <c r="CIL42" s="1022"/>
      <c r="CIM42" s="1022"/>
      <c r="CIN42" s="1022"/>
      <c r="CIO42" s="1022"/>
      <c r="CIP42" s="1022"/>
      <c r="CIQ42" s="1022"/>
      <c r="CIR42" s="1022"/>
      <c r="CIS42" s="1022"/>
      <c r="CIT42" s="1022"/>
      <c r="CIU42" s="1022"/>
      <c r="CIV42" s="1022"/>
      <c r="CIW42" s="1022"/>
      <c r="CIX42" s="1022"/>
      <c r="CIY42" s="1022"/>
      <c r="CIZ42" s="1022"/>
      <c r="CJA42" s="1022"/>
      <c r="CJB42" s="1022"/>
      <c r="CJC42" s="1022"/>
      <c r="CJD42" s="1022"/>
      <c r="CJE42" s="1022"/>
      <c r="CJF42" s="1022"/>
      <c r="CJG42" s="1022"/>
      <c r="CJH42" s="1022"/>
      <c r="CJI42" s="1022"/>
      <c r="CJJ42" s="1022"/>
      <c r="CJK42" s="1022"/>
      <c r="CJL42" s="1022"/>
      <c r="CJM42" s="1022"/>
      <c r="CJN42" s="1022"/>
      <c r="CJO42" s="1022"/>
      <c r="CJP42" s="1022"/>
      <c r="CJQ42" s="1022"/>
      <c r="CJR42" s="1022"/>
      <c r="CJS42" s="1022"/>
      <c r="CJT42" s="1022"/>
      <c r="CJU42" s="1022"/>
      <c r="CJV42" s="1022"/>
      <c r="CJW42" s="1022"/>
      <c r="CJX42" s="1022"/>
      <c r="CJY42" s="1022"/>
      <c r="CJZ42" s="1022"/>
      <c r="CKA42" s="1022"/>
      <c r="CKB42" s="1022"/>
      <c r="CKC42" s="1022"/>
      <c r="CKD42" s="1022"/>
      <c r="CKE42" s="1022"/>
      <c r="CKF42" s="1022"/>
      <c r="CKG42" s="1022"/>
      <c r="CKH42" s="1022"/>
      <c r="CKI42" s="1022"/>
      <c r="CKJ42" s="1022"/>
      <c r="CKK42" s="1022"/>
      <c r="CKL42" s="1022"/>
      <c r="CKM42" s="1022"/>
      <c r="CKN42" s="1022"/>
      <c r="CKO42" s="1022"/>
      <c r="CKP42" s="1022"/>
      <c r="CKQ42" s="1022"/>
      <c r="CKR42" s="1022"/>
      <c r="CKS42" s="1022"/>
      <c r="CKT42" s="1022"/>
      <c r="CKU42" s="1022"/>
      <c r="CKV42" s="1022"/>
      <c r="CKW42" s="1022"/>
      <c r="CKX42" s="1022"/>
      <c r="CKY42" s="1022"/>
      <c r="CKZ42" s="1022"/>
      <c r="CLA42" s="1022"/>
      <c r="CLB42" s="1022"/>
      <c r="CLC42" s="1022"/>
      <c r="CLD42" s="1022"/>
      <c r="CLE42" s="1022"/>
      <c r="CLF42" s="1022"/>
      <c r="CLG42" s="1022"/>
      <c r="CLH42" s="1022"/>
      <c r="CLI42" s="1022"/>
      <c r="CLJ42" s="1022"/>
      <c r="CLK42" s="1022"/>
      <c r="CLL42" s="1022"/>
      <c r="CLM42" s="1022"/>
      <c r="CLN42" s="1022"/>
      <c r="CLO42" s="1022"/>
      <c r="CLP42" s="1022"/>
      <c r="CLQ42" s="1022"/>
      <c r="CLR42" s="1022"/>
      <c r="CLS42" s="1022"/>
      <c r="CLT42" s="1022"/>
      <c r="CLU42" s="1022"/>
      <c r="CLV42" s="1022"/>
      <c r="CLW42" s="1022"/>
      <c r="CLX42" s="1022"/>
      <c r="CLY42" s="1022"/>
      <c r="CLZ42" s="1022"/>
      <c r="CMA42" s="1022"/>
      <c r="CMB42" s="1022"/>
      <c r="CMC42" s="1022"/>
      <c r="CMD42" s="1022"/>
      <c r="CME42" s="1022"/>
      <c r="CMF42" s="1022"/>
      <c r="CMG42" s="1022"/>
      <c r="CMH42" s="1022"/>
      <c r="CMI42" s="1022"/>
      <c r="CMJ42" s="1022"/>
      <c r="CMK42" s="1022"/>
      <c r="CML42" s="1022"/>
      <c r="CMM42" s="1022"/>
      <c r="CMN42" s="1022"/>
      <c r="CMO42" s="1022"/>
      <c r="CMP42" s="1022"/>
      <c r="CMQ42" s="1022"/>
      <c r="CMR42" s="1022"/>
      <c r="CMS42" s="1022"/>
      <c r="CMT42" s="1022"/>
      <c r="CMU42" s="1022"/>
      <c r="CMV42" s="1022"/>
      <c r="CMW42" s="1022"/>
      <c r="CMX42" s="1022"/>
      <c r="CMY42" s="1022"/>
      <c r="CMZ42" s="1022"/>
      <c r="CNA42" s="1022"/>
      <c r="CNB42" s="1022"/>
      <c r="CNC42" s="1022"/>
      <c r="CND42" s="1022"/>
      <c r="CNE42" s="1022"/>
      <c r="CNF42" s="1022"/>
      <c r="CNG42" s="1022"/>
      <c r="CNH42" s="1022"/>
      <c r="CNI42" s="1022"/>
      <c r="CNJ42" s="1022"/>
      <c r="CNK42" s="1022"/>
      <c r="CNL42" s="1022"/>
      <c r="CNM42" s="1022"/>
      <c r="CNN42" s="1022"/>
      <c r="CNO42" s="1022"/>
      <c r="CNP42" s="1022"/>
      <c r="CNQ42" s="1022"/>
      <c r="CNR42" s="1022"/>
      <c r="CNS42" s="1022"/>
      <c r="CNT42" s="1022"/>
      <c r="CNU42" s="1022"/>
      <c r="CNV42" s="1022"/>
      <c r="CNW42" s="1022"/>
      <c r="CNX42" s="1022"/>
      <c r="CNY42" s="1022"/>
      <c r="CNZ42" s="1022"/>
      <c r="COA42" s="1022"/>
      <c r="COB42" s="1022"/>
      <c r="COC42" s="1022"/>
      <c r="COD42" s="1022"/>
      <c r="COE42" s="1022"/>
      <c r="COF42" s="1022"/>
      <c r="COG42" s="1022"/>
      <c r="COH42" s="1022"/>
      <c r="COI42" s="1022"/>
      <c r="COJ42" s="1022"/>
      <c r="COK42" s="1022"/>
      <c r="COL42" s="1022"/>
      <c r="COM42" s="1022"/>
      <c r="CON42" s="1022"/>
      <c r="COO42" s="1022"/>
      <c r="COP42" s="1022"/>
      <c r="COQ42" s="1022"/>
      <c r="COR42" s="1022"/>
      <c r="COS42" s="1022"/>
      <c r="COT42" s="1022"/>
      <c r="COU42" s="1022"/>
      <c r="COV42" s="1022"/>
      <c r="COW42" s="1022"/>
      <c r="COX42" s="1022"/>
      <c r="COY42" s="1022"/>
      <c r="COZ42" s="1022"/>
      <c r="CPA42" s="1022"/>
      <c r="CPB42" s="1022"/>
      <c r="CPC42" s="1022"/>
      <c r="CPD42" s="1022"/>
      <c r="CPE42" s="1022"/>
      <c r="CPF42" s="1022"/>
      <c r="CPG42" s="1022"/>
      <c r="CPH42" s="1022"/>
      <c r="CPI42" s="1022"/>
      <c r="CPJ42" s="1022"/>
      <c r="CPK42" s="1022"/>
      <c r="CPL42" s="1022"/>
      <c r="CPM42" s="1022"/>
      <c r="CPN42" s="1022"/>
      <c r="CPO42" s="1022"/>
      <c r="CPP42" s="1022"/>
      <c r="CPQ42" s="1022"/>
      <c r="CPR42" s="1022"/>
      <c r="CPS42" s="1022"/>
      <c r="CPT42" s="1022"/>
      <c r="CPU42" s="1022"/>
      <c r="CPV42" s="1022"/>
      <c r="CPW42" s="1022"/>
      <c r="CPX42" s="1022"/>
      <c r="CPY42" s="1022"/>
      <c r="CPZ42" s="1022"/>
      <c r="CQA42" s="1022"/>
      <c r="CQB42" s="1022"/>
      <c r="CQC42" s="1022"/>
      <c r="CQD42" s="1022"/>
      <c r="CQE42" s="1022"/>
      <c r="CQF42" s="1022"/>
      <c r="CQG42" s="1022"/>
      <c r="CQH42" s="1022"/>
      <c r="CQI42" s="1022"/>
      <c r="CQJ42" s="1022"/>
      <c r="CQK42" s="1022"/>
      <c r="CQL42" s="1022"/>
      <c r="CQM42" s="1022"/>
      <c r="CQN42" s="1022"/>
      <c r="CQO42" s="1022"/>
      <c r="CQP42" s="1022"/>
      <c r="CQQ42" s="1022"/>
      <c r="CQR42" s="1022"/>
      <c r="CQS42" s="1022"/>
      <c r="CQT42" s="1022"/>
      <c r="CQU42" s="1022"/>
      <c r="CQV42" s="1022"/>
      <c r="CQW42" s="1022"/>
      <c r="CQX42" s="1022"/>
      <c r="CQY42" s="1022"/>
      <c r="CQZ42" s="1022"/>
      <c r="CRA42" s="1022"/>
      <c r="CRB42" s="1022"/>
      <c r="CRC42" s="1022"/>
      <c r="CRD42" s="1022"/>
      <c r="CRE42" s="1022"/>
      <c r="CRF42" s="1022"/>
      <c r="CRG42" s="1022"/>
      <c r="CRH42" s="1022"/>
      <c r="CRI42" s="1022"/>
      <c r="CRJ42" s="1022"/>
      <c r="CRK42" s="1022"/>
      <c r="CRL42" s="1022"/>
      <c r="CRM42" s="1022"/>
      <c r="CRN42" s="1022"/>
      <c r="CRO42" s="1022"/>
      <c r="CRP42" s="1022"/>
      <c r="CRQ42" s="1022"/>
      <c r="CRR42" s="1022"/>
      <c r="CRS42" s="1022"/>
      <c r="CRT42" s="1022"/>
      <c r="CRU42" s="1022"/>
      <c r="CRV42" s="1022"/>
      <c r="CRW42" s="1022"/>
      <c r="CRX42" s="1022"/>
      <c r="CRY42" s="1022"/>
      <c r="CRZ42" s="1022"/>
      <c r="CSA42" s="1022"/>
      <c r="CSB42" s="1022"/>
      <c r="CSC42" s="1022"/>
      <c r="CSD42" s="1022"/>
      <c r="CSE42" s="1022"/>
      <c r="CSF42" s="1022"/>
      <c r="CSG42" s="1022"/>
      <c r="CSH42" s="1022"/>
      <c r="CSI42" s="1022"/>
      <c r="CSJ42" s="1022"/>
      <c r="CSK42" s="1022"/>
      <c r="CSL42" s="1022"/>
      <c r="CSM42" s="1022"/>
      <c r="CSN42" s="1022"/>
      <c r="CSO42" s="1022"/>
      <c r="CSP42" s="1022"/>
      <c r="CSQ42" s="1022"/>
      <c r="CSR42" s="1022"/>
      <c r="CSS42" s="1022"/>
      <c r="CST42" s="1022"/>
      <c r="CSU42" s="1022"/>
      <c r="CSV42" s="1022"/>
      <c r="CSW42" s="1022"/>
      <c r="CSX42" s="1022"/>
      <c r="CSY42" s="1022"/>
      <c r="CSZ42" s="1022"/>
      <c r="CTA42" s="1022"/>
      <c r="CTB42" s="1022"/>
      <c r="CTC42" s="1022"/>
      <c r="CTD42" s="1022"/>
      <c r="CTE42" s="1022"/>
      <c r="CTF42" s="1022"/>
      <c r="CTG42" s="1022"/>
      <c r="CTH42" s="1022"/>
      <c r="CTI42" s="1022"/>
      <c r="CTJ42" s="1022"/>
      <c r="CTK42" s="1022"/>
      <c r="CTL42" s="1022"/>
      <c r="CTM42" s="1022"/>
      <c r="CTN42" s="1022"/>
      <c r="CTO42" s="1022"/>
      <c r="CTP42" s="1022"/>
      <c r="CTQ42" s="1022"/>
      <c r="CTR42" s="1022"/>
      <c r="CTS42" s="1022"/>
      <c r="CTT42" s="1022"/>
      <c r="CTU42" s="1022"/>
      <c r="CTV42" s="1022"/>
      <c r="CTW42" s="1022"/>
      <c r="CTX42" s="1022"/>
      <c r="CTY42" s="1022"/>
      <c r="CTZ42" s="1022"/>
      <c r="CUA42" s="1022"/>
      <c r="CUB42" s="1022"/>
      <c r="CUC42" s="1022"/>
      <c r="CUD42" s="1022"/>
      <c r="CUE42" s="1022"/>
      <c r="CUF42" s="1022"/>
      <c r="CUG42" s="1022"/>
      <c r="CUH42" s="1022"/>
      <c r="CUI42" s="1022"/>
      <c r="CUJ42" s="1022"/>
      <c r="CUK42" s="1022"/>
      <c r="CUL42" s="1022"/>
      <c r="CUM42" s="1022"/>
      <c r="CUN42" s="1022"/>
      <c r="CUO42" s="1022"/>
      <c r="CUP42" s="1022"/>
      <c r="CUQ42" s="1022"/>
      <c r="CUR42" s="1022"/>
      <c r="CUS42" s="1022"/>
      <c r="CUT42" s="1022"/>
      <c r="CUU42" s="1022"/>
      <c r="CUV42" s="1022"/>
      <c r="CUW42" s="1022"/>
      <c r="CUX42" s="1022"/>
      <c r="CUY42" s="1022"/>
      <c r="CUZ42" s="1022"/>
      <c r="CVA42" s="1022"/>
      <c r="CVB42" s="1022"/>
      <c r="CVC42" s="1022"/>
      <c r="CVD42" s="1022"/>
      <c r="CVE42" s="1022"/>
      <c r="CVF42" s="1022"/>
      <c r="CVG42" s="1022"/>
      <c r="CVH42" s="1022"/>
      <c r="CVI42" s="1022"/>
      <c r="CVJ42" s="1022"/>
      <c r="CVK42" s="1022"/>
      <c r="CVL42" s="1022"/>
      <c r="CVM42" s="1022"/>
      <c r="CVN42" s="1022"/>
      <c r="CVO42" s="1022"/>
      <c r="CVP42" s="1022"/>
      <c r="CVQ42" s="1022"/>
      <c r="CVR42" s="1022"/>
      <c r="CVS42" s="1022"/>
      <c r="CVT42" s="1022"/>
      <c r="CVU42" s="1022"/>
      <c r="CVV42" s="1022"/>
      <c r="CVW42" s="1022"/>
      <c r="CVX42" s="1022"/>
      <c r="CVY42" s="1022"/>
      <c r="CVZ42" s="1022"/>
      <c r="CWA42" s="1022"/>
      <c r="CWB42" s="1022"/>
      <c r="CWC42" s="1022"/>
      <c r="CWD42" s="1022"/>
      <c r="CWE42" s="1022"/>
      <c r="CWF42" s="1022"/>
      <c r="CWG42" s="1022"/>
      <c r="CWH42" s="1022"/>
      <c r="CWI42" s="1022"/>
      <c r="CWJ42" s="1022"/>
      <c r="CWK42" s="1022"/>
      <c r="CWL42" s="1022"/>
      <c r="CWM42" s="1022"/>
      <c r="CWN42" s="1022"/>
      <c r="CWO42" s="1022"/>
      <c r="CWP42" s="1022"/>
      <c r="CWQ42" s="1022"/>
      <c r="CWR42" s="1022"/>
      <c r="CWS42" s="1022"/>
      <c r="CWT42" s="1022"/>
      <c r="CWU42" s="1022"/>
      <c r="CWV42" s="1022"/>
      <c r="CWW42" s="1022"/>
      <c r="CWX42" s="1022"/>
      <c r="CWY42" s="1022"/>
      <c r="CWZ42" s="1022"/>
      <c r="CXA42" s="1022"/>
      <c r="CXB42" s="1022"/>
      <c r="CXC42" s="1022"/>
      <c r="CXD42" s="1022"/>
      <c r="CXE42" s="1022"/>
      <c r="CXF42" s="1022"/>
      <c r="CXG42" s="1022"/>
      <c r="CXH42" s="1022"/>
      <c r="CXI42" s="1022"/>
      <c r="CXJ42" s="1022"/>
      <c r="CXK42" s="1022"/>
      <c r="CXL42" s="1022"/>
      <c r="CXM42" s="1022"/>
      <c r="CXN42" s="1022"/>
      <c r="CXO42" s="1022"/>
      <c r="CXP42" s="1022"/>
      <c r="CXQ42" s="1022"/>
      <c r="CXR42" s="1022"/>
      <c r="CXS42" s="1022"/>
      <c r="CXT42" s="1022"/>
      <c r="CXU42" s="1022"/>
      <c r="CXV42" s="1022"/>
      <c r="CXW42" s="1022"/>
      <c r="CXX42" s="1022"/>
      <c r="CXY42" s="1022"/>
      <c r="CXZ42" s="1022"/>
      <c r="CYA42" s="1022"/>
      <c r="CYB42" s="1022"/>
      <c r="CYC42" s="1022"/>
      <c r="CYD42" s="1022"/>
      <c r="CYE42" s="1022"/>
      <c r="CYF42" s="1022"/>
      <c r="CYG42" s="1022"/>
      <c r="CYH42" s="1022"/>
      <c r="CYI42" s="1022"/>
      <c r="CYJ42" s="1022"/>
      <c r="CYK42" s="1022"/>
      <c r="CYL42" s="1022"/>
      <c r="CYM42" s="1022"/>
      <c r="CYN42" s="1022"/>
      <c r="CYO42" s="1022"/>
      <c r="CYP42" s="1022"/>
      <c r="CYQ42" s="1022"/>
      <c r="CYR42" s="1022"/>
      <c r="CYS42" s="1022"/>
      <c r="CYT42" s="1022"/>
      <c r="CYU42" s="1022"/>
      <c r="CYV42" s="1022"/>
      <c r="CYW42" s="1022"/>
      <c r="CYX42" s="1022"/>
      <c r="CYY42" s="1022"/>
      <c r="CYZ42" s="1022"/>
      <c r="CZA42" s="1022"/>
      <c r="CZB42" s="1022"/>
      <c r="CZC42" s="1022"/>
      <c r="CZD42" s="1022"/>
      <c r="CZE42" s="1022"/>
      <c r="CZF42" s="1022"/>
      <c r="CZG42" s="1022"/>
      <c r="CZH42" s="1022"/>
      <c r="CZI42" s="1022"/>
      <c r="CZJ42" s="1022"/>
      <c r="CZK42" s="1022"/>
      <c r="CZL42" s="1022"/>
      <c r="CZM42" s="1022"/>
      <c r="CZN42" s="1022"/>
      <c r="CZO42" s="1022"/>
      <c r="CZP42" s="1022"/>
      <c r="CZQ42" s="1022"/>
      <c r="CZR42" s="1022"/>
      <c r="CZS42" s="1022"/>
      <c r="CZT42" s="1022"/>
      <c r="CZU42" s="1022"/>
      <c r="CZV42" s="1022"/>
      <c r="CZW42" s="1022"/>
      <c r="CZX42" s="1022"/>
      <c r="CZY42" s="1022"/>
      <c r="CZZ42" s="1022"/>
      <c r="DAA42" s="1022"/>
      <c r="DAB42" s="1022"/>
      <c r="DAC42" s="1022"/>
      <c r="DAD42" s="1022"/>
      <c r="DAE42" s="1022"/>
      <c r="DAF42" s="1022"/>
      <c r="DAG42" s="1022"/>
      <c r="DAH42" s="1022"/>
      <c r="DAI42" s="1022"/>
      <c r="DAJ42" s="1022"/>
      <c r="DAK42" s="1022"/>
      <c r="DAL42" s="1022"/>
      <c r="DAM42" s="1022"/>
      <c r="DAN42" s="1022"/>
      <c r="DAO42" s="1022"/>
      <c r="DAP42" s="1022"/>
      <c r="DAQ42" s="1022"/>
      <c r="DAR42" s="1022"/>
      <c r="DAS42" s="1022"/>
      <c r="DAT42" s="1022"/>
      <c r="DAU42" s="1022"/>
      <c r="DAV42" s="1022"/>
      <c r="DAW42" s="1022"/>
      <c r="DAX42" s="1022"/>
      <c r="DAY42" s="1022"/>
      <c r="DAZ42" s="1022"/>
      <c r="DBA42" s="1022"/>
      <c r="DBB42" s="1022"/>
      <c r="DBC42" s="1022"/>
      <c r="DBD42" s="1022"/>
      <c r="DBE42" s="1022"/>
      <c r="DBF42" s="1022"/>
      <c r="DBG42" s="1022"/>
      <c r="DBH42" s="1022"/>
      <c r="DBI42" s="1022"/>
      <c r="DBJ42" s="1022"/>
      <c r="DBK42" s="1022"/>
      <c r="DBL42" s="1022"/>
      <c r="DBM42" s="1022"/>
      <c r="DBN42" s="1022"/>
      <c r="DBO42" s="1022"/>
      <c r="DBP42" s="1022"/>
      <c r="DBQ42" s="1022"/>
      <c r="DBR42" s="1022"/>
      <c r="DBS42" s="1022"/>
      <c r="DBT42" s="1022"/>
      <c r="DBU42" s="1022"/>
      <c r="DBV42" s="1022"/>
      <c r="DBW42" s="1022"/>
      <c r="DBX42" s="1022"/>
      <c r="DBY42" s="1022"/>
      <c r="DBZ42" s="1022"/>
      <c r="DCA42" s="1022"/>
      <c r="DCB42" s="1022"/>
      <c r="DCC42" s="1022"/>
      <c r="DCD42" s="1022"/>
      <c r="DCE42" s="1022"/>
      <c r="DCF42" s="1022"/>
      <c r="DCG42" s="1022"/>
      <c r="DCH42" s="1022"/>
      <c r="DCI42" s="1022"/>
      <c r="DCJ42" s="1022"/>
      <c r="DCK42" s="1022"/>
      <c r="DCL42" s="1022"/>
      <c r="DCM42" s="1022"/>
      <c r="DCN42" s="1022"/>
      <c r="DCO42" s="1022"/>
      <c r="DCP42" s="1022"/>
      <c r="DCQ42" s="1022"/>
      <c r="DCR42" s="1022"/>
      <c r="DCS42" s="1022"/>
      <c r="DCT42" s="1022"/>
      <c r="DCU42" s="1022"/>
      <c r="DCV42" s="1022"/>
      <c r="DCW42" s="1022"/>
      <c r="DCX42" s="1022"/>
      <c r="DCY42" s="1022"/>
      <c r="DCZ42" s="1022"/>
      <c r="DDA42" s="1022"/>
      <c r="DDB42" s="1022"/>
      <c r="DDC42" s="1022"/>
      <c r="DDD42" s="1022"/>
      <c r="DDE42" s="1022"/>
      <c r="DDF42" s="1022"/>
      <c r="DDG42" s="1022"/>
      <c r="DDH42" s="1022"/>
      <c r="DDI42" s="1022"/>
      <c r="DDJ42" s="1022"/>
      <c r="DDK42" s="1022"/>
      <c r="DDL42" s="1022"/>
      <c r="DDM42" s="1022"/>
      <c r="DDN42" s="1022"/>
      <c r="DDO42" s="1022"/>
      <c r="DDP42" s="1022"/>
      <c r="DDQ42" s="1022"/>
      <c r="DDR42" s="1022"/>
      <c r="DDS42" s="1022"/>
      <c r="DDT42" s="1022"/>
      <c r="DDU42" s="1022"/>
      <c r="DDV42" s="1022"/>
      <c r="DDW42" s="1022"/>
      <c r="DDX42" s="1022"/>
      <c r="DDY42" s="1022"/>
      <c r="DDZ42" s="1022"/>
      <c r="DEA42" s="1022"/>
      <c r="DEB42" s="1022"/>
      <c r="DEC42" s="1022"/>
      <c r="DED42" s="1022"/>
      <c r="DEE42" s="1022"/>
      <c r="DEF42" s="1022"/>
      <c r="DEG42" s="1022"/>
      <c r="DEH42" s="1022"/>
      <c r="DEI42" s="1022"/>
      <c r="DEJ42" s="1022"/>
      <c r="DEK42" s="1022"/>
      <c r="DEL42" s="1022"/>
      <c r="DEM42" s="1022"/>
      <c r="DEN42" s="1022"/>
      <c r="DEO42" s="1022"/>
      <c r="DEP42" s="1022"/>
      <c r="DEQ42" s="1022"/>
      <c r="DER42" s="1022"/>
      <c r="DES42" s="1022"/>
      <c r="DET42" s="1022"/>
      <c r="DEU42" s="1022"/>
      <c r="DEV42" s="1022"/>
      <c r="DEW42" s="1022"/>
      <c r="DEX42" s="1022"/>
      <c r="DEY42" s="1022"/>
      <c r="DEZ42" s="1022"/>
      <c r="DFA42" s="1022"/>
      <c r="DFB42" s="1022"/>
      <c r="DFC42" s="1022"/>
      <c r="DFD42" s="1022"/>
      <c r="DFE42" s="1022"/>
      <c r="DFF42" s="1022"/>
      <c r="DFG42" s="1022"/>
      <c r="DFH42" s="1022"/>
      <c r="DFI42" s="1022"/>
      <c r="DFJ42" s="1022"/>
      <c r="DFK42" s="1022"/>
      <c r="DFL42" s="1022"/>
      <c r="DFM42" s="1022"/>
      <c r="DFN42" s="1022"/>
      <c r="DFO42" s="1022"/>
      <c r="DFP42" s="1022"/>
      <c r="DFQ42" s="1022"/>
      <c r="DFR42" s="1022"/>
      <c r="DFS42" s="1022"/>
      <c r="DFT42" s="1022"/>
      <c r="DFU42" s="1022"/>
      <c r="DFV42" s="1022"/>
      <c r="DFW42" s="1022"/>
      <c r="DFX42" s="1022"/>
      <c r="DFY42" s="1022"/>
      <c r="DFZ42" s="1022"/>
      <c r="DGA42" s="1022"/>
      <c r="DGB42" s="1022"/>
      <c r="DGC42" s="1022"/>
      <c r="DGD42" s="1022"/>
      <c r="DGE42" s="1022"/>
      <c r="DGF42" s="1022"/>
      <c r="DGG42" s="1022"/>
      <c r="DGH42" s="1022"/>
      <c r="DGI42" s="1022"/>
      <c r="DGJ42" s="1022"/>
      <c r="DGK42" s="1022"/>
      <c r="DGL42" s="1022"/>
      <c r="DGM42" s="1022"/>
      <c r="DGN42" s="1022"/>
      <c r="DGO42" s="1022"/>
      <c r="DGP42" s="1022"/>
      <c r="DGQ42" s="1022"/>
      <c r="DGR42" s="1022"/>
      <c r="DGS42" s="1022"/>
      <c r="DGT42" s="1022"/>
      <c r="DGU42" s="1022"/>
      <c r="DGV42" s="1022"/>
      <c r="DGW42" s="1022"/>
      <c r="DGX42" s="1022"/>
      <c r="DGY42" s="1022"/>
      <c r="DGZ42" s="1022"/>
      <c r="DHA42" s="1022"/>
      <c r="DHB42" s="1022"/>
      <c r="DHC42" s="1022"/>
      <c r="DHD42" s="1022"/>
      <c r="DHE42" s="1022"/>
      <c r="DHF42" s="1022"/>
      <c r="DHG42" s="1022"/>
      <c r="DHH42" s="1022"/>
      <c r="DHI42" s="1022"/>
      <c r="DHJ42" s="1022"/>
      <c r="DHK42" s="1022"/>
      <c r="DHL42" s="1022"/>
      <c r="DHM42" s="1022"/>
      <c r="DHN42" s="1022"/>
      <c r="DHO42" s="1022"/>
      <c r="DHP42" s="1022"/>
      <c r="DHQ42" s="1022"/>
      <c r="DHR42" s="1022"/>
      <c r="DHS42" s="1022"/>
      <c r="DHT42" s="1022"/>
      <c r="DHU42" s="1022"/>
      <c r="DHV42" s="1022"/>
      <c r="DHW42" s="1022"/>
      <c r="DHX42" s="1022"/>
      <c r="DHY42" s="1022"/>
      <c r="DHZ42" s="1022"/>
      <c r="DIA42" s="1022"/>
      <c r="DIB42" s="1022"/>
      <c r="DIC42" s="1022"/>
      <c r="DID42" s="1022"/>
      <c r="DIE42" s="1022"/>
      <c r="DIF42" s="1022"/>
      <c r="DIG42" s="1022"/>
      <c r="DIH42" s="1022"/>
      <c r="DII42" s="1022"/>
      <c r="DIJ42" s="1022"/>
      <c r="DIK42" s="1022"/>
      <c r="DIL42" s="1022"/>
      <c r="DIM42" s="1022"/>
      <c r="DIN42" s="1022"/>
      <c r="DIO42" s="1022"/>
      <c r="DIP42" s="1022"/>
      <c r="DIQ42" s="1022"/>
      <c r="DIR42" s="1022"/>
      <c r="DIS42" s="1022"/>
      <c r="DIT42" s="1022"/>
      <c r="DIU42" s="1022"/>
      <c r="DIV42" s="1022"/>
      <c r="DIW42" s="1022"/>
      <c r="DIX42" s="1022"/>
      <c r="DIY42" s="1022"/>
      <c r="DIZ42" s="1022"/>
      <c r="DJA42" s="1022"/>
      <c r="DJB42" s="1022"/>
      <c r="DJC42" s="1022"/>
      <c r="DJD42" s="1022"/>
      <c r="DJE42" s="1022"/>
      <c r="DJF42" s="1022"/>
      <c r="DJG42" s="1022"/>
      <c r="DJH42" s="1022"/>
      <c r="DJI42" s="1022"/>
      <c r="DJJ42" s="1022"/>
      <c r="DJK42" s="1022"/>
      <c r="DJL42" s="1022"/>
      <c r="DJM42" s="1022"/>
      <c r="DJN42" s="1022"/>
      <c r="DJO42" s="1022"/>
      <c r="DJP42" s="1022"/>
      <c r="DJQ42" s="1022"/>
      <c r="DJR42" s="1022"/>
      <c r="DJS42" s="1022"/>
      <c r="DJT42" s="1022"/>
      <c r="DJU42" s="1022"/>
      <c r="DJV42" s="1022"/>
      <c r="DJW42" s="1022"/>
      <c r="DJX42" s="1022"/>
      <c r="DJY42" s="1022"/>
      <c r="DJZ42" s="1022"/>
      <c r="DKA42" s="1022"/>
      <c r="DKB42" s="1022"/>
      <c r="DKC42" s="1022"/>
      <c r="DKD42" s="1022"/>
      <c r="DKE42" s="1022"/>
      <c r="DKF42" s="1022"/>
      <c r="DKG42" s="1022"/>
      <c r="DKH42" s="1022"/>
      <c r="DKI42" s="1022"/>
      <c r="DKJ42" s="1022"/>
      <c r="DKK42" s="1022"/>
      <c r="DKL42" s="1022"/>
      <c r="DKM42" s="1022"/>
      <c r="DKN42" s="1022"/>
      <c r="DKO42" s="1022"/>
      <c r="DKP42" s="1022"/>
      <c r="DKQ42" s="1022"/>
      <c r="DKR42" s="1022"/>
      <c r="DKS42" s="1022"/>
      <c r="DKT42" s="1022"/>
      <c r="DKU42" s="1022"/>
      <c r="DKV42" s="1022"/>
      <c r="DKW42" s="1022"/>
      <c r="DKX42" s="1022"/>
      <c r="DKY42" s="1022"/>
      <c r="DKZ42" s="1022"/>
      <c r="DLA42" s="1022"/>
      <c r="DLB42" s="1022"/>
      <c r="DLC42" s="1022"/>
      <c r="DLD42" s="1022"/>
      <c r="DLE42" s="1022"/>
      <c r="DLF42" s="1022"/>
      <c r="DLG42" s="1022"/>
      <c r="DLH42" s="1022"/>
      <c r="DLI42" s="1022"/>
      <c r="DLJ42" s="1022"/>
      <c r="DLK42" s="1022"/>
      <c r="DLL42" s="1022"/>
      <c r="DLM42" s="1022"/>
      <c r="DLN42" s="1022"/>
      <c r="DLO42" s="1022"/>
      <c r="DLP42" s="1022"/>
      <c r="DLQ42" s="1022"/>
      <c r="DLR42" s="1022"/>
      <c r="DLS42" s="1022"/>
      <c r="DLT42" s="1022"/>
      <c r="DLU42" s="1022"/>
      <c r="DLV42" s="1022"/>
      <c r="DLW42" s="1022"/>
      <c r="DLX42" s="1022"/>
      <c r="DLY42" s="1022"/>
      <c r="DLZ42" s="1022"/>
      <c r="DMA42" s="1022"/>
      <c r="DMB42" s="1022"/>
      <c r="DMC42" s="1022"/>
      <c r="DMD42" s="1022"/>
      <c r="DME42" s="1022"/>
      <c r="DMF42" s="1022"/>
      <c r="DMG42" s="1022"/>
      <c r="DMH42" s="1022"/>
      <c r="DMI42" s="1022"/>
      <c r="DMJ42" s="1022"/>
      <c r="DMK42" s="1022"/>
      <c r="DML42" s="1022"/>
      <c r="DMM42" s="1022"/>
      <c r="DMN42" s="1022"/>
      <c r="DMO42" s="1022"/>
      <c r="DMP42" s="1022"/>
      <c r="DMQ42" s="1022"/>
      <c r="DMR42" s="1022"/>
      <c r="DMS42" s="1022"/>
      <c r="DMT42" s="1022"/>
      <c r="DMU42" s="1022"/>
      <c r="DMV42" s="1022"/>
      <c r="DMW42" s="1022"/>
      <c r="DMX42" s="1022"/>
      <c r="DMY42" s="1022"/>
      <c r="DMZ42" s="1022"/>
      <c r="DNA42" s="1022"/>
      <c r="DNB42" s="1022"/>
      <c r="DNC42" s="1022"/>
      <c r="DND42" s="1022"/>
      <c r="DNE42" s="1022"/>
      <c r="DNF42" s="1022"/>
      <c r="DNG42" s="1022"/>
      <c r="DNH42" s="1022"/>
      <c r="DNI42" s="1022"/>
      <c r="DNJ42" s="1022"/>
      <c r="DNK42" s="1022"/>
      <c r="DNL42" s="1022"/>
      <c r="DNM42" s="1022"/>
      <c r="DNN42" s="1022"/>
      <c r="DNO42" s="1022"/>
      <c r="DNP42" s="1022"/>
      <c r="DNQ42" s="1022"/>
      <c r="DNR42" s="1022"/>
      <c r="DNS42" s="1022"/>
      <c r="DNT42" s="1022"/>
      <c r="DNU42" s="1022"/>
      <c r="DNV42" s="1022"/>
      <c r="DNW42" s="1022"/>
      <c r="DNX42" s="1022"/>
      <c r="DNY42" s="1022"/>
      <c r="DNZ42" s="1022"/>
      <c r="DOA42" s="1022"/>
      <c r="DOB42" s="1022"/>
      <c r="DOC42" s="1022"/>
      <c r="DOD42" s="1022"/>
      <c r="DOE42" s="1022"/>
      <c r="DOF42" s="1022"/>
      <c r="DOG42" s="1022"/>
      <c r="DOH42" s="1022"/>
      <c r="DOI42" s="1022"/>
      <c r="DOJ42" s="1022"/>
      <c r="DOK42" s="1022"/>
      <c r="DOL42" s="1022"/>
      <c r="DOM42" s="1022"/>
      <c r="DON42" s="1022"/>
      <c r="DOO42" s="1022"/>
      <c r="DOP42" s="1022"/>
      <c r="DOQ42" s="1022"/>
      <c r="DOR42" s="1022"/>
      <c r="DOS42" s="1022"/>
      <c r="DOT42" s="1022"/>
      <c r="DOU42" s="1022"/>
      <c r="DOV42" s="1022"/>
      <c r="DOW42" s="1022"/>
      <c r="DOX42" s="1022"/>
      <c r="DOY42" s="1022"/>
      <c r="DOZ42" s="1022"/>
      <c r="DPA42" s="1022"/>
      <c r="DPB42" s="1022"/>
      <c r="DPC42" s="1022"/>
      <c r="DPD42" s="1022"/>
      <c r="DPE42" s="1022"/>
      <c r="DPF42" s="1022"/>
      <c r="DPG42" s="1022"/>
      <c r="DPH42" s="1022"/>
      <c r="DPI42" s="1022"/>
      <c r="DPJ42" s="1022"/>
      <c r="DPK42" s="1022"/>
      <c r="DPL42" s="1022"/>
      <c r="DPM42" s="1022"/>
      <c r="DPN42" s="1022"/>
      <c r="DPO42" s="1022"/>
      <c r="DPP42" s="1022"/>
      <c r="DPQ42" s="1022"/>
      <c r="DPR42" s="1022"/>
      <c r="DPS42" s="1022"/>
      <c r="DPT42" s="1022"/>
      <c r="DPU42" s="1022"/>
      <c r="DPV42" s="1022"/>
      <c r="DPW42" s="1022"/>
      <c r="DPX42" s="1022"/>
      <c r="DPY42" s="1022"/>
      <c r="DPZ42" s="1022"/>
      <c r="DQA42" s="1022"/>
      <c r="DQB42" s="1022"/>
      <c r="DQC42" s="1022"/>
      <c r="DQD42" s="1022"/>
      <c r="DQE42" s="1022"/>
      <c r="DQF42" s="1022"/>
      <c r="DQG42" s="1022"/>
      <c r="DQH42" s="1022"/>
      <c r="DQI42" s="1022"/>
      <c r="DQJ42" s="1022"/>
      <c r="DQK42" s="1022"/>
      <c r="DQL42" s="1022"/>
      <c r="DQM42" s="1022"/>
      <c r="DQN42" s="1022"/>
      <c r="DQO42" s="1022"/>
      <c r="DQP42" s="1022"/>
      <c r="DQQ42" s="1022"/>
      <c r="DQR42" s="1022"/>
      <c r="DQS42" s="1022"/>
      <c r="DQT42" s="1022"/>
      <c r="DQU42" s="1022"/>
      <c r="DQV42" s="1022"/>
      <c r="DQW42" s="1022"/>
      <c r="DQX42" s="1022"/>
      <c r="DQY42" s="1022"/>
      <c r="DQZ42" s="1022"/>
      <c r="DRA42" s="1022"/>
      <c r="DRB42" s="1022"/>
      <c r="DRC42" s="1022"/>
      <c r="DRD42" s="1022"/>
      <c r="DRE42" s="1022"/>
      <c r="DRF42" s="1022"/>
      <c r="DRG42" s="1022"/>
      <c r="DRH42" s="1022"/>
      <c r="DRI42" s="1022"/>
      <c r="DRJ42" s="1022"/>
      <c r="DRK42" s="1022"/>
      <c r="DRL42" s="1022"/>
      <c r="DRM42" s="1022"/>
      <c r="DRN42" s="1022"/>
      <c r="DRO42" s="1022"/>
      <c r="DRP42" s="1022"/>
      <c r="DRQ42" s="1022"/>
      <c r="DRR42" s="1022"/>
      <c r="DRS42" s="1022"/>
      <c r="DRT42" s="1022"/>
      <c r="DRU42" s="1022"/>
      <c r="DRV42" s="1022"/>
      <c r="DRW42" s="1022"/>
      <c r="DRX42" s="1022"/>
      <c r="DRY42" s="1022"/>
      <c r="DRZ42" s="1022"/>
      <c r="DSA42" s="1022"/>
      <c r="DSB42" s="1022"/>
      <c r="DSC42" s="1022"/>
      <c r="DSD42" s="1022"/>
      <c r="DSE42" s="1022"/>
      <c r="DSF42" s="1022"/>
      <c r="DSG42" s="1022"/>
      <c r="DSH42" s="1022"/>
      <c r="DSI42" s="1022"/>
      <c r="DSJ42" s="1022"/>
      <c r="DSK42" s="1022"/>
      <c r="DSL42" s="1022"/>
      <c r="DSM42" s="1022"/>
      <c r="DSN42" s="1022"/>
      <c r="DSO42" s="1022"/>
      <c r="DSP42" s="1022"/>
      <c r="DSQ42" s="1022"/>
      <c r="DSR42" s="1022"/>
      <c r="DSS42" s="1022"/>
      <c r="DST42" s="1022"/>
      <c r="DSU42" s="1022"/>
      <c r="DSV42" s="1022"/>
      <c r="DSW42" s="1022"/>
      <c r="DSX42" s="1022"/>
      <c r="DSY42" s="1022"/>
      <c r="DSZ42" s="1022"/>
      <c r="DTA42" s="1022"/>
      <c r="DTB42" s="1022"/>
      <c r="DTC42" s="1022"/>
      <c r="DTD42" s="1022"/>
      <c r="DTE42" s="1022"/>
      <c r="DTF42" s="1022"/>
      <c r="DTG42" s="1022"/>
      <c r="DTH42" s="1022"/>
      <c r="DTI42" s="1022"/>
      <c r="DTJ42" s="1022"/>
      <c r="DTK42" s="1022"/>
      <c r="DTL42" s="1022"/>
      <c r="DTM42" s="1022"/>
      <c r="DTN42" s="1022"/>
      <c r="DTO42" s="1022"/>
      <c r="DTP42" s="1022"/>
      <c r="DTQ42" s="1022"/>
      <c r="DTR42" s="1022"/>
      <c r="DTS42" s="1022"/>
      <c r="DTT42" s="1022"/>
      <c r="DTU42" s="1022"/>
      <c r="DTV42" s="1022"/>
      <c r="DTW42" s="1022"/>
      <c r="DTX42" s="1022"/>
      <c r="DTY42" s="1022"/>
      <c r="DTZ42" s="1022"/>
      <c r="DUA42" s="1022"/>
      <c r="DUB42" s="1022"/>
      <c r="DUC42" s="1022"/>
      <c r="DUD42" s="1022"/>
      <c r="DUE42" s="1022"/>
      <c r="DUF42" s="1022"/>
      <c r="DUG42" s="1022"/>
      <c r="DUH42" s="1022"/>
      <c r="DUI42" s="1022"/>
      <c r="DUJ42" s="1022"/>
      <c r="DUK42" s="1022"/>
      <c r="DUL42" s="1022"/>
      <c r="DUM42" s="1022"/>
      <c r="DUN42" s="1022"/>
      <c r="DUO42" s="1022"/>
      <c r="DUP42" s="1022"/>
      <c r="DUQ42" s="1022"/>
      <c r="DUR42" s="1022"/>
      <c r="DUS42" s="1022"/>
      <c r="DUT42" s="1022"/>
      <c r="DUU42" s="1022"/>
      <c r="DUV42" s="1022"/>
      <c r="DUW42" s="1022"/>
      <c r="DUX42" s="1022"/>
      <c r="DUY42" s="1022"/>
      <c r="DUZ42" s="1022"/>
      <c r="DVA42" s="1022"/>
      <c r="DVB42" s="1022"/>
      <c r="DVC42" s="1022"/>
      <c r="DVD42" s="1022"/>
      <c r="DVE42" s="1022"/>
      <c r="DVF42" s="1022"/>
      <c r="DVG42" s="1022"/>
      <c r="DVH42" s="1022"/>
      <c r="DVI42" s="1022"/>
      <c r="DVJ42" s="1022"/>
      <c r="DVK42" s="1022"/>
      <c r="DVL42" s="1022"/>
      <c r="DVM42" s="1022"/>
      <c r="DVN42" s="1022"/>
      <c r="DVO42" s="1022"/>
      <c r="DVP42" s="1022"/>
      <c r="DVQ42" s="1022"/>
      <c r="DVR42" s="1022"/>
      <c r="DVS42" s="1022"/>
      <c r="DVT42" s="1022"/>
      <c r="DVU42" s="1022"/>
      <c r="DVV42" s="1022"/>
      <c r="DVW42" s="1022"/>
      <c r="DVX42" s="1022"/>
      <c r="DVY42" s="1022"/>
      <c r="DVZ42" s="1022"/>
      <c r="DWA42" s="1022"/>
      <c r="DWB42" s="1022"/>
      <c r="DWC42" s="1022"/>
      <c r="DWD42" s="1022"/>
      <c r="DWE42" s="1022"/>
      <c r="DWF42" s="1022"/>
      <c r="DWG42" s="1022"/>
      <c r="DWH42" s="1022"/>
      <c r="DWI42" s="1022"/>
      <c r="DWJ42" s="1022"/>
      <c r="DWK42" s="1022"/>
      <c r="DWL42" s="1022"/>
      <c r="DWM42" s="1022"/>
      <c r="DWN42" s="1022"/>
      <c r="DWO42" s="1022"/>
      <c r="DWP42" s="1022"/>
      <c r="DWQ42" s="1022"/>
      <c r="DWR42" s="1022"/>
      <c r="DWS42" s="1022"/>
      <c r="DWT42" s="1022"/>
      <c r="DWU42" s="1022"/>
      <c r="DWV42" s="1022"/>
      <c r="DWW42" s="1022"/>
      <c r="DWX42" s="1022"/>
      <c r="DWY42" s="1022"/>
      <c r="DWZ42" s="1022"/>
      <c r="DXA42" s="1022"/>
      <c r="DXB42" s="1022"/>
      <c r="DXC42" s="1022"/>
      <c r="DXD42" s="1022"/>
      <c r="DXE42" s="1022"/>
      <c r="DXF42" s="1022"/>
      <c r="DXG42" s="1022"/>
      <c r="DXH42" s="1022"/>
      <c r="DXI42" s="1022"/>
      <c r="DXJ42" s="1022"/>
      <c r="DXK42" s="1022"/>
      <c r="DXL42" s="1022"/>
      <c r="DXM42" s="1022"/>
      <c r="DXN42" s="1022"/>
      <c r="DXO42" s="1022"/>
      <c r="DXP42" s="1022"/>
      <c r="DXQ42" s="1022"/>
      <c r="DXR42" s="1022"/>
      <c r="DXS42" s="1022"/>
      <c r="DXT42" s="1022"/>
      <c r="DXU42" s="1022"/>
      <c r="DXV42" s="1022"/>
      <c r="DXW42" s="1022"/>
      <c r="DXX42" s="1022"/>
      <c r="DXY42" s="1022"/>
      <c r="DXZ42" s="1022"/>
      <c r="DYA42" s="1022"/>
      <c r="DYB42" s="1022"/>
      <c r="DYC42" s="1022"/>
      <c r="DYD42" s="1022"/>
      <c r="DYE42" s="1022"/>
      <c r="DYF42" s="1022"/>
      <c r="DYG42" s="1022"/>
      <c r="DYH42" s="1022"/>
      <c r="DYI42" s="1022"/>
      <c r="DYJ42" s="1022"/>
      <c r="DYK42" s="1022"/>
      <c r="DYL42" s="1022"/>
      <c r="DYM42" s="1022"/>
      <c r="DYN42" s="1022"/>
      <c r="DYO42" s="1022"/>
      <c r="DYP42" s="1022"/>
      <c r="DYQ42" s="1022"/>
      <c r="DYR42" s="1022"/>
      <c r="DYS42" s="1022"/>
      <c r="DYT42" s="1022"/>
      <c r="DYU42" s="1022"/>
      <c r="DYV42" s="1022"/>
      <c r="DYW42" s="1022"/>
      <c r="DYX42" s="1022"/>
      <c r="DYY42" s="1022"/>
      <c r="DYZ42" s="1022"/>
      <c r="DZA42" s="1022"/>
      <c r="DZB42" s="1022"/>
      <c r="DZC42" s="1022"/>
      <c r="DZD42" s="1022"/>
      <c r="DZE42" s="1022"/>
      <c r="DZF42" s="1022"/>
      <c r="DZG42" s="1022"/>
      <c r="DZH42" s="1022"/>
      <c r="DZI42" s="1022"/>
      <c r="DZJ42" s="1022"/>
      <c r="DZK42" s="1022"/>
      <c r="DZL42" s="1022"/>
      <c r="DZM42" s="1022"/>
      <c r="DZN42" s="1022"/>
      <c r="DZO42" s="1022"/>
      <c r="DZP42" s="1022"/>
      <c r="DZQ42" s="1022"/>
      <c r="DZR42" s="1022"/>
      <c r="DZS42" s="1022"/>
      <c r="DZT42" s="1022"/>
      <c r="DZU42" s="1022"/>
      <c r="DZV42" s="1022"/>
      <c r="DZW42" s="1022"/>
      <c r="DZX42" s="1022"/>
      <c r="DZY42" s="1022"/>
      <c r="DZZ42" s="1022"/>
      <c r="EAA42" s="1022"/>
      <c r="EAB42" s="1022"/>
      <c r="EAC42" s="1022"/>
      <c r="EAD42" s="1022"/>
      <c r="EAE42" s="1022"/>
      <c r="EAF42" s="1022"/>
      <c r="EAG42" s="1022"/>
      <c r="EAH42" s="1022"/>
      <c r="EAI42" s="1022"/>
      <c r="EAJ42" s="1022"/>
      <c r="EAK42" s="1022"/>
      <c r="EAL42" s="1022"/>
      <c r="EAM42" s="1022"/>
      <c r="EAN42" s="1022"/>
      <c r="EAO42" s="1022"/>
      <c r="EAP42" s="1022"/>
      <c r="EAQ42" s="1022"/>
      <c r="EAR42" s="1022"/>
      <c r="EAS42" s="1022"/>
      <c r="EAT42" s="1022"/>
      <c r="EAU42" s="1022"/>
      <c r="EAV42" s="1022"/>
      <c r="EAW42" s="1022"/>
      <c r="EAX42" s="1022"/>
      <c r="EAY42" s="1022"/>
      <c r="EAZ42" s="1022"/>
      <c r="EBA42" s="1022"/>
      <c r="EBB42" s="1022"/>
      <c r="EBC42" s="1022"/>
      <c r="EBD42" s="1022"/>
      <c r="EBE42" s="1022"/>
      <c r="EBF42" s="1022"/>
      <c r="EBG42" s="1022"/>
      <c r="EBH42" s="1022"/>
      <c r="EBI42" s="1022"/>
      <c r="EBJ42" s="1022"/>
      <c r="EBK42" s="1022"/>
      <c r="EBL42" s="1022"/>
      <c r="EBM42" s="1022"/>
      <c r="EBN42" s="1022"/>
      <c r="EBO42" s="1022"/>
      <c r="EBP42" s="1022"/>
      <c r="EBQ42" s="1022"/>
      <c r="EBR42" s="1022"/>
      <c r="EBS42" s="1022"/>
      <c r="EBT42" s="1022"/>
      <c r="EBU42" s="1022"/>
      <c r="EBV42" s="1022"/>
      <c r="EBW42" s="1022"/>
      <c r="EBX42" s="1022"/>
      <c r="EBY42" s="1022"/>
      <c r="EBZ42" s="1022"/>
      <c r="ECA42" s="1022"/>
      <c r="ECB42" s="1022"/>
      <c r="ECC42" s="1022"/>
      <c r="ECD42" s="1022"/>
      <c r="ECE42" s="1022"/>
      <c r="ECF42" s="1022"/>
      <c r="ECG42" s="1022"/>
      <c r="ECH42" s="1022"/>
      <c r="ECI42" s="1022"/>
      <c r="ECJ42" s="1022"/>
      <c r="ECK42" s="1022"/>
      <c r="ECL42" s="1022"/>
      <c r="ECM42" s="1022"/>
      <c r="ECN42" s="1022"/>
      <c r="ECO42" s="1022"/>
      <c r="ECP42" s="1022"/>
      <c r="ECQ42" s="1022"/>
      <c r="ECR42" s="1022"/>
      <c r="ECS42" s="1022"/>
      <c r="ECT42" s="1022"/>
      <c r="ECU42" s="1022"/>
      <c r="ECV42" s="1022"/>
      <c r="ECW42" s="1022"/>
      <c r="ECX42" s="1022"/>
      <c r="ECY42" s="1022"/>
      <c r="ECZ42" s="1022"/>
      <c r="EDA42" s="1022"/>
      <c r="EDB42" s="1022"/>
      <c r="EDC42" s="1022"/>
      <c r="EDD42" s="1022"/>
      <c r="EDE42" s="1022"/>
      <c r="EDF42" s="1022"/>
      <c r="EDG42" s="1022"/>
      <c r="EDH42" s="1022"/>
      <c r="EDI42" s="1022"/>
      <c r="EDJ42" s="1022"/>
      <c r="EDK42" s="1022"/>
      <c r="EDL42" s="1022"/>
      <c r="EDM42" s="1022"/>
      <c r="EDN42" s="1022"/>
      <c r="EDO42" s="1022"/>
      <c r="EDP42" s="1022"/>
      <c r="EDQ42" s="1022"/>
      <c r="EDR42" s="1022"/>
      <c r="EDS42" s="1022"/>
      <c r="EDT42" s="1022"/>
      <c r="EDU42" s="1022"/>
      <c r="EDV42" s="1022"/>
      <c r="EDW42" s="1022"/>
      <c r="EDX42" s="1022"/>
      <c r="EDY42" s="1022"/>
      <c r="EDZ42" s="1022"/>
      <c r="EEA42" s="1022"/>
      <c r="EEB42" s="1022"/>
      <c r="EEC42" s="1022"/>
      <c r="EED42" s="1022"/>
      <c r="EEE42" s="1022"/>
      <c r="EEF42" s="1022"/>
      <c r="EEG42" s="1022"/>
      <c r="EEH42" s="1022"/>
      <c r="EEI42" s="1022"/>
      <c r="EEJ42" s="1022"/>
      <c r="EEK42" s="1022"/>
      <c r="EEL42" s="1022"/>
      <c r="EEM42" s="1022"/>
      <c r="EEN42" s="1022"/>
      <c r="EEO42" s="1022"/>
      <c r="EEP42" s="1022"/>
      <c r="EEQ42" s="1022"/>
      <c r="EER42" s="1022"/>
      <c r="EES42" s="1022"/>
      <c r="EET42" s="1022"/>
      <c r="EEU42" s="1022"/>
      <c r="EEV42" s="1022"/>
      <c r="EEW42" s="1022"/>
      <c r="EEX42" s="1022"/>
      <c r="EEY42" s="1022"/>
      <c r="EEZ42" s="1022"/>
      <c r="EFA42" s="1022"/>
      <c r="EFB42" s="1022"/>
      <c r="EFC42" s="1022"/>
      <c r="EFD42" s="1022"/>
      <c r="EFE42" s="1022"/>
      <c r="EFF42" s="1022"/>
      <c r="EFG42" s="1022"/>
      <c r="EFH42" s="1022"/>
      <c r="EFI42" s="1022"/>
      <c r="EFJ42" s="1022"/>
      <c r="EFK42" s="1022"/>
      <c r="EFL42" s="1022"/>
      <c r="EFM42" s="1022"/>
      <c r="EFN42" s="1022"/>
      <c r="EFO42" s="1022"/>
      <c r="EFP42" s="1022"/>
      <c r="EFQ42" s="1022"/>
      <c r="EFR42" s="1022"/>
      <c r="EFS42" s="1022"/>
      <c r="EFT42" s="1022"/>
      <c r="EFU42" s="1022"/>
      <c r="EFV42" s="1022"/>
      <c r="EFW42" s="1022"/>
      <c r="EFX42" s="1022"/>
      <c r="EFY42" s="1022"/>
      <c r="EFZ42" s="1022"/>
      <c r="EGA42" s="1022"/>
      <c r="EGB42" s="1022"/>
      <c r="EGC42" s="1022"/>
      <c r="EGD42" s="1022"/>
      <c r="EGE42" s="1022"/>
      <c r="EGF42" s="1022"/>
      <c r="EGG42" s="1022"/>
      <c r="EGH42" s="1022"/>
      <c r="EGI42" s="1022"/>
      <c r="EGJ42" s="1022"/>
      <c r="EGK42" s="1022"/>
      <c r="EGL42" s="1022"/>
      <c r="EGM42" s="1022"/>
      <c r="EGN42" s="1022"/>
      <c r="EGO42" s="1022"/>
      <c r="EGP42" s="1022"/>
      <c r="EGQ42" s="1022"/>
      <c r="EGR42" s="1022"/>
      <c r="EGS42" s="1022"/>
      <c r="EGT42" s="1022"/>
      <c r="EGU42" s="1022"/>
      <c r="EGV42" s="1022"/>
      <c r="EGW42" s="1022"/>
      <c r="EGX42" s="1022"/>
      <c r="EGY42" s="1022"/>
      <c r="EGZ42" s="1022"/>
      <c r="EHA42" s="1022"/>
      <c r="EHB42" s="1022"/>
      <c r="EHC42" s="1022"/>
      <c r="EHD42" s="1022"/>
      <c r="EHE42" s="1022"/>
      <c r="EHF42" s="1022"/>
      <c r="EHG42" s="1022"/>
      <c r="EHH42" s="1022"/>
      <c r="EHI42" s="1022"/>
      <c r="EHJ42" s="1022"/>
      <c r="EHK42" s="1022"/>
      <c r="EHL42" s="1022"/>
      <c r="EHM42" s="1022"/>
      <c r="EHN42" s="1022"/>
      <c r="EHO42" s="1022"/>
      <c r="EHP42" s="1022"/>
      <c r="EHQ42" s="1022"/>
      <c r="EHR42" s="1022"/>
      <c r="EHS42" s="1022"/>
      <c r="EHT42" s="1022"/>
      <c r="EHU42" s="1022"/>
      <c r="EHV42" s="1022"/>
      <c r="EHW42" s="1022"/>
      <c r="EHX42" s="1022"/>
      <c r="EHY42" s="1022"/>
      <c r="EHZ42" s="1022"/>
      <c r="EIA42" s="1022"/>
      <c r="EIB42" s="1022"/>
      <c r="EIC42" s="1022"/>
      <c r="EID42" s="1022"/>
      <c r="EIE42" s="1022"/>
      <c r="EIF42" s="1022"/>
      <c r="EIG42" s="1022"/>
      <c r="EIH42" s="1022"/>
      <c r="EII42" s="1022"/>
      <c r="EIJ42" s="1022"/>
      <c r="EIK42" s="1022"/>
      <c r="EIL42" s="1022"/>
      <c r="EIM42" s="1022"/>
      <c r="EIN42" s="1022"/>
      <c r="EIO42" s="1022"/>
      <c r="EIP42" s="1022"/>
      <c r="EIQ42" s="1022"/>
      <c r="EIR42" s="1022"/>
      <c r="EIS42" s="1022"/>
      <c r="EIT42" s="1022"/>
      <c r="EIU42" s="1022"/>
      <c r="EIV42" s="1022"/>
      <c r="EIW42" s="1022"/>
      <c r="EIX42" s="1022"/>
      <c r="EIY42" s="1022"/>
      <c r="EIZ42" s="1022"/>
      <c r="EJA42" s="1022"/>
      <c r="EJB42" s="1022"/>
      <c r="EJC42" s="1022"/>
      <c r="EJD42" s="1022"/>
      <c r="EJE42" s="1022"/>
      <c r="EJF42" s="1022"/>
      <c r="EJG42" s="1022"/>
      <c r="EJH42" s="1022"/>
      <c r="EJI42" s="1022"/>
      <c r="EJJ42" s="1022"/>
      <c r="EJK42" s="1022"/>
      <c r="EJL42" s="1022"/>
      <c r="EJM42" s="1022"/>
      <c r="EJN42" s="1022"/>
      <c r="EJO42" s="1022"/>
      <c r="EJP42" s="1022"/>
      <c r="EJQ42" s="1022"/>
      <c r="EJR42" s="1022"/>
      <c r="EJS42" s="1022"/>
      <c r="EJT42" s="1022"/>
      <c r="EJU42" s="1022"/>
      <c r="EJV42" s="1022"/>
      <c r="EJW42" s="1022"/>
      <c r="EJX42" s="1022"/>
      <c r="EJY42" s="1022"/>
      <c r="EJZ42" s="1022"/>
      <c r="EKA42" s="1022"/>
      <c r="EKB42" s="1022"/>
      <c r="EKC42" s="1022"/>
      <c r="EKD42" s="1022"/>
      <c r="EKE42" s="1022"/>
      <c r="EKF42" s="1022"/>
      <c r="EKG42" s="1022"/>
      <c r="EKH42" s="1022"/>
      <c r="EKI42" s="1022"/>
      <c r="EKJ42" s="1022"/>
      <c r="EKK42" s="1022"/>
      <c r="EKL42" s="1022"/>
      <c r="EKM42" s="1022"/>
      <c r="EKN42" s="1022"/>
      <c r="EKO42" s="1022"/>
      <c r="EKP42" s="1022"/>
      <c r="EKQ42" s="1022"/>
      <c r="EKR42" s="1022"/>
      <c r="EKS42" s="1022"/>
      <c r="EKT42" s="1022"/>
      <c r="EKU42" s="1022"/>
      <c r="EKV42" s="1022"/>
      <c r="EKW42" s="1022"/>
      <c r="EKX42" s="1022"/>
      <c r="EKY42" s="1022"/>
      <c r="EKZ42" s="1022"/>
      <c r="ELA42" s="1022"/>
      <c r="ELB42" s="1022"/>
      <c r="ELC42" s="1022"/>
      <c r="ELD42" s="1022"/>
      <c r="ELE42" s="1022"/>
      <c r="ELF42" s="1022"/>
      <c r="ELG42" s="1022"/>
      <c r="ELH42" s="1022"/>
      <c r="ELI42" s="1022"/>
      <c r="ELJ42" s="1022"/>
      <c r="ELK42" s="1022"/>
      <c r="ELL42" s="1022"/>
      <c r="ELM42" s="1022"/>
      <c r="ELN42" s="1022"/>
      <c r="ELO42" s="1022"/>
      <c r="ELP42" s="1022"/>
      <c r="ELQ42" s="1022"/>
      <c r="ELR42" s="1022"/>
      <c r="ELS42" s="1022"/>
      <c r="ELT42" s="1022"/>
      <c r="ELU42" s="1022"/>
      <c r="ELV42" s="1022"/>
      <c r="ELW42" s="1022"/>
      <c r="ELX42" s="1022"/>
      <c r="ELY42" s="1022"/>
      <c r="ELZ42" s="1022"/>
      <c r="EMA42" s="1022"/>
      <c r="EMB42" s="1022"/>
      <c r="EMC42" s="1022"/>
      <c r="EMD42" s="1022"/>
      <c r="EME42" s="1022"/>
      <c r="EMF42" s="1022"/>
      <c r="EMG42" s="1022"/>
      <c r="EMH42" s="1022"/>
      <c r="EMI42" s="1022"/>
      <c r="EMJ42" s="1022"/>
      <c r="EMK42" s="1022"/>
      <c r="EML42" s="1022"/>
      <c r="EMM42" s="1022"/>
      <c r="EMN42" s="1022"/>
      <c r="EMO42" s="1022"/>
      <c r="EMP42" s="1022"/>
      <c r="EMQ42" s="1022"/>
      <c r="EMR42" s="1022"/>
      <c r="EMS42" s="1022"/>
      <c r="EMT42" s="1022"/>
      <c r="EMU42" s="1022"/>
      <c r="EMV42" s="1022"/>
      <c r="EMW42" s="1022"/>
      <c r="EMX42" s="1022"/>
      <c r="EMY42" s="1022"/>
      <c r="EMZ42" s="1022"/>
      <c r="ENA42" s="1022"/>
      <c r="ENB42" s="1022"/>
      <c r="ENC42" s="1022"/>
      <c r="END42" s="1022"/>
      <c r="ENE42" s="1022"/>
      <c r="ENF42" s="1022"/>
      <c r="ENG42" s="1022"/>
      <c r="ENH42" s="1022"/>
      <c r="ENI42" s="1022"/>
      <c r="ENJ42" s="1022"/>
      <c r="ENK42" s="1022"/>
      <c r="ENL42" s="1022"/>
      <c r="ENM42" s="1022"/>
      <c r="ENN42" s="1022"/>
      <c r="ENO42" s="1022"/>
      <c r="ENP42" s="1022"/>
      <c r="ENQ42" s="1022"/>
      <c r="ENR42" s="1022"/>
      <c r="ENS42" s="1022"/>
      <c r="ENT42" s="1022"/>
      <c r="ENU42" s="1022"/>
      <c r="ENV42" s="1022"/>
      <c r="ENW42" s="1022"/>
      <c r="ENX42" s="1022"/>
      <c r="ENY42" s="1022"/>
      <c r="ENZ42" s="1022"/>
      <c r="EOA42" s="1022"/>
      <c r="EOB42" s="1022"/>
      <c r="EOC42" s="1022"/>
      <c r="EOD42" s="1022"/>
      <c r="EOE42" s="1022"/>
      <c r="EOF42" s="1022"/>
      <c r="EOG42" s="1022"/>
      <c r="EOH42" s="1022"/>
      <c r="EOI42" s="1022"/>
      <c r="EOJ42" s="1022"/>
      <c r="EOK42" s="1022"/>
      <c r="EOL42" s="1022"/>
      <c r="EOM42" s="1022"/>
      <c r="EON42" s="1022"/>
      <c r="EOO42" s="1022"/>
      <c r="EOP42" s="1022"/>
      <c r="EOQ42" s="1022"/>
      <c r="EOR42" s="1022"/>
      <c r="EOS42" s="1022"/>
      <c r="EOT42" s="1022"/>
      <c r="EOU42" s="1022"/>
      <c r="EOV42" s="1022"/>
      <c r="EOW42" s="1022"/>
      <c r="EOX42" s="1022"/>
      <c r="EOY42" s="1022"/>
      <c r="EOZ42" s="1022"/>
      <c r="EPA42" s="1022"/>
      <c r="EPB42" s="1022"/>
      <c r="EPC42" s="1022"/>
      <c r="EPD42" s="1022"/>
      <c r="EPE42" s="1022"/>
      <c r="EPF42" s="1022"/>
      <c r="EPG42" s="1022"/>
      <c r="EPH42" s="1022"/>
      <c r="EPI42" s="1022"/>
      <c r="EPJ42" s="1022"/>
      <c r="EPK42" s="1022"/>
      <c r="EPL42" s="1022"/>
      <c r="EPM42" s="1022"/>
      <c r="EPN42" s="1022"/>
      <c r="EPO42" s="1022"/>
      <c r="EPP42" s="1022"/>
      <c r="EPQ42" s="1022"/>
      <c r="EPR42" s="1022"/>
      <c r="EPS42" s="1022"/>
      <c r="EPT42" s="1022"/>
      <c r="EPU42" s="1022"/>
      <c r="EPV42" s="1022"/>
      <c r="EPW42" s="1022"/>
      <c r="EPX42" s="1022"/>
      <c r="EPY42" s="1022"/>
      <c r="EPZ42" s="1022"/>
      <c r="EQA42" s="1022"/>
      <c r="EQB42" s="1022"/>
      <c r="EQC42" s="1022"/>
      <c r="EQD42" s="1022"/>
      <c r="EQE42" s="1022"/>
      <c r="EQF42" s="1022"/>
      <c r="EQG42" s="1022"/>
      <c r="EQH42" s="1022"/>
      <c r="EQI42" s="1022"/>
      <c r="EQJ42" s="1022"/>
      <c r="EQK42" s="1022"/>
      <c r="EQL42" s="1022"/>
      <c r="EQM42" s="1022"/>
      <c r="EQN42" s="1022"/>
      <c r="EQO42" s="1022"/>
      <c r="EQP42" s="1022"/>
      <c r="EQQ42" s="1022"/>
      <c r="EQR42" s="1022"/>
      <c r="EQS42" s="1022"/>
      <c r="EQT42" s="1022"/>
      <c r="EQU42" s="1022"/>
      <c r="EQV42" s="1022"/>
      <c r="EQW42" s="1022"/>
      <c r="EQX42" s="1022"/>
      <c r="EQY42" s="1022"/>
      <c r="EQZ42" s="1022"/>
      <c r="ERA42" s="1022"/>
      <c r="ERB42" s="1022"/>
      <c r="ERC42" s="1022"/>
      <c r="ERD42" s="1022"/>
      <c r="ERE42" s="1022"/>
      <c r="ERF42" s="1022"/>
      <c r="ERG42" s="1022"/>
      <c r="ERH42" s="1022"/>
      <c r="ERI42" s="1022"/>
      <c r="ERJ42" s="1022"/>
      <c r="ERK42" s="1022"/>
      <c r="ERL42" s="1022"/>
      <c r="ERM42" s="1022"/>
      <c r="ERN42" s="1022"/>
      <c r="ERO42" s="1022"/>
      <c r="ERP42" s="1022"/>
      <c r="ERQ42" s="1022"/>
      <c r="ERR42" s="1022"/>
      <c r="ERS42" s="1022"/>
      <c r="ERT42" s="1022"/>
      <c r="ERU42" s="1022"/>
      <c r="ERV42" s="1022"/>
      <c r="ERW42" s="1022"/>
      <c r="ERX42" s="1022"/>
      <c r="ERY42" s="1022"/>
      <c r="ERZ42" s="1022"/>
      <c r="ESA42" s="1022"/>
      <c r="ESB42" s="1022"/>
      <c r="ESC42" s="1022"/>
      <c r="ESD42" s="1022"/>
      <c r="ESE42" s="1022"/>
      <c r="ESF42" s="1022"/>
      <c r="ESG42" s="1022"/>
      <c r="ESH42" s="1022"/>
      <c r="ESI42" s="1022"/>
      <c r="ESJ42" s="1022"/>
      <c r="ESK42" s="1022"/>
      <c r="ESL42" s="1022"/>
      <c r="ESM42" s="1022"/>
      <c r="ESN42" s="1022"/>
      <c r="ESO42" s="1022"/>
      <c r="ESP42" s="1022"/>
      <c r="ESQ42" s="1022"/>
      <c r="ESR42" s="1022"/>
      <c r="ESS42" s="1022"/>
      <c r="EST42" s="1022"/>
      <c r="ESU42" s="1022"/>
      <c r="ESV42" s="1022"/>
      <c r="ESW42" s="1022"/>
      <c r="ESX42" s="1022"/>
      <c r="ESY42" s="1022"/>
      <c r="ESZ42" s="1022"/>
      <c r="ETA42" s="1022"/>
      <c r="ETB42" s="1022"/>
      <c r="ETC42" s="1022"/>
      <c r="ETD42" s="1022"/>
      <c r="ETE42" s="1022"/>
      <c r="ETF42" s="1022"/>
      <c r="ETG42" s="1022"/>
      <c r="ETH42" s="1022"/>
      <c r="ETI42" s="1022"/>
      <c r="ETJ42" s="1022"/>
      <c r="ETK42" s="1022"/>
      <c r="ETL42" s="1022"/>
      <c r="ETM42" s="1022"/>
      <c r="ETN42" s="1022"/>
      <c r="ETO42" s="1022"/>
      <c r="ETP42" s="1022"/>
      <c r="ETQ42" s="1022"/>
      <c r="ETR42" s="1022"/>
      <c r="ETS42" s="1022"/>
      <c r="ETT42" s="1022"/>
      <c r="ETU42" s="1022"/>
      <c r="ETV42" s="1022"/>
      <c r="ETW42" s="1022"/>
      <c r="ETX42" s="1022"/>
      <c r="ETY42" s="1022"/>
      <c r="ETZ42" s="1022"/>
      <c r="EUA42" s="1022"/>
      <c r="EUB42" s="1022"/>
      <c r="EUC42" s="1022"/>
      <c r="EUD42" s="1022"/>
      <c r="EUE42" s="1022"/>
      <c r="EUF42" s="1022"/>
      <c r="EUG42" s="1022"/>
      <c r="EUH42" s="1022"/>
      <c r="EUI42" s="1022"/>
      <c r="EUJ42" s="1022"/>
      <c r="EUK42" s="1022"/>
      <c r="EUL42" s="1022"/>
      <c r="EUM42" s="1022"/>
      <c r="EUN42" s="1022"/>
      <c r="EUO42" s="1022"/>
      <c r="EUP42" s="1022"/>
      <c r="EUQ42" s="1022"/>
      <c r="EUR42" s="1022"/>
      <c r="EUS42" s="1022"/>
      <c r="EUT42" s="1022"/>
      <c r="EUU42" s="1022"/>
      <c r="EUV42" s="1022"/>
      <c r="EUW42" s="1022"/>
      <c r="EUX42" s="1022"/>
      <c r="EUY42" s="1022"/>
      <c r="EUZ42" s="1022"/>
      <c r="EVA42" s="1022"/>
      <c r="EVB42" s="1022"/>
      <c r="EVC42" s="1022"/>
      <c r="EVD42" s="1022"/>
      <c r="EVE42" s="1022"/>
      <c r="EVF42" s="1022"/>
      <c r="EVG42" s="1022"/>
      <c r="EVH42" s="1022"/>
      <c r="EVI42" s="1022"/>
      <c r="EVJ42" s="1022"/>
      <c r="EVK42" s="1022"/>
      <c r="EVL42" s="1022"/>
      <c r="EVM42" s="1022"/>
      <c r="EVN42" s="1022"/>
      <c r="EVO42" s="1022"/>
      <c r="EVP42" s="1022"/>
      <c r="EVQ42" s="1022"/>
      <c r="EVR42" s="1022"/>
      <c r="EVS42" s="1022"/>
      <c r="EVT42" s="1022"/>
      <c r="EVU42" s="1022"/>
      <c r="EVV42" s="1022"/>
      <c r="EVW42" s="1022"/>
      <c r="EVX42" s="1022"/>
      <c r="EVY42" s="1022"/>
      <c r="EVZ42" s="1022"/>
      <c r="EWA42" s="1022"/>
      <c r="EWB42" s="1022"/>
      <c r="EWC42" s="1022"/>
      <c r="EWD42" s="1022"/>
      <c r="EWE42" s="1022"/>
      <c r="EWF42" s="1022"/>
      <c r="EWG42" s="1022"/>
      <c r="EWH42" s="1022"/>
      <c r="EWI42" s="1022"/>
      <c r="EWJ42" s="1022"/>
      <c r="EWK42" s="1022"/>
      <c r="EWL42" s="1022"/>
      <c r="EWM42" s="1022"/>
      <c r="EWN42" s="1022"/>
      <c r="EWO42" s="1022"/>
      <c r="EWP42" s="1022"/>
      <c r="EWQ42" s="1022"/>
      <c r="EWR42" s="1022"/>
      <c r="EWS42" s="1022"/>
      <c r="EWT42" s="1022"/>
      <c r="EWU42" s="1022"/>
      <c r="EWV42" s="1022"/>
      <c r="EWW42" s="1022"/>
      <c r="EWX42" s="1022"/>
      <c r="EWY42" s="1022"/>
      <c r="EWZ42" s="1022"/>
      <c r="EXA42" s="1022"/>
      <c r="EXB42" s="1022"/>
      <c r="EXC42" s="1022"/>
      <c r="EXD42" s="1022"/>
      <c r="EXE42" s="1022"/>
      <c r="EXF42" s="1022"/>
      <c r="EXG42" s="1022"/>
      <c r="EXH42" s="1022"/>
      <c r="EXI42" s="1022"/>
      <c r="EXJ42" s="1022"/>
      <c r="EXK42" s="1022"/>
      <c r="EXL42" s="1022"/>
      <c r="EXM42" s="1022"/>
      <c r="EXN42" s="1022"/>
      <c r="EXO42" s="1022"/>
      <c r="EXP42" s="1022"/>
      <c r="EXQ42" s="1022"/>
      <c r="EXR42" s="1022"/>
      <c r="EXS42" s="1022"/>
      <c r="EXT42" s="1022"/>
      <c r="EXU42" s="1022"/>
      <c r="EXV42" s="1022"/>
      <c r="EXW42" s="1022"/>
      <c r="EXX42" s="1022"/>
      <c r="EXY42" s="1022"/>
      <c r="EXZ42" s="1022"/>
      <c r="EYA42" s="1022"/>
      <c r="EYB42" s="1022"/>
      <c r="EYC42" s="1022"/>
      <c r="EYD42" s="1022"/>
      <c r="EYE42" s="1022"/>
      <c r="EYF42" s="1022"/>
      <c r="EYG42" s="1022"/>
      <c r="EYH42" s="1022"/>
      <c r="EYI42" s="1022"/>
      <c r="EYJ42" s="1022"/>
      <c r="EYK42" s="1022"/>
      <c r="EYL42" s="1022"/>
      <c r="EYM42" s="1022"/>
      <c r="EYN42" s="1022"/>
      <c r="EYO42" s="1022"/>
      <c r="EYP42" s="1022"/>
      <c r="EYQ42" s="1022"/>
      <c r="EYR42" s="1022"/>
      <c r="EYS42" s="1022"/>
      <c r="EYT42" s="1022"/>
      <c r="EYU42" s="1022"/>
      <c r="EYV42" s="1022"/>
      <c r="EYW42" s="1022"/>
      <c r="EYX42" s="1022"/>
      <c r="EYY42" s="1022"/>
      <c r="EYZ42" s="1022"/>
      <c r="EZA42" s="1022"/>
      <c r="EZB42" s="1022"/>
      <c r="EZC42" s="1022"/>
      <c r="EZD42" s="1022"/>
      <c r="EZE42" s="1022"/>
      <c r="EZF42" s="1022"/>
      <c r="EZG42" s="1022"/>
      <c r="EZH42" s="1022"/>
      <c r="EZI42" s="1022"/>
      <c r="EZJ42" s="1022"/>
      <c r="EZK42" s="1022"/>
      <c r="EZL42" s="1022"/>
      <c r="EZM42" s="1022"/>
      <c r="EZN42" s="1022"/>
      <c r="EZO42" s="1022"/>
      <c r="EZP42" s="1022"/>
      <c r="EZQ42" s="1022"/>
      <c r="EZR42" s="1022"/>
      <c r="EZS42" s="1022"/>
      <c r="EZT42" s="1022"/>
      <c r="EZU42" s="1022"/>
      <c r="EZV42" s="1022"/>
      <c r="EZW42" s="1022"/>
      <c r="EZX42" s="1022"/>
      <c r="EZY42" s="1022"/>
      <c r="EZZ42" s="1022"/>
      <c r="FAA42" s="1022"/>
      <c r="FAB42" s="1022"/>
      <c r="FAC42" s="1022"/>
      <c r="FAD42" s="1022"/>
      <c r="FAE42" s="1022"/>
      <c r="FAF42" s="1022"/>
      <c r="FAG42" s="1022"/>
      <c r="FAH42" s="1022"/>
      <c r="FAI42" s="1022"/>
      <c r="FAJ42" s="1022"/>
      <c r="FAK42" s="1022"/>
      <c r="FAL42" s="1022"/>
      <c r="FAM42" s="1022"/>
      <c r="FAN42" s="1022"/>
      <c r="FAO42" s="1022"/>
      <c r="FAP42" s="1022"/>
      <c r="FAQ42" s="1022"/>
      <c r="FAR42" s="1022"/>
      <c r="FAS42" s="1022"/>
      <c r="FAT42" s="1022"/>
      <c r="FAU42" s="1022"/>
      <c r="FAV42" s="1022"/>
      <c r="FAW42" s="1022"/>
      <c r="FAX42" s="1022"/>
      <c r="FAY42" s="1022"/>
      <c r="FAZ42" s="1022"/>
      <c r="FBA42" s="1022"/>
      <c r="FBB42" s="1022"/>
      <c r="FBC42" s="1022"/>
      <c r="FBD42" s="1022"/>
      <c r="FBE42" s="1022"/>
      <c r="FBF42" s="1022"/>
      <c r="FBG42" s="1022"/>
      <c r="FBH42" s="1022"/>
      <c r="FBI42" s="1022"/>
      <c r="FBJ42" s="1022"/>
      <c r="FBK42" s="1022"/>
      <c r="FBL42" s="1022"/>
      <c r="FBM42" s="1022"/>
      <c r="FBN42" s="1022"/>
      <c r="FBO42" s="1022"/>
      <c r="FBP42" s="1022"/>
      <c r="FBQ42" s="1022"/>
      <c r="FBR42" s="1022"/>
      <c r="FBS42" s="1022"/>
      <c r="FBT42" s="1022"/>
      <c r="FBU42" s="1022"/>
      <c r="FBV42" s="1022"/>
      <c r="FBW42" s="1022"/>
      <c r="FBX42" s="1022"/>
      <c r="FBY42" s="1022"/>
      <c r="FBZ42" s="1022"/>
      <c r="FCA42" s="1022"/>
      <c r="FCB42" s="1022"/>
      <c r="FCC42" s="1022"/>
      <c r="FCD42" s="1022"/>
      <c r="FCE42" s="1022"/>
      <c r="FCF42" s="1022"/>
      <c r="FCG42" s="1022"/>
      <c r="FCH42" s="1022"/>
      <c r="FCI42" s="1022"/>
      <c r="FCJ42" s="1022"/>
      <c r="FCK42" s="1022"/>
      <c r="FCL42" s="1022"/>
      <c r="FCM42" s="1022"/>
      <c r="FCN42" s="1022"/>
      <c r="FCO42" s="1022"/>
      <c r="FCP42" s="1022"/>
      <c r="FCQ42" s="1022"/>
      <c r="FCR42" s="1022"/>
      <c r="FCS42" s="1022"/>
      <c r="FCT42" s="1022"/>
      <c r="FCU42" s="1022"/>
      <c r="FCV42" s="1022"/>
      <c r="FCW42" s="1022"/>
      <c r="FCX42" s="1022"/>
      <c r="FCY42" s="1022"/>
      <c r="FCZ42" s="1022"/>
      <c r="FDA42" s="1022"/>
      <c r="FDB42" s="1022"/>
      <c r="FDC42" s="1022"/>
      <c r="FDD42" s="1022"/>
      <c r="FDE42" s="1022"/>
      <c r="FDF42" s="1022"/>
      <c r="FDG42" s="1022"/>
      <c r="FDH42" s="1022"/>
      <c r="FDI42" s="1022"/>
      <c r="FDJ42" s="1022"/>
      <c r="FDK42" s="1022"/>
      <c r="FDL42" s="1022"/>
      <c r="FDM42" s="1022"/>
      <c r="FDN42" s="1022"/>
      <c r="FDO42" s="1022"/>
      <c r="FDP42" s="1022"/>
      <c r="FDQ42" s="1022"/>
      <c r="FDR42" s="1022"/>
      <c r="FDS42" s="1022"/>
      <c r="FDT42" s="1022"/>
      <c r="FDU42" s="1022"/>
      <c r="FDV42" s="1022"/>
      <c r="FDW42" s="1022"/>
      <c r="FDX42" s="1022"/>
      <c r="FDY42" s="1022"/>
      <c r="FDZ42" s="1022"/>
      <c r="FEA42" s="1022"/>
      <c r="FEB42" s="1022"/>
      <c r="FEC42" s="1022"/>
      <c r="FED42" s="1022"/>
      <c r="FEE42" s="1022"/>
      <c r="FEF42" s="1022"/>
      <c r="FEG42" s="1022"/>
      <c r="FEH42" s="1022"/>
      <c r="FEI42" s="1022"/>
      <c r="FEJ42" s="1022"/>
      <c r="FEK42" s="1022"/>
      <c r="FEL42" s="1022"/>
      <c r="FEM42" s="1022"/>
      <c r="FEN42" s="1022"/>
      <c r="FEO42" s="1022"/>
      <c r="FEP42" s="1022"/>
      <c r="FEQ42" s="1022"/>
      <c r="FER42" s="1022"/>
      <c r="FES42" s="1022"/>
      <c r="FET42" s="1022"/>
      <c r="FEU42" s="1022"/>
      <c r="FEV42" s="1022"/>
      <c r="FEW42" s="1022"/>
      <c r="FEX42" s="1022"/>
      <c r="FEY42" s="1022"/>
      <c r="FEZ42" s="1022"/>
      <c r="FFA42" s="1022"/>
      <c r="FFB42" s="1022"/>
      <c r="FFC42" s="1022"/>
      <c r="FFD42" s="1022"/>
      <c r="FFE42" s="1022"/>
      <c r="FFF42" s="1022"/>
      <c r="FFG42" s="1022"/>
      <c r="FFH42" s="1022"/>
      <c r="FFI42" s="1022"/>
      <c r="FFJ42" s="1022"/>
      <c r="FFK42" s="1022"/>
      <c r="FFL42" s="1022"/>
      <c r="FFM42" s="1022"/>
      <c r="FFN42" s="1022"/>
      <c r="FFO42" s="1022"/>
      <c r="FFP42" s="1022"/>
      <c r="FFQ42" s="1022"/>
      <c r="FFR42" s="1022"/>
      <c r="FFS42" s="1022"/>
      <c r="FFT42" s="1022"/>
      <c r="FFU42" s="1022"/>
      <c r="FFV42" s="1022"/>
      <c r="FFW42" s="1022"/>
      <c r="FFX42" s="1022"/>
      <c r="FFY42" s="1022"/>
      <c r="FFZ42" s="1022"/>
      <c r="FGA42" s="1022"/>
      <c r="FGB42" s="1022"/>
      <c r="FGC42" s="1022"/>
      <c r="FGD42" s="1022"/>
      <c r="FGE42" s="1022"/>
      <c r="FGF42" s="1022"/>
      <c r="FGG42" s="1022"/>
      <c r="FGH42" s="1022"/>
      <c r="FGI42" s="1022"/>
      <c r="FGJ42" s="1022"/>
      <c r="FGK42" s="1022"/>
      <c r="FGL42" s="1022"/>
      <c r="FGM42" s="1022"/>
      <c r="FGN42" s="1022"/>
      <c r="FGO42" s="1022"/>
      <c r="FGP42" s="1022"/>
      <c r="FGQ42" s="1022"/>
      <c r="FGR42" s="1022"/>
      <c r="FGS42" s="1022"/>
      <c r="FGT42" s="1022"/>
      <c r="FGU42" s="1022"/>
      <c r="FGV42" s="1022"/>
      <c r="FGW42" s="1022"/>
      <c r="FGX42" s="1022"/>
      <c r="FGY42" s="1022"/>
      <c r="FGZ42" s="1022"/>
      <c r="FHA42" s="1022"/>
      <c r="FHB42" s="1022"/>
      <c r="FHC42" s="1022"/>
      <c r="FHD42" s="1022"/>
      <c r="FHE42" s="1022"/>
      <c r="FHF42" s="1022"/>
      <c r="FHG42" s="1022"/>
      <c r="FHH42" s="1022"/>
      <c r="FHI42" s="1022"/>
      <c r="FHJ42" s="1022"/>
      <c r="FHK42" s="1022"/>
      <c r="FHL42" s="1022"/>
      <c r="FHM42" s="1022"/>
      <c r="FHN42" s="1022"/>
      <c r="FHO42" s="1022"/>
      <c r="FHP42" s="1022"/>
      <c r="FHQ42" s="1022"/>
      <c r="FHR42" s="1022"/>
      <c r="FHS42" s="1022"/>
      <c r="FHT42" s="1022"/>
      <c r="FHU42" s="1022"/>
      <c r="FHV42" s="1022"/>
      <c r="FHW42" s="1022"/>
      <c r="FHX42" s="1022"/>
      <c r="FHY42" s="1022"/>
      <c r="FHZ42" s="1022"/>
      <c r="FIA42" s="1022"/>
      <c r="FIB42" s="1022"/>
      <c r="FIC42" s="1022"/>
      <c r="FID42" s="1022"/>
      <c r="FIE42" s="1022"/>
      <c r="FIF42" s="1022"/>
      <c r="FIG42" s="1022"/>
      <c r="FIH42" s="1022"/>
      <c r="FII42" s="1022"/>
      <c r="FIJ42" s="1022"/>
      <c r="FIK42" s="1022"/>
      <c r="FIL42" s="1022"/>
      <c r="FIM42" s="1022"/>
      <c r="FIN42" s="1022"/>
      <c r="FIO42" s="1022"/>
      <c r="FIP42" s="1022"/>
      <c r="FIQ42" s="1022"/>
      <c r="FIR42" s="1022"/>
      <c r="FIS42" s="1022"/>
      <c r="FIT42" s="1022"/>
      <c r="FIU42" s="1022"/>
      <c r="FIV42" s="1022"/>
      <c r="FIW42" s="1022"/>
      <c r="FIX42" s="1022"/>
      <c r="FIY42" s="1022"/>
      <c r="FIZ42" s="1022"/>
      <c r="FJA42" s="1022"/>
      <c r="FJB42" s="1022"/>
      <c r="FJC42" s="1022"/>
      <c r="FJD42" s="1022"/>
      <c r="FJE42" s="1022"/>
      <c r="FJF42" s="1022"/>
      <c r="FJG42" s="1022"/>
      <c r="FJH42" s="1022"/>
      <c r="FJI42" s="1022"/>
      <c r="FJJ42" s="1022"/>
      <c r="FJK42" s="1022"/>
      <c r="FJL42" s="1022"/>
      <c r="FJM42" s="1022"/>
      <c r="FJN42" s="1022"/>
      <c r="FJO42" s="1022"/>
      <c r="FJP42" s="1022"/>
      <c r="FJQ42" s="1022"/>
      <c r="FJR42" s="1022"/>
      <c r="FJS42" s="1022"/>
      <c r="FJT42" s="1022"/>
      <c r="FJU42" s="1022"/>
      <c r="FJV42" s="1022"/>
      <c r="FJW42" s="1022"/>
      <c r="FJX42" s="1022"/>
      <c r="FJY42" s="1022"/>
      <c r="FJZ42" s="1022"/>
      <c r="FKA42" s="1022"/>
      <c r="FKB42" s="1022"/>
      <c r="FKC42" s="1022"/>
      <c r="FKD42" s="1022"/>
      <c r="FKE42" s="1022"/>
      <c r="FKF42" s="1022"/>
      <c r="FKG42" s="1022"/>
      <c r="FKH42" s="1022"/>
      <c r="FKI42" s="1022"/>
      <c r="FKJ42" s="1022"/>
      <c r="FKK42" s="1022"/>
      <c r="FKL42" s="1022"/>
      <c r="FKM42" s="1022"/>
      <c r="FKN42" s="1022"/>
      <c r="FKO42" s="1022"/>
      <c r="FKP42" s="1022"/>
      <c r="FKQ42" s="1022"/>
      <c r="FKR42" s="1022"/>
      <c r="FKS42" s="1022"/>
      <c r="FKT42" s="1022"/>
      <c r="FKU42" s="1022"/>
      <c r="FKV42" s="1022"/>
      <c r="FKW42" s="1022"/>
      <c r="FKX42" s="1022"/>
      <c r="FKY42" s="1022"/>
      <c r="FKZ42" s="1022"/>
      <c r="FLA42" s="1022"/>
      <c r="FLB42" s="1022"/>
      <c r="FLC42" s="1022"/>
      <c r="FLD42" s="1022"/>
      <c r="FLE42" s="1022"/>
      <c r="FLF42" s="1022"/>
      <c r="FLG42" s="1022"/>
      <c r="FLH42" s="1022"/>
      <c r="FLI42" s="1022"/>
      <c r="FLJ42" s="1022"/>
      <c r="FLK42" s="1022"/>
      <c r="FLL42" s="1022"/>
      <c r="FLM42" s="1022"/>
      <c r="FLN42" s="1022"/>
      <c r="FLO42" s="1022"/>
      <c r="FLP42" s="1022"/>
      <c r="FLQ42" s="1022"/>
      <c r="FLR42" s="1022"/>
      <c r="FLS42" s="1022"/>
      <c r="FLT42" s="1022"/>
      <c r="FLU42" s="1022"/>
      <c r="FLV42" s="1022"/>
      <c r="FLW42" s="1022"/>
      <c r="FLX42" s="1022"/>
      <c r="FLY42" s="1022"/>
      <c r="FLZ42" s="1022"/>
      <c r="FMA42" s="1022"/>
      <c r="FMB42" s="1022"/>
      <c r="FMC42" s="1022"/>
      <c r="FMD42" s="1022"/>
      <c r="FME42" s="1022"/>
      <c r="FMF42" s="1022"/>
      <c r="FMG42" s="1022"/>
      <c r="FMH42" s="1022"/>
      <c r="FMI42" s="1022"/>
      <c r="FMJ42" s="1022"/>
      <c r="FMK42" s="1022"/>
      <c r="FML42" s="1022"/>
      <c r="FMM42" s="1022"/>
      <c r="FMN42" s="1022"/>
      <c r="FMO42" s="1022"/>
      <c r="FMP42" s="1022"/>
      <c r="FMQ42" s="1022"/>
      <c r="FMR42" s="1022"/>
      <c r="FMS42" s="1022"/>
      <c r="FMT42" s="1022"/>
      <c r="FMU42" s="1022"/>
      <c r="FMV42" s="1022"/>
      <c r="FMW42" s="1022"/>
      <c r="FMX42" s="1022"/>
      <c r="FMY42" s="1022"/>
      <c r="FMZ42" s="1022"/>
      <c r="FNA42" s="1022"/>
      <c r="FNB42" s="1022"/>
      <c r="FNC42" s="1022"/>
      <c r="FND42" s="1022"/>
      <c r="FNE42" s="1022"/>
      <c r="FNF42" s="1022"/>
      <c r="FNG42" s="1022"/>
      <c r="FNH42" s="1022"/>
      <c r="FNI42" s="1022"/>
      <c r="FNJ42" s="1022"/>
      <c r="FNK42" s="1022"/>
      <c r="FNL42" s="1022"/>
      <c r="FNM42" s="1022"/>
      <c r="FNN42" s="1022"/>
      <c r="FNO42" s="1022"/>
      <c r="FNP42" s="1022"/>
      <c r="FNQ42" s="1022"/>
      <c r="FNR42" s="1022"/>
      <c r="FNS42" s="1022"/>
      <c r="FNT42" s="1022"/>
      <c r="FNU42" s="1022"/>
      <c r="FNV42" s="1022"/>
      <c r="FNW42" s="1022"/>
      <c r="FNX42" s="1022"/>
      <c r="FNY42" s="1022"/>
      <c r="FNZ42" s="1022"/>
      <c r="FOA42" s="1022"/>
      <c r="FOB42" s="1022"/>
      <c r="FOC42" s="1022"/>
      <c r="FOD42" s="1022"/>
      <c r="FOE42" s="1022"/>
      <c r="FOF42" s="1022"/>
      <c r="FOG42" s="1022"/>
      <c r="FOH42" s="1022"/>
      <c r="FOI42" s="1022"/>
      <c r="FOJ42" s="1022"/>
      <c r="FOK42" s="1022"/>
      <c r="FOL42" s="1022"/>
      <c r="FOM42" s="1022"/>
      <c r="FON42" s="1022"/>
      <c r="FOO42" s="1022"/>
      <c r="FOP42" s="1022"/>
      <c r="FOQ42" s="1022"/>
      <c r="FOR42" s="1022"/>
      <c r="FOS42" s="1022"/>
      <c r="FOT42" s="1022"/>
      <c r="FOU42" s="1022"/>
      <c r="FOV42" s="1022"/>
      <c r="FOW42" s="1022"/>
      <c r="FOX42" s="1022"/>
      <c r="FOY42" s="1022"/>
      <c r="FOZ42" s="1022"/>
      <c r="FPA42" s="1022"/>
      <c r="FPB42" s="1022"/>
      <c r="FPC42" s="1022"/>
      <c r="FPD42" s="1022"/>
      <c r="FPE42" s="1022"/>
      <c r="FPF42" s="1022"/>
      <c r="FPG42" s="1022"/>
      <c r="FPH42" s="1022"/>
      <c r="FPI42" s="1022"/>
      <c r="FPJ42" s="1022"/>
      <c r="FPK42" s="1022"/>
      <c r="FPL42" s="1022"/>
      <c r="FPM42" s="1022"/>
      <c r="FPN42" s="1022"/>
      <c r="FPO42" s="1022"/>
      <c r="FPP42" s="1022"/>
      <c r="FPQ42" s="1022"/>
      <c r="FPR42" s="1022"/>
      <c r="FPS42" s="1022"/>
      <c r="FPT42" s="1022"/>
      <c r="FPU42" s="1022"/>
      <c r="FPV42" s="1022"/>
      <c r="FPW42" s="1022"/>
      <c r="FPX42" s="1022"/>
      <c r="FPY42" s="1022"/>
      <c r="FPZ42" s="1022"/>
      <c r="FQA42" s="1022"/>
      <c r="FQB42" s="1022"/>
      <c r="FQC42" s="1022"/>
      <c r="FQD42" s="1022"/>
      <c r="FQE42" s="1022"/>
      <c r="FQF42" s="1022"/>
      <c r="FQG42" s="1022"/>
      <c r="FQH42" s="1022"/>
      <c r="FQI42" s="1022"/>
      <c r="FQJ42" s="1022"/>
      <c r="FQK42" s="1022"/>
      <c r="FQL42" s="1022"/>
      <c r="FQM42" s="1022"/>
      <c r="FQN42" s="1022"/>
      <c r="FQO42" s="1022"/>
      <c r="FQP42" s="1022"/>
      <c r="FQQ42" s="1022"/>
      <c r="FQR42" s="1022"/>
      <c r="FQS42" s="1022"/>
      <c r="FQT42" s="1022"/>
      <c r="FQU42" s="1022"/>
      <c r="FQV42" s="1022"/>
      <c r="FQW42" s="1022"/>
      <c r="FQX42" s="1022"/>
      <c r="FQY42" s="1022"/>
      <c r="FQZ42" s="1022"/>
      <c r="FRA42" s="1022"/>
      <c r="FRB42" s="1022"/>
      <c r="FRC42" s="1022"/>
      <c r="FRD42" s="1022"/>
      <c r="FRE42" s="1022"/>
      <c r="FRF42" s="1022"/>
      <c r="FRG42" s="1022"/>
      <c r="FRH42" s="1022"/>
      <c r="FRI42" s="1022"/>
      <c r="FRJ42" s="1022"/>
      <c r="FRK42" s="1022"/>
      <c r="FRL42" s="1022"/>
      <c r="FRM42" s="1022"/>
      <c r="FRN42" s="1022"/>
      <c r="FRO42" s="1022"/>
      <c r="FRP42" s="1022"/>
      <c r="FRQ42" s="1022"/>
      <c r="FRR42" s="1022"/>
      <c r="FRS42" s="1022"/>
      <c r="FRT42" s="1022"/>
      <c r="FRU42" s="1022"/>
      <c r="FRV42" s="1022"/>
      <c r="FRW42" s="1022"/>
      <c r="FRX42" s="1022"/>
      <c r="FRY42" s="1022"/>
      <c r="FRZ42" s="1022"/>
      <c r="FSA42" s="1022"/>
      <c r="FSB42" s="1022"/>
      <c r="FSC42" s="1022"/>
      <c r="FSD42" s="1022"/>
      <c r="FSE42" s="1022"/>
      <c r="FSF42" s="1022"/>
      <c r="FSG42" s="1022"/>
      <c r="FSH42" s="1022"/>
      <c r="FSI42" s="1022"/>
      <c r="FSJ42" s="1022"/>
      <c r="FSK42" s="1022"/>
      <c r="FSL42" s="1022"/>
      <c r="FSM42" s="1022"/>
      <c r="FSN42" s="1022"/>
      <c r="FSO42" s="1022"/>
      <c r="FSP42" s="1022"/>
      <c r="FSQ42" s="1022"/>
      <c r="FSR42" s="1022"/>
      <c r="FSS42" s="1022"/>
      <c r="FST42" s="1022"/>
      <c r="FSU42" s="1022"/>
      <c r="FSV42" s="1022"/>
      <c r="FSW42" s="1022"/>
      <c r="FSX42" s="1022"/>
      <c r="FSY42" s="1022"/>
      <c r="FSZ42" s="1022"/>
      <c r="FTA42" s="1022"/>
      <c r="FTB42" s="1022"/>
      <c r="FTC42" s="1022"/>
      <c r="FTD42" s="1022"/>
      <c r="FTE42" s="1022"/>
      <c r="FTF42" s="1022"/>
      <c r="FTG42" s="1022"/>
      <c r="FTH42" s="1022"/>
      <c r="FTI42" s="1022"/>
      <c r="FTJ42" s="1022"/>
      <c r="FTK42" s="1022"/>
      <c r="FTL42" s="1022"/>
      <c r="FTM42" s="1022"/>
      <c r="FTN42" s="1022"/>
      <c r="FTO42" s="1022"/>
      <c r="FTP42" s="1022"/>
      <c r="FTQ42" s="1022"/>
      <c r="FTR42" s="1022"/>
      <c r="FTS42" s="1022"/>
      <c r="FTT42" s="1022"/>
      <c r="FTU42" s="1022"/>
      <c r="FTV42" s="1022"/>
      <c r="FTW42" s="1022"/>
      <c r="FTX42" s="1022"/>
      <c r="FTY42" s="1022"/>
      <c r="FTZ42" s="1022"/>
      <c r="FUA42" s="1022"/>
      <c r="FUB42" s="1022"/>
      <c r="FUC42" s="1022"/>
      <c r="FUD42" s="1022"/>
      <c r="FUE42" s="1022"/>
      <c r="FUF42" s="1022"/>
      <c r="FUG42" s="1022"/>
      <c r="FUH42" s="1022"/>
      <c r="FUI42" s="1022"/>
      <c r="FUJ42" s="1022"/>
      <c r="FUK42" s="1022"/>
      <c r="FUL42" s="1022"/>
      <c r="FUM42" s="1022"/>
      <c r="FUN42" s="1022"/>
      <c r="FUO42" s="1022"/>
      <c r="FUP42" s="1022"/>
      <c r="FUQ42" s="1022"/>
      <c r="FUR42" s="1022"/>
      <c r="FUS42" s="1022"/>
      <c r="FUT42" s="1022"/>
      <c r="FUU42" s="1022"/>
      <c r="FUV42" s="1022"/>
      <c r="FUW42" s="1022"/>
      <c r="FUX42" s="1022"/>
      <c r="FUY42" s="1022"/>
      <c r="FUZ42" s="1022"/>
      <c r="FVA42" s="1022"/>
      <c r="FVB42" s="1022"/>
      <c r="FVC42" s="1022"/>
      <c r="FVD42" s="1022"/>
      <c r="FVE42" s="1022"/>
      <c r="FVF42" s="1022"/>
      <c r="FVG42" s="1022"/>
      <c r="FVH42" s="1022"/>
      <c r="FVI42" s="1022"/>
      <c r="FVJ42" s="1022"/>
      <c r="FVK42" s="1022"/>
      <c r="FVL42" s="1022"/>
      <c r="FVM42" s="1022"/>
      <c r="FVN42" s="1022"/>
      <c r="FVO42" s="1022"/>
      <c r="FVP42" s="1022"/>
      <c r="FVQ42" s="1022"/>
      <c r="FVR42" s="1022"/>
      <c r="FVS42" s="1022"/>
      <c r="FVT42" s="1022"/>
      <c r="FVU42" s="1022"/>
      <c r="FVV42" s="1022"/>
      <c r="FVW42" s="1022"/>
      <c r="FVX42" s="1022"/>
      <c r="FVY42" s="1022"/>
      <c r="FVZ42" s="1022"/>
      <c r="FWA42" s="1022"/>
      <c r="FWB42" s="1022"/>
      <c r="FWC42" s="1022"/>
      <c r="FWD42" s="1022"/>
      <c r="FWE42" s="1022"/>
      <c r="FWF42" s="1022"/>
      <c r="FWG42" s="1022"/>
      <c r="FWH42" s="1022"/>
      <c r="FWI42" s="1022"/>
      <c r="FWJ42" s="1022"/>
      <c r="FWK42" s="1022"/>
      <c r="FWL42" s="1022"/>
      <c r="FWM42" s="1022"/>
      <c r="FWN42" s="1022"/>
      <c r="FWO42" s="1022"/>
      <c r="FWP42" s="1022"/>
      <c r="FWQ42" s="1022"/>
      <c r="FWR42" s="1022"/>
      <c r="FWS42" s="1022"/>
      <c r="FWT42" s="1022"/>
      <c r="FWU42" s="1022"/>
      <c r="FWV42" s="1022"/>
      <c r="FWW42" s="1022"/>
      <c r="FWX42" s="1022"/>
      <c r="FWY42" s="1022"/>
      <c r="FWZ42" s="1022"/>
      <c r="FXA42" s="1022"/>
      <c r="FXB42" s="1022"/>
      <c r="FXC42" s="1022"/>
      <c r="FXD42" s="1022"/>
      <c r="FXE42" s="1022"/>
      <c r="FXF42" s="1022"/>
      <c r="FXG42" s="1022"/>
      <c r="FXH42" s="1022"/>
      <c r="FXI42" s="1022"/>
      <c r="FXJ42" s="1022"/>
      <c r="FXK42" s="1022"/>
      <c r="FXL42" s="1022"/>
      <c r="FXM42" s="1022"/>
      <c r="FXN42" s="1022"/>
      <c r="FXO42" s="1022"/>
      <c r="FXP42" s="1022"/>
      <c r="FXQ42" s="1022"/>
      <c r="FXR42" s="1022"/>
      <c r="FXS42" s="1022"/>
      <c r="FXT42" s="1022"/>
      <c r="FXU42" s="1022"/>
      <c r="FXV42" s="1022"/>
      <c r="FXW42" s="1022"/>
      <c r="FXX42" s="1022"/>
      <c r="FXY42" s="1022"/>
      <c r="FXZ42" s="1022"/>
      <c r="FYA42" s="1022"/>
      <c r="FYB42" s="1022"/>
      <c r="FYC42" s="1022"/>
      <c r="FYD42" s="1022"/>
      <c r="FYE42" s="1022"/>
      <c r="FYF42" s="1022"/>
      <c r="FYG42" s="1022"/>
      <c r="FYH42" s="1022"/>
      <c r="FYI42" s="1022"/>
      <c r="FYJ42" s="1022"/>
      <c r="FYK42" s="1022"/>
      <c r="FYL42" s="1022"/>
      <c r="FYM42" s="1022"/>
      <c r="FYN42" s="1022"/>
      <c r="FYO42" s="1022"/>
      <c r="FYP42" s="1022"/>
      <c r="FYQ42" s="1022"/>
      <c r="FYR42" s="1022"/>
      <c r="FYS42" s="1022"/>
      <c r="FYT42" s="1022"/>
      <c r="FYU42" s="1022"/>
      <c r="FYV42" s="1022"/>
      <c r="FYW42" s="1022"/>
      <c r="FYX42" s="1022"/>
      <c r="FYY42" s="1022"/>
      <c r="FYZ42" s="1022"/>
      <c r="FZA42" s="1022"/>
      <c r="FZB42" s="1022"/>
      <c r="FZC42" s="1022"/>
      <c r="FZD42" s="1022"/>
      <c r="FZE42" s="1022"/>
      <c r="FZF42" s="1022"/>
      <c r="FZG42" s="1022"/>
      <c r="FZH42" s="1022"/>
      <c r="FZI42" s="1022"/>
      <c r="FZJ42" s="1022"/>
      <c r="FZK42" s="1022"/>
      <c r="FZL42" s="1022"/>
      <c r="FZM42" s="1022"/>
      <c r="FZN42" s="1022"/>
      <c r="FZO42" s="1022"/>
      <c r="FZP42" s="1022"/>
      <c r="FZQ42" s="1022"/>
      <c r="FZR42" s="1022"/>
      <c r="FZS42" s="1022"/>
      <c r="FZT42" s="1022"/>
      <c r="FZU42" s="1022"/>
      <c r="FZV42" s="1022"/>
      <c r="FZW42" s="1022"/>
      <c r="FZX42" s="1022"/>
      <c r="FZY42" s="1022"/>
      <c r="FZZ42" s="1022"/>
      <c r="GAA42" s="1022"/>
      <c r="GAB42" s="1022"/>
      <c r="GAC42" s="1022"/>
      <c r="GAD42" s="1022"/>
      <c r="GAE42" s="1022"/>
      <c r="GAF42" s="1022"/>
      <c r="GAG42" s="1022"/>
      <c r="GAH42" s="1022"/>
      <c r="GAI42" s="1022"/>
      <c r="GAJ42" s="1022"/>
      <c r="GAK42" s="1022"/>
      <c r="GAL42" s="1022"/>
      <c r="GAM42" s="1022"/>
      <c r="GAN42" s="1022"/>
      <c r="GAO42" s="1022"/>
      <c r="GAP42" s="1022"/>
      <c r="GAQ42" s="1022"/>
      <c r="GAR42" s="1022"/>
      <c r="GAS42" s="1022"/>
      <c r="GAT42" s="1022"/>
      <c r="GAU42" s="1022"/>
      <c r="GAV42" s="1022"/>
      <c r="GAW42" s="1022"/>
      <c r="GAX42" s="1022"/>
      <c r="GAY42" s="1022"/>
      <c r="GAZ42" s="1022"/>
      <c r="GBA42" s="1022"/>
      <c r="GBB42" s="1022"/>
      <c r="GBC42" s="1022"/>
      <c r="GBD42" s="1022"/>
      <c r="GBE42" s="1022"/>
      <c r="GBF42" s="1022"/>
      <c r="GBG42" s="1022"/>
      <c r="GBH42" s="1022"/>
      <c r="GBI42" s="1022"/>
      <c r="GBJ42" s="1022"/>
      <c r="GBK42" s="1022"/>
      <c r="GBL42" s="1022"/>
      <c r="GBM42" s="1022"/>
      <c r="GBN42" s="1022"/>
      <c r="GBO42" s="1022"/>
      <c r="GBP42" s="1022"/>
      <c r="GBQ42" s="1022"/>
      <c r="GBR42" s="1022"/>
      <c r="GBS42" s="1022"/>
      <c r="GBT42" s="1022"/>
      <c r="GBU42" s="1022"/>
      <c r="GBV42" s="1022"/>
      <c r="GBW42" s="1022"/>
      <c r="GBX42" s="1022"/>
      <c r="GBY42" s="1022"/>
      <c r="GBZ42" s="1022"/>
      <c r="GCA42" s="1022"/>
      <c r="GCB42" s="1022"/>
      <c r="GCC42" s="1022"/>
      <c r="GCD42" s="1022"/>
      <c r="GCE42" s="1022"/>
      <c r="GCF42" s="1022"/>
      <c r="GCG42" s="1022"/>
      <c r="GCH42" s="1022"/>
      <c r="GCI42" s="1022"/>
      <c r="GCJ42" s="1022"/>
      <c r="GCK42" s="1022"/>
      <c r="GCL42" s="1022"/>
      <c r="GCM42" s="1022"/>
      <c r="GCN42" s="1022"/>
      <c r="GCO42" s="1022"/>
      <c r="GCP42" s="1022"/>
      <c r="GCQ42" s="1022"/>
      <c r="GCR42" s="1022"/>
      <c r="GCS42" s="1022"/>
      <c r="GCT42" s="1022"/>
      <c r="GCU42" s="1022"/>
      <c r="GCV42" s="1022"/>
      <c r="GCW42" s="1022"/>
      <c r="GCX42" s="1022"/>
      <c r="GCY42" s="1022"/>
      <c r="GCZ42" s="1022"/>
      <c r="GDA42" s="1022"/>
      <c r="GDB42" s="1022"/>
      <c r="GDC42" s="1022"/>
      <c r="GDD42" s="1022"/>
      <c r="GDE42" s="1022"/>
      <c r="GDF42" s="1022"/>
      <c r="GDG42" s="1022"/>
      <c r="GDH42" s="1022"/>
      <c r="GDI42" s="1022"/>
      <c r="GDJ42" s="1022"/>
      <c r="GDK42" s="1022"/>
      <c r="GDL42" s="1022"/>
      <c r="GDM42" s="1022"/>
      <c r="GDN42" s="1022"/>
      <c r="GDO42" s="1022"/>
      <c r="GDP42" s="1022"/>
      <c r="GDQ42" s="1022"/>
      <c r="GDR42" s="1022"/>
      <c r="GDS42" s="1022"/>
      <c r="GDT42" s="1022"/>
      <c r="GDU42" s="1022"/>
      <c r="GDV42" s="1022"/>
      <c r="GDW42" s="1022"/>
      <c r="GDX42" s="1022"/>
      <c r="GDY42" s="1022"/>
      <c r="GDZ42" s="1022"/>
      <c r="GEA42" s="1022"/>
      <c r="GEB42" s="1022"/>
      <c r="GEC42" s="1022"/>
      <c r="GED42" s="1022"/>
      <c r="GEE42" s="1022"/>
      <c r="GEF42" s="1022"/>
      <c r="GEG42" s="1022"/>
      <c r="GEH42" s="1022"/>
      <c r="GEI42" s="1022"/>
      <c r="GEJ42" s="1022"/>
      <c r="GEK42" s="1022"/>
      <c r="GEL42" s="1022"/>
      <c r="GEM42" s="1022"/>
      <c r="GEN42" s="1022"/>
      <c r="GEO42" s="1022"/>
      <c r="GEP42" s="1022"/>
      <c r="GEQ42" s="1022"/>
      <c r="GER42" s="1022"/>
      <c r="GES42" s="1022"/>
      <c r="GET42" s="1022"/>
      <c r="GEU42" s="1022"/>
      <c r="GEV42" s="1022"/>
      <c r="GEW42" s="1022"/>
      <c r="GEX42" s="1022"/>
      <c r="GEY42" s="1022"/>
      <c r="GEZ42" s="1022"/>
      <c r="GFA42" s="1022"/>
      <c r="GFB42" s="1022"/>
      <c r="GFC42" s="1022"/>
      <c r="GFD42" s="1022"/>
      <c r="GFE42" s="1022"/>
      <c r="GFF42" s="1022"/>
      <c r="GFG42" s="1022"/>
      <c r="GFH42" s="1022"/>
      <c r="GFI42" s="1022"/>
      <c r="GFJ42" s="1022"/>
      <c r="GFK42" s="1022"/>
      <c r="GFL42" s="1022"/>
      <c r="GFM42" s="1022"/>
      <c r="GFN42" s="1022"/>
      <c r="GFO42" s="1022"/>
      <c r="GFP42" s="1022"/>
      <c r="GFQ42" s="1022"/>
      <c r="GFR42" s="1022"/>
      <c r="GFS42" s="1022"/>
      <c r="GFT42" s="1022"/>
      <c r="GFU42" s="1022"/>
      <c r="GFV42" s="1022"/>
      <c r="GFW42" s="1022"/>
      <c r="GFX42" s="1022"/>
      <c r="GFY42" s="1022"/>
      <c r="GFZ42" s="1022"/>
      <c r="GGA42" s="1022"/>
      <c r="GGB42" s="1022"/>
      <c r="GGC42" s="1022"/>
      <c r="GGD42" s="1022"/>
      <c r="GGE42" s="1022"/>
      <c r="GGF42" s="1022"/>
      <c r="GGG42" s="1022"/>
      <c r="GGH42" s="1022"/>
      <c r="GGI42" s="1022"/>
      <c r="GGJ42" s="1022"/>
      <c r="GGK42" s="1022"/>
      <c r="GGL42" s="1022"/>
      <c r="GGM42" s="1022"/>
      <c r="GGN42" s="1022"/>
      <c r="GGO42" s="1022"/>
      <c r="GGP42" s="1022"/>
      <c r="GGQ42" s="1022"/>
      <c r="GGR42" s="1022"/>
      <c r="GGS42" s="1022"/>
      <c r="GGT42" s="1022"/>
      <c r="GGU42" s="1022"/>
      <c r="GGV42" s="1022"/>
      <c r="GGW42" s="1022"/>
      <c r="GGX42" s="1022"/>
      <c r="GGY42" s="1022"/>
      <c r="GGZ42" s="1022"/>
      <c r="GHA42" s="1022"/>
      <c r="GHB42" s="1022"/>
      <c r="GHC42" s="1022"/>
      <c r="GHD42" s="1022"/>
      <c r="GHE42" s="1022"/>
      <c r="GHF42" s="1022"/>
      <c r="GHG42" s="1022"/>
      <c r="GHH42" s="1022"/>
      <c r="GHI42" s="1022"/>
      <c r="GHJ42" s="1022"/>
      <c r="GHK42" s="1022"/>
      <c r="GHL42" s="1022"/>
      <c r="GHM42" s="1022"/>
      <c r="GHN42" s="1022"/>
      <c r="GHO42" s="1022"/>
      <c r="GHP42" s="1022"/>
      <c r="GHQ42" s="1022"/>
      <c r="GHR42" s="1022"/>
      <c r="GHS42" s="1022"/>
      <c r="GHT42" s="1022"/>
      <c r="GHU42" s="1022"/>
      <c r="GHV42" s="1022"/>
      <c r="GHW42" s="1022"/>
      <c r="GHX42" s="1022"/>
      <c r="GHY42" s="1022"/>
      <c r="GHZ42" s="1022"/>
      <c r="GIA42" s="1022"/>
      <c r="GIB42" s="1022"/>
      <c r="GIC42" s="1022"/>
      <c r="GID42" s="1022"/>
      <c r="GIE42" s="1022"/>
      <c r="GIF42" s="1022"/>
      <c r="GIG42" s="1022"/>
      <c r="GIH42" s="1022"/>
      <c r="GII42" s="1022"/>
      <c r="GIJ42" s="1022"/>
      <c r="GIK42" s="1022"/>
      <c r="GIL42" s="1022"/>
      <c r="GIM42" s="1022"/>
      <c r="GIN42" s="1022"/>
      <c r="GIO42" s="1022"/>
      <c r="GIP42" s="1022"/>
      <c r="GIQ42" s="1022"/>
      <c r="GIR42" s="1022"/>
      <c r="GIS42" s="1022"/>
      <c r="GIT42" s="1022"/>
      <c r="GIU42" s="1022"/>
      <c r="GIV42" s="1022"/>
      <c r="GIW42" s="1022"/>
      <c r="GIX42" s="1022"/>
      <c r="GIY42" s="1022"/>
      <c r="GIZ42" s="1022"/>
      <c r="GJA42" s="1022"/>
      <c r="GJB42" s="1022"/>
      <c r="GJC42" s="1022"/>
      <c r="GJD42" s="1022"/>
      <c r="GJE42" s="1022"/>
      <c r="GJF42" s="1022"/>
      <c r="GJG42" s="1022"/>
      <c r="GJH42" s="1022"/>
      <c r="GJI42" s="1022"/>
      <c r="GJJ42" s="1022"/>
      <c r="GJK42" s="1022"/>
      <c r="GJL42" s="1022"/>
      <c r="GJM42" s="1022"/>
      <c r="GJN42" s="1022"/>
      <c r="GJO42" s="1022"/>
      <c r="GJP42" s="1022"/>
      <c r="GJQ42" s="1022"/>
      <c r="GJR42" s="1022"/>
      <c r="GJS42" s="1022"/>
      <c r="GJT42" s="1022"/>
      <c r="GJU42" s="1022"/>
      <c r="GJV42" s="1022"/>
      <c r="GJW42" s="1022"/>
      <c r="GJX42" s="1022"/>
      <c r="GJY42" s="1022"/>
      <c r="GJZ42" s="1022"/>
      <c r="GKA42" s="1022"/>
      <c r="GKB42" s="1022"/>
      <c r="GKC42" s="1022"/>
      <c r="GKD42" s="1022"/>
      <c r="GKE42" s="1022"/>
      <c r="GKF42" s="1022"/>
      <c r="GKG42" s="1022"/>
      <c r="GKH42" s="1022"/>
      <c r="GKI42" s="1022"/>
      <c r="GKJ42" s="1022"/>
      <c r="GKK42" s="1022"/>
      <c r="GKL42" s="1022"/>
      <c r="GKM42" s="1022"/>
      <c r="GKN42" s="1022"/>
      <c r="GKO42" s="1022"/>
      <c r="GKP42" s="1022"/>
      <c r="GKQ42" s="1022"/>
      <c r="GKR42" s="1022"/>
      <c r="GKS42" s="1022"/>
      <c r="GKT42" s="1022"/>
      <c r="GKU42" s="1022"/>
      <c r="GKV42" s="1022"/>
      <c r="GKW42" s="1022"/>
      <c r="GKX42" s="1022"/>
      <c r="GKY42" s="1022"/>
      <c r="GKZ42" s="1022"/>
      <c r="GLA42" s="1022"/>
      <c r="GLB42" s="1022"/>
      <c r="GLC42" s="1022"/>
      <c r="GLD42" s="1022"/>
      <c r="GLE42" s="1022"/>
      <c r="GLF42" s="1022"/>
      <c r="GLG42" s="1022"/>
      <c r="GLH42" s="1022"/>
      <c r="GLI42" s="1022"/>
      <c r="GLJ42" s="1022"/>
      <c r="GLK42" s="1022"/>
      <c r="GLL42" s="1022"/>
      <c r="GLM42" s="1022"/>
      <c r="GLN42" s="1022"/>
      <c r="GLO42" s="1022"/>
      <c r="GLP42" s="1022"/>
      <c r="GLQ42" s="1022"/>
      <c r="GLR42" s="1022"/>
      <c r="GLS42" s="1022"/>
      <c r="GLT42" s="1022"/>
      <c r="GLU42" s="1022"/>
      <c r="GLV42" s="1022"/>
      <c r="GLW42" s="1022"/>
      <c r="GLX42" s="1022"/>
      <c r="GLY42" s="1022"/>
      <c r="GLZ42" s="1022"/>
      <c r="GMA42" s="1022"/>
      <c r="GMB42" s="1022"/>
      <c r="GMC42" s="1022"/>
      <c r="GMD42" s="1022"/>
      <c r="GME42" s="1022"/>
      <c r="GMF42" s="1022"/>
      <c r="GMG42" s="1022"/>
      <c r="GMH42" s="1022"/>
      <c r="GMI42" s="1022"/>
      <c r="GMJ42" s="1022"/>
      <c r="GMK42" s="1022"/>
      <c r="GML42" s="1022"/>
      <c r="GMM42" s="1022"/>
      <c r="GMN42" s="1022"/>
      <c r="GMO42" s="1022"/>
      <c r="GMP42" s="1022"/>
      <c r="GMQ42" s="1022"/>
      <c r="GMR42" s="1022"/>
      <c r="GMS42" s="1022"/>
      <c r="GMT42" s="1022"/>
      <c r="GMU42" s="1022"/>
      <c r="GMV42" s="1022"/>
      <c r="GMW42" s="1022"/>
      <c r="GMX42" s="1022"/>
      <c r="GMY42" s="1022"/>
      <c r="GMZ42" s="1022"/>
      <c r="GNA42" s="1022"/>
      <c r="GNB42" s="1022"/>
      <c r="GNC42" s="1022"/>
      <c r="GND42" s="1022"/>
      <c r="GNE42" s="1022"/>
      <c r="GNF42" s="1022"/>
      <c r="GNG42" s="1022"/>
      <c r="GNH42" s="1022"/>
      <c r="GNI42" s="1022"/>
      <c r="GNJ42" s="1022"/>
      <c r="GNK42" s="1022"/>
      <c r="GNL42" s="1022"/>
      <c r="GNM42" s="1022"/>
      <c r="GNN42" s="1022"/>
      <c r="GNO42" s="1022"/>
      <c r="GNP42" s="1022"/>
      <c r="GNQ42" s="1022"/>
      <c r="GNR42" s="1022"/>
      <c r="GNS42" s="1022"/>
      <c r="GNT42" s="1022"/>
      <c r="GNU42" s="1022"/>
      <c r="GNV42" s="1022"/>
      <c r="GNW42" s="1022"/>
      <c r="GNX42" s="1022"/>
      <c r="GNY42" s="1022"/>
      <c r="GNZ42" s="1022"/>
      <c r="GOA42" s="1022"/>
      <c r="GOB42" s="1022"/>
      <c r="GOC42" s="1022"/>
      <c r="GOD42" s="1022"/>
      <c r="GOE42" s="1022"/>
      <c r="GOF42" s="1022"/>
      <c r="GOG42" s="1022"/>
      <c r="GOH42" s="1022"/>
      <c r="GOI42" s="1022"/>
      <c r="GOJ42" s="1022"/>
      <c r="GOK42" s="1022"/>
      <c r="GOL42" s="1022"/>
      <c r="GOM42" s="1022"/>
      <c r="GON42" s="1022"/>
      <c r="GOO42" s="1022"/>
      <c r="GOP42" s="1022"/>
      <c r="GOQ42" s="1022"/>
      <c r="GOR42" s="1022"/>
      <c r="GOS42" s="1022"/>
      <c r="GOT42" s="1022"/>
      <c r="GOU42" s="1022"/>
      <c r="GOV42" s="1022"/>
      <c r="GOW42" s="1022"/>
      <c r="GOX42" s="1022"/>
      <c r="GOY42" s="1022"/>
      <c r="GOZ42" s="1022"/>
      <c r="GPA42" s="1022"/>
      <c r="GPB42" s="1022"/>
      <c r="GPC42" s="1022"/>
      <c r="GPD42" s="1022"/>
      <c r="GPE42" s="1022"/>
      <c r="GPF42" s="1022"/>
      <c r="GPG42" s="1022"/>
      <c r="GPH42" s="1022"/>
      <c r="GPI42" s="1022"/>
      <c r="GPJ42" s="1022"/>
      <c r="GPK42" s="1022"/>
      <c r="GPL42" s="1022"/>
      <c r="GPM42" s="1022"/>
      <c r="GPN42" s="1022"/>
      <c r="GPO42" s="1022"/>
      <c r="GPP42" s="1022"/>
      <c r="GPQ42" s="1022"/>
      <c r="GPR42" s="1022"/>
      <c r="GPS42" s="1022"/>
      <c r="GPT42" s="1022"/>
      <c r="GPU42" s="1022"/>
      <c r="GPV42" s="1022"/>
      <c r="GPW42" s="1022"/>
      <c r="GPX42" s="1022"/>
      <c r="GPY42" s="1022"/>
      <c r="GPZ42" s="1022"/>
      <c r="GQA42" s="1022"/>
      <c r="GQB42" s="1022"/>
      <c r="GQC42" s="1022"/>
      <c r="GQD42" s="1022"/>
      <c r="GQE42" s="1022"/>
      <c r="GQF42" s="1022"/>
      <c r="GQG42" s="1022"/>
      <c r="GQH42" s="1022"/>
      <c r="GQI42" s="1022"/>
      <c r="GQJ42" s="1022"/>
      <c r="GQK42" s="1022"/>
      <c r="GQL42" s="1022"/>
      <c r="GQM42" s="1022"/>
      <c r="GQN42" s="1022"/>
      <c r="GQO42" s="1022"/>
      <c r="GQP42" s="1022"/>
      <c r="GQQ42" s="1022"/>
      <c r="GQR42" s="1022"/>
      <c r="GQS42" s="1022"/>
      <c r="GQT42" s="1022"/>
      <c r="GQU42" s="1022"/>
      <c r="GQV42" s="1022"/>
      <c r="GQW42" s="1022"/>
      <c r="GQX42" s="1022"/>
      <c r="GQY42" s="1022"/>
      <c r="GQZ42" s="1022"/>
      <c r="GRA42" s="1022"/>
      <c r="GRB42" s="1022"/>
      <c r="GRC42" s="1022"/>
      <c r="GRD42" s="1022"/>
      <c r="GRE42" s="1022"/>
      <c r="GRF42" s="1022"/>
      <c r="GRG42" s="1022"/>
      <c r="GRH42" s="1022"/>
      <c r="GRI42" s="1022"/>
      <c r="GRJ42" s="1022"/>
      <c r="GRK42" s="1022"/>
      <c r="GRL42" s="1022"/>
      <c r="GRM42" s="1022"/>
      <c r="GRN42" s="1022"/>
      <c r="GRO42" s="1022"/>
      <c r="GRP42" s="1022"/>
      <c r="GRQ42" s="1022"/>
      <c r="GRR42" s="1022"/>
      <c r="GRS42" s="1022"/>
      <c r="GRT42" s="1022"/>
      <c r="GRU42" s="1022"/>
      <c r="GRV42" s="1022"/>
      <c r="GRW42" s="1022"/>
      <c r="GRX42" s="1022"/>
      <c r="GRY42" s="1022"/>
      <c r="GRZ42" s="1022"/>
      <c r="GSA42" s="1022"/>
      <c r="GSB42" s="1022"/>
      <c r="GSC42" s="1022"/>
      <c r="GSD42" s="1022"/>
      <c r="GSE42" s="1022"/>
      <c r="GSF42" s="1022"/>
      <c r="GSG42" s="1022"/>
      <c r="GSH42" s="1022"/>
      <c r="GSI42" s="1022"/>
      <c r="GSJ42" s="1022"/>
      <c r="GSK42" s="1022"/>
      <c r="GSL42" s="1022"/>
      <c r="GSM42" s="1022"/>
      <c r="GSN42" s="1022"/>
      <c r="GSO42" s="1022"/>
      <c r="GSP42" s="1022"/>
      <c r="GSQ42" s="1022"/>
      <c r="GSR42" s="1022"/>
      <c r="GSS42" s="1022"/>
      <c r="GST42" s="1022"/>
      <c r="GSU42" s="1022"/>
      <c r="GSV42" s="1022"/>
      <c r="GSW42" s="1022"/>
      <c r="GSX42" s="1022"/>
      <c r="GSY42" s="1022"/>
      <c r="GSZ42" s="1022"/>
      <c r="GTA42" s="1022"/>
      <c r="GTB42" s="1022"/>
      <c r="GTC42" s="1022"/>
      <c r="GTD42" s="1022"/>
      <c r="GTE42" s="1022"/>
      <c r="GTF42" s="1022"/>
      <c r="GTG42" s="1022"/>
      <c r="GTH42" s="1022"/>
      <c r="GTI42" s="1022"/>
      <c r="GTJ42" s="1022"/>
      <c r="GTK42" s="1022"/>
      <c r="GTL42" s="1022"/>
      <c r="GTM42" s="1022"/>
      <c r="GTN42" s="1022"/>
      <c r="GTO42" s="1022"/>
      <c r="GTP42" s="1022"/>
      <c r="GTQ42" s="1022"/>
      <c r="GTR42" s="1022"/>
      <c r="GTS42" s="1022"/>
      <c r="GTT42" s="1022"/>
      <c r="GTU42" s="1022"/>
      <c r="GTV42" s="1022"/>
      <c r="GTW42" s="1022"/>
      <c r="GTX42" s="1022"/>
      <c r="GTY42" s="1022"/>
      <c r="GTZ42" s="1022"/>
      <c r="GUA42" s="1022"/>
      <c r="GUB42" s="1022"/>
      <c r="GUC42" s="1022"/>
      <c r="GUD42" s="1022"/>
      <c r="GUE42" s="1022"/>
      <c r="GUF42" s="1022"/>
      <c r="GUG42" s="1022"/>
      <c r="GUH42" s="1022"/>
      <c r="GUI42" s="1022"/>
      <c r="GUJ42" s="1022"/>
      <c r="GUK42" s="1022"/>
      <c r="GUL42" s="1022"/>
      <c r="GUM42" s="1022"/>
      <c r="GUN42" s="1022"/>
      <c r="GUO42" s="1022"/>
      <c r="GUP42" s="1022"/>
      <c r="GUQ42" s="1022"/>
      <c r="GUR42" s="1022"/>
      <c r="GUS42" s="1022"/>
      <c r="GUT42" s="1022"/>
      <c r="GUU42" s="1022"/>
      <c r="GUV42" s="1022"/>
      <c r="GUW42" s="1022"/>
      <c r="GUX42" s="1022"/>
      <c r="GUY42" s="1022"/>
      <c r="GUZ42" s="1022"/>
      <c r="GVA42" s="1022"/>
      <c r="GVB42" s="1022"/>
      <c r="GVC42" s="1022"/>
      <c r="GVD42" s="1022"/>
      <c r="GVE42" s="1022"/>
      <c r="GVF42" s="1022"/>
      <c r="GVG42" s="1022"/>
      <c r="GVH42" s="1022"/>
      <c r="GVI42" s="1022"/>
      <c r="GVJ42" s="1022"/>
      <c r="GVK42" s="1022"/>
      <c r="GVL42" s="1022"/>
      <c r="GVM42" s="1022"/>
      <c r="GVN42" s="1022"/>
      <c r="GVO42" s="1022"/>
      <c r="GVP42" s="1022"/>
      <c r="GVQ42" s="1022"/>
      <c r="GVR42" s="1022"/>
      <c r="GVS42" s="1022"/>
      <c r="GVT42" s="1022"/>
      <c r="GVU42" s="1022"/>
      <c r="GVV42" s="1022"/>
      <c r="GVW42" s="1022"/>
      <c r="GVX42" s="1022"/>
      <c r="GVY42" s="1022"/>
      <c r="GVZ42" s="1022"/>
      <c r="GWA42" s="1022"/>
      <c r="GWB42" s="1022"/>
      <c r="GWC42" s="1022"/>
      <c r="GWD42" s="1022"/>
      <c r="GWE42" s="1022"/>
      <c r="GWF42" s="1022"/>
      <c r="GWG42" s="1022"/>
      <c r="GWH42" s="1022"/>
      <c r="GWI42" s="1022"/>
      <c r="GWJ42" s="1022"/>
      <c r="GWK42" s="1022"/>
      <c r="GWL42" s="1022"/>
      <c r="GWM42" s="1022"/>
      <c r="GWN42" s="1022"/>
      <c r="GWO42" s="1022"/>
      <c r="GWP42" s="1022"/>
      <c r="GWQ42" s="1022"/>
      <c r="GWR42" s="1022"/>
      <c r="GWS42" s="1022"/>
      <c r="GWT42" s="1022"/>
      <c r="GWU42" s="1022"/>
      <c r="GWV42" s="1022"/>
      <c r="GWW42" s="1022"/>
      <c r="GWX42" s="1022"/>
      <c r="GWY42" s="1022"/>
      <c r="GWZ42" s="1022"/>
      <c r="GXA42" s="1022"/>
      <c r="GXB42" s="1022"/>
      <c r="GXC42" s="1022"/>
      <c r="GXD42" s="1022"/>
      <c r="GXE42" s="1022"/>
      <c r="GXF42" s="1022"/>
      <c r="GXG42" s="1022"/>
      <c r="GXH42" s="1022"/>
      <c r="GXI42" s="1022"/>
      <c r="GXJ42" s="1022"/>
      <c r="GXK42" s="1022"/>
      <c r="GXL42" s="1022"/>
      <c r="GXM42" s="1022"/>
      <c r="GXN42" s="1022"/>
      <c r="GXO42" s="1022"/>
      <c r="GXP42" s="1022"/>
      <c r="GXQ42" s="1022"/>
      <c r="GXR42" s="1022"/>
      <c r="GXS42" s="1022"/>
      <c r="GXT42" s="1022"/>
      <c r="GXU42" s="1022"/>
      <c r="GXV42" s="1022"/>
      <c r="GXW42" s="1022"/>
      <c r="GXX42" s="1022"/>
      <c r="GXY42" s="1022"/>
      <c r="GXZ42" s="1022"/>
      <c r="GYA42" s="1022"/>
      <c r="GYB42" s="1022"/>
      <c r="GYC42" s="1022"/>
      <c r="GYD42" s="1022"/>
      <c r="GYE42" s="1022"/>
      <c r="GYF42" s="1022"/>
      <c r="GYG42" s="1022"/>
      <c r="GYH42" s="1022"/>
      <c r="GYI42" s="1022"/>
      <c r="GYJ42" s="1022"/>
      <c r="GYK42" s="1022"/>
      <c r="GYL42" s="1022"/>
      <c r="GYM42" s="1022"/>
      <c r="GYN42" s="1022"/>
      <c r="GYO42" s="1022"/>
      <c r="GYP42" s="1022"/>
      <c r="GYQ42" s="1022"/>
      <c r="GYR42" s="1022"/>
      <c r="GYS42" s="1022"/>
      <c r="GYT42" s="1022"/>
      <c r="GYU42" s="1022"/>
      <c r="GYV42" s="1022"/>
      <c r="GYW42" s="1022"/>
      <c r="GYX42" s="1022"/>
      <c r="GYY42" s="1022"/>
      <c r="GYZ42" s="1022"/>
      <c r="GZA42" s="1022"/>
      <c r="GZB42" s="1022"/>
      <c r="GZC42" s="1022"/>
      <c r="GZD42" s="1022"/>
      <c r="GZE42" s="1022"/>
      <c r="GZF42" s="1022"/>
      <c r="GZG42" s="1022"/>
      <c r="GZH42" s="1022"/>
      <c r="GZI42" s="1022"/>
      <c r="GZJ42" s="1022"/>
      <c r="GZK42" s="1022"/>
      <c r="GZL42" s="1022"/>
      <c r="GZM42" s="1022"/>
      <c r="GZN42" s="1022"/>
      <c r="GZO42" s="1022"/>
      <c r="GZP42" s="1022"/>
      <c r="GZQ42" s="1022"/>
      <c r="GZR42" s="1022"/>
      <c r="GZS42" s="1022"/>
      <c r="GZT42" s="1022"/>
      <c r="GZU42" s="1022"/>
      <c r="GZV42" s="1022"/>
      <c r="GZW42" s="1022"/>
      <c r="GZX42" s="1022"/>
      <c r="GZY42" s="1022"/>
      <c r="GZZ42" s="1022"/>
      <c r="HAA42" s="1022"/>
      <c r="HAB42" s="1022"/>
      <c r="HAC42" s="1022"/>
      <c r="HAD42" s="1022"/>
      <c r="HAE42" s="1022"/>
      <c r="HAF42" s="1022"/>
      <c r="HAG42" s="1022"/>
      <c r="HAH42" s="1022"/>
      <c r="HAI42" s="1022"/>
      <c r="HAJ42" s="1022"/>
      <c r="HAK42" s="1022"/>
      <c r="HAL42" s="1022"/>
      <c r="HAM42" s="1022"/>
      <c r="HAN42" s="1022"/>
      <c r="HAO42" s="1022"/>
      <c r="HAP42" s="1022"/>
      <c r="HAQ42" s="1022"/>
      <c r="HAR42" s="1022"/>
      <c r="HAS42" s="1022"/>
      <c r="HAT42" s="1022"/>
      <c r="HAU42" s="1022"/>
      <c r="HAV42" s="1022"/>
      <c r="HAW42" s="1022"/>
      <c r="HAX42" s="1022"/>
      <c r="HAY42" s="1022"/>
      <c r="HAZ42" s="1022"/>
      <c r="HBA42" s="1022"/>
      <c r="HBB42" s="1022"/>
      <c r="HBC42" s="1022"/>
      <c r="HBD42" s="1022"/>
      <c r="HBE42" s="1022"/>
      <c r="HBF42" s="1022"/>
      <c r="HBG42" s="1022"/>
      <c r="HBH42" s="1022"/>
      <c r="HBI42" s="1022"/>
      <c r="HBJ42" s="1022"/>
      <c r="HBK42" s="1022"/>
      <c r="HBL42" s="1022"/>
      <c r="HBM42" s="1022"/>
      <c r="HBN42" s="1022"/>
      <c r="HBO42" s="1022"/>
      <c r="HBP42" s="1022"/>
      <c r="HBQ42" s="1022"/>
      <c r="HBR42" s="1022"/>
      <c r="HBS42" s="1022"/>
      <c r="HBT42" s="1022"/>
      <c r="HBU42" s="1022"/>
      <c r="HBV42" s="1022"/>
      <c r="HBW42" s="1022"/>
      <c r="HBX42" s="1022"/>
      <c r="HBY42" s="1022"/>
      <c r="HBZ42" s="1022"/>
      <c r="HCA42" s="1022"/>
      <c r="HCB42" s="1022"/>
      <c r="HCC42" s="1022"/>
      <c r="HCD42" s="1022"/>
      <c r="HCE42" s="1022"/>
      <c r="HCF42" s="1022"/>
      <c r="HCG42" s="1022"/>
      <c r="HCH42" s="1022"/>
      <c r="HCI42" s="1022"/>
      <c r="HCJ42" s="1022"/>
      <c r="HCK42" s="1022"/>
      <c r="HCL42" s="1022"/>
      <c r="HCM42" s="1022"/>
      <c r="HCN42" s="1022"/>
      <c r="HCO42" s="1022"/>
      <c r="HCP42" s="1022"/>
      <c r="HCQ42" s="1022"/>
      <c r="HCR42" s="1022"/>
      <c r="HCS42" s="1022"/>
      <c r="HCT42" s="1022"/>
      <c r="HCU42" s="1022"/>
      <c r="HCV42" s="1022"/>
      <c r="HCW42" s="1022"/>
      <c r="HCX42" s="1022"/>
      <c r="HCY42" s="1022"/>
      <c r="HCZ42" s="1022"/>
      <c r="HDA42" s="1022"/>
      <c r="HDB42" s="1022"/>
      <c r="HDC42" s="1022"/>
      <c r="HDD42" s="1022"/>
      <c r="HDE42" s="1022"/>
      <c r="HDF42" s="1022"/>
      <c r="HDG42" s="1022"/>
      <c r="HDH42" s="1022"/>
      <c r="HDI42" s="1022"/>
      <c r="HDJ42" s="1022"/>
      <c r="HDK42" s="1022"/>
      <c r="HDL42" s="1022"/>
      <c r="HDM42" s="1022"/>
      <c r="HDN42" s="1022"/>
      <c r="HDO42" s="1022"/>
      <c r="HDP42" s="1022"/>
      <c r="HDQ42" s="1022"/>
      <c r="HDR42" s="1022"/>
      <c r="HDS42" s="1022"/>
      <c r="HDT42" s="1022"/>
      <c r="HDU42" s="1022"/>
      <c r="HDV42" s="1022"/>
      <c r="HDW42" s="1022"/>
      <c r="HDX42" s="1022"/>
      <c r="HDY42" s="1022"/>
      <c r="HDZ42" s="1022"/>
      <c r="HEA42" s="1022"/>
      <c r="HEB42" s="1022"/>
      <c r="HEC42" s="1022"/>
      <c r="HED42" s="1022"/>
      <c r="HEE42" s="1022"/>
      <c r="HEF42" s="1022"/>
      <c r="HEG42" s="1022"/>
      <c r="HEH42" s="1022"/>
      <c r="HEI42" s="1022"/>
      <c r="HEJ42" s="1022"/>
      <c r="HEK42" s="1022"/>
      <c r="HEL42" s="1022"/>
      <c r="HEM42" s="1022"/>
      <c r="HEN42" s="1022"/>
      <c r="HEO42" s="1022"/>
      <c r="HEP42" s="1022"/>
      <c r="HEQ42" s="1022"/>
      <c r="HER42" s="1022"/>
      <c r="HES42" s="1022"/>
      <c r="HET42" s="1022"/>
      <c r="HEU42" s="1022"/>
      <c r="HEV42" s="1022"/>
      <c r="HEW42" s="1022"/>
      <c r="HEX42" s="1022"/>
      <c r="HEY42" s="1022"/>
      <c r="HEZ42" s="1022"/>
      <c r="HFA42" s="1022"/>
      <c r="HFB42" s="1022"/>
      <c r="HFC42" s="1022"/>
      <c r="HFD42" s="1022"/>
      <c r="HFE42" s="1022"/>
      <c r="HFF42" s="1022"/>
      <c r="HFG42" s="1022"/>
      <c r="HFH42" s="1022"/>
      <c r="HFI42" s="1022"/>
      <c r="HFJ42" s="1022"/>
      <c r="HFK42" s="1022"/>
      <c r="HFL42" s="1022"/>
      <c r="HFM42" s="1022"/>
      <c r="HFN42" s="1022"/>
      <c r="HFO42" s="1022"/>
      <c r="HFP42" s="1022"/>
      <c r="HFQ42" s="1022"/>
      <c r="HFR42" s="1022"/>
      <c r="HFS42" s="1022"/>
      <c r="HFT42" s="1022"/>
      <c r="HFU42" s="1022"/>
      <c r="HFV42" s="1022"/>
      <c r="HFW42" s="1022"/>
      <c r="HFX42" s="1022"/>
      <c r="HFY42" s="1022"/>
      <c r="HFZ42" s="1022"/>
      <c r="HGA42" s="1022"/>
      <c r="HGB42" s="1022"/>
      <c r="HGC42" s="1022"/>
      <c r="HGD42" s="1022"/>
      <c r="HGE42" s="1022"/>
      <c r="HGF42" s="1022"/>
      <c r="HGG42" s="1022"/>
      <c r="HGH42" s="1022"/>
      <c r="HGI42" s="1022"/>
      <c r="HGJ42" s="1022"/>
      <c r="HGK42" s="1022"/>
      <c r="HGL42" s="1022"/>
      <c r="HGM42" s="1022"/>
      <c r="HGN42" s="1022"/>
      <c r="HGO42" s="1022"/>
      <c r="HGP42" s="1022"/>
      <c r="HGQ42" s="1022"/>
      <c r="HGR42" s="1022"/>
      <c r="HGS42" s="1022"/>
      <c r="HGT42" s="1022"/>
      <c r="HGU42" s="1022"/>
      <c r="HGV42" s="1022"/>
      <c r="HGW42" s="1022"/>
      <c r="HGX42" s="1022"/>
      <c r="HGY42" s="1022"/>
      <c r="HGZ42" s="1022"/>
      <c r="HHA42" s="1022"/>
      <c r="HHB42" s="1022"/>
      <c r="HHC42" s="1022"/>
      <c r="HHD42" s="1022"/>
      <c r="HHE42" s="1022"/>
      <c r="HHF42" s="1022"/>
      <c r="HHG42" s="1022"/>
      <c r="HHH42" s="1022"/>
      <c r="HHI42" s="1022"/>
      <c r="HHJ42" s="1022"/>
      <c r="HHK42" s="1022"/>
      <c r="HHL42" s="1022"/>
      <c r="HHM42" s="1022"/>
      <c r="HHN42" s="1022"/>
      <c r="HHO42" s="1022"/>
      <c r="HHP42" s="1022"/>
      <c r="HHQ42" s="1022"/>
      <c r="HHR42" s="1022"/>
      <c r="HHS42" s="1022"/>
      <c r="HHT42" s="1022"/>
      <c r="HHU42" s="1022"/>
      <c r="HHV42" s="1022"/>
      <c r="HHW42" s="1022"/>
      <c r="HHX42" s="1022"/>
      <c r="HHY42" s="1022"/>
      <c r="HHZ42" s="1022"/>
      <c r="HIA42" s="1022"/>
      <c r="HIB42" s="1022"/>
      <c r="HIC42" s="1022"/>
      <c r="HID42" s="1022"/>
      <c r="HIE42" s="1022"/>
      <c r="HIF42" s="1022"/>
      <c r="HIG42" s="1022"/>
      <c r="HIH42" s="1022"/>
      <c r="HII42" s="1022"/>
      <c r="HIJ42" s="1022"/>
      <c r="HIK42" s="1022"/>
      <c r="HIL42" s="1022"/>
      <c r="HIM42" s="1022"/>
      <c r="HIN42" s="1022"/>
      <c r="HIO42" s="1022"/>
      <c r="HIP42" s="1022"/>
      <c r="HIQ42" s="1022"/>
      <c r="HIR42" s="1022"/>
      <c r="HIS42" s="1022"/>
      <c r="HIT42" s="1022"/>
      <c r="HIU42" s="1022"/>
      <c r="HIV42" s="1022"/>
      <c r="HIW42" s="1022"/>
      <c r="HIX42" s="1022"/>
      <c r="HIY42" s="1022"/>
      <c r="HIZ42" s="1022"/>
      <c r="HJA42" s="1022"/>
      <c r="HJB42" s="1022"/>
      <c r="HJC42" s="1022"/>
      <c r="HJD42" s="1022"/>
      <c r="HJE42" s="1022"/>
      <c r="HJF42" s="1022"/>
      <c r="HJG42" s="1022"/>
      <c r="HJH42" s="1022"/>
      <c r="HJI42" s="1022"/>
      <c r="HJJ42" s="1022"/>
      <c r="HJK42" s="1022"/>
      <c r="HJL42" s="1022"/>
      <c r="HJM42" s="1022"/>
      <c r="HJN42" s="1022"/>
      <c r="HJO42" s="1022"/>
      <c r="HJP42" s="1022"/>
      <c r="HJQ42" s="1022"/>
      <c r="HJR42" s="1022"/>
      <c r="HJS42" s="1022"/>
      <c r="HJT42" s="1022"/>
      <c r="HJU42" s="1022"/>
      <c r="HJV42" s="1022"/>
      <c r="HJW42" s="1022"/>
      <c r="HJX42" s="1022"/>
      <c r="HJY42" s="1022"/>
      <c r="HJZ42" s="1022"/>
      <c r="HKA42" s="1022"/>
      <c r="HKB42" s="1022"/>
      <c r="HKC42" s="1022"/>
      <c r="HKD42" s="1022"/>
      <c r="HKE42" s="1022"/>
      <c r="HKF42" s="1022"/>
      <c r="HKG42" s="1022"/>
      <c r="HKH42" s="1022"/>
      <c r="HKI42" s="1022"/>
      <c r="HKJ42" s="1022"/>
      <c r="HKK42" s="1022"/>
      <c r="HKL42" s="1022"/>
      <c r="HKM42" s="1022"/>
      <c r="HKN42" s="1022"/>
      <c r="HKO42" s="1022"/>
      <c r="HKP42" s="1022"/>
      <c r="HKQ42" s="1022"/>
      <c r="HKR42" s="1022"/>
      <c r="HKS42" s="1022"/>
      <c r="HKT42" s="1022"/>
      <c r="HKU42" s="1022"/>
      <c r="HKV42" s="1022"/>
      <c r="HKW42" s="1022"/>
      <c r="HKX42" s="1022"/>
      <c r="HKY42" s="1022"/>
      <c r="HKZ42" s="1022"/>
      <c r="HLA42" s="1022"/>
      <c r="HLB42" s="1022"/>
      <c r="HLC42" s="1022"/>
      <c r="HLD42" s="1022"/>
      <c r="HLE42" s="1022"/>
      <c r="HLF42" s="1022"/>
      <c r="HLG42" s="1022"/>
      <c r="HLH42" s="1022"/>
      <c r="HLI42" s="1022"/>
      <c r="HLJ42" s="1022"/>
      <c r="HLK42" s="1022"/>
      <c r="HLL42" s="1022"/>
      <c r="HLM42" s="1022"/>
      <c r="HLN42" s="1022"/>
      <c r="HLO42" s="1022"/>
      <c r="HLP42" s="1022"/>
      <c r="HLQ42" s="1022"/>
      <c r="HLR42" s="1022"/>
      <c r="HLS42" s="1022"/>
      <c r="HLT42" s="1022"/>
      <c r="HLU42" s="1022"/>
      <c r="HLV42" s="1022"/>
      <c r="HLW42" s="1022"/>
      <c r="HLX42" s="1022"/>
      <c r="HLY42" s="1022"/>
      <c r="HLZ42" s="1022"/>
      <c r="HMA42" s="1022"/>
      <c r="HMB42" s="1022"/>
      <c r="HMC42" s="1022"/>
      <c r="HMD42" s="1022"/>
      <c r="HME42" s="1022"/>
      <c r="HMF42" s="1022"/>
      <c r="HMG42" s="1022"/>
      <c r="HMH42" s="1022"/>
      <c r="HMI42" s="1022"/>
      <c r="HMJ42" s="1022"/>
      <c r="HMK42" s="1022"/>
      <c r="HML42" s="1022"/>
      <c r="HMM42" s="1022"/>
      <c r="HMN42" s="1022"/>
      <c r="HMO42" s="1022"/>
      <c r="HMP42" s="1022"/>
      <c r="HMQ42" s="1022"/>
      <c r="HMR42" s="1022"/>
      <c r="HMS42" s="1022"/>
      <c r="HMT42" s="1022"/>
      <c r="HMU42" s="1022"/>
      <c r="HMV42" s="1022"/>
      <c r="HMW42" s="1022"/>
      <c r="HMX42" s="1022"/>
      <c r="HMY42" s="1022"/>
      <c r="HMZ42" s="1022"/>
      <c r="HNA42" s="1022"/>
      <c r="HNB42" s="1022"/>
      <c r="HNC42" s="1022"/>
      <c r="HND42" s="1022"/>
      <c r="HNE42" s="1022"/>
      <c r="HNF42" s="1022"/>
      <c r="HNG42" s="1022"/>
      <c r="HNH42" s="1022"/>
      <c r="HNI42" s="1022"/>
      <c r="HNJ42" s="1022"/>
      <c r="HNK42" s="1022"/>
      <c r="HNL42" s="1022"/>
      <c r="HNM42" s="1022"/>
      <c r="HNN42" s="1022"/>
      <c r="HNO42" s="1022"/>
      <c r="HNP42" s="1022"/>
      <c r="HNQ42" s="1022"/>
      <c r="HNR42" s="1022"/>
      <c r="HNS42" s="1022"/>
      <c r="HNT42" s="1022"/>
      <c r="HNU42" s="1022"/>
      <c r="HNV42" s="1022"/>
      <c r="HNW42" s="1022"/>
      <c r="HNX42" s="1022"/>
      <c r="HNY42" s="1022"/>
      <c r="HNZ42" s="1022"/>
      <c r="HOA42" s="1022"/>
      <c r="HOB42" s="1022"/>
      <c r="HOC42" s="1022"/>
      <c r="HOD42" s="1022"/>
      <c r="HOE42" s="1022"/>
      <c r="HOF42" s="1022"/>
      <c r="HOG42" s="1022"/>
      <c r="HOH42" s="1022"/>
      <c r="HOI42" s="1022"/>
      <c r="HOJ42" s="1022"/>
      <c r="HOK42" s="1022"/>
      <c r="HOL42" s="1022"/>
      <c r="HOM42" s="1022"/>
      <c r="HON42" s="1022"/>
      <c r="HOO42" s="1022"/>
      <c r="HOP42" s="1022"/>
      <c r="HOQ42" s="1022"/>
      <c r="HOR42" s="1022"/>
      <c r="HOS42" s="1022"/>
      <c r="HOT42" s="1022"/>
      <c r="HOU42" s="1022"/>
      <c r="HOV42" s="1022"/>
      <c r="HOW42" s="1022"/>
      <c r="HOX42" s="1022"/>
      <c r="HOY42" s="1022"/>
      <c r="HOZ42" s="1022"/>
      <c r="HPA42" s="1022"/>
      <c r="HPB42" s="1022"/>
      <c r="HPC42" s="1022"/>
      <c r="HPD42" s="1022"/>
      <c r="HPE42" s="1022"/>
      <c r="HPF42" s="1022"/>
      <c r="HPG42" s="1022"/>
      <c r="HPH42" s="1022"/>
      <c r="HPI42" s="1022"/>
      <c r="HPJ42" s="1022"/>
      <c r="HPK42" s="1022"/>
      <c r="HPL42" s="1022"/>
      <c r="HPM42" s="1022"/>
      <c r="HPN42" s="1022"/>
      <c r="HPO42" s="1022"/>
      <c r="HPP42" s="1022"/>
      <c r="HPQ42" s="1022"/>
      <c r="HPR42" s="1022"/>
      <c r="HPS42" s="1022"/>
      <c r="HPT42" s="1022"/>
      <c r="HPU42" s="1022"/>
      <c r="HPV42" s="1022"/>
      <c r="HPW42" s="1022"/>
      <c r="HPX42" s="1022"/>
      <c r="HPY42" s="1022"/>
      <c r="HPZ42" s="1022"/>
      <c r="HQA42" s="1022"/>
      <c r="HQB42" s="1022"/>
      <c r="HQC42" s="1022"/>
      <c r="HQD42" s="1022"/>
      <c r="HQE42" s="1022"/>
      <c r="HQF42" s="1022"/>
      <c r="HQG42" s="1022"/>
      <c r="HQH42" s="1022"/>
      <c r="HQI42" s="1022"/>
      <c r="HQJ42" s="1022"/>
      <c r="HQK42" s="1022"/>
      <c r="HQL42" s="1022"/>
      <c r="HQM42" s="1022"/>
      <c r="HQN42" s="1022"/>
      <c r="HQO42" s="1022"/>
      <c r="HQP42" s="1022"/>
      <c r="HQQ42" s="1022"/>
      <c r="HQR42" s="1022"/>
      <c r="HQS42" s="1022"/>
      <c r="HQT42" s="1022"/>
      <c r="HQU42" s="1022"/>
      <c r="HQV42" s="1022"/>
      <c r="HQW42" s="1022"/>
      <c r="HQX42" s="1022"/>
      <c r="HQY42" s="1022"/>
      <c r="HQZ42" s="1022"/>
      <c r="HRA42" s="1022"/>
      <c r="HRB42" s="1022"/>
      <c r="HRC42" s="1022"/>
      <c r="HRD42" s="1022"/>
      <c r="HRE42" s="1022"/>
      <c r="HRF42" s="1022"/>
      <c r="HRG42" s="1022"/>
      <c r="HRH42" s="1022"/>
      <c r="HRI42" s="1022"/>
      <c r="HRJ42" s="1022"/>
      <c r="HRK42" s="1022"/>
      <c r="HRL42" s="1022"/>
      <c r="HRM42" s="1022"/>
      <c r="HRN42" s="1022"/>
      <c r="HRO42" s="1022"/>
      <c r="HRP42" s="1022"/>
      <c r="HRQ42" s="1022"/>
      <c r="HRR42" s="1022"/>
      <c r="HRS42" s="1022"/>
      <c r="HRT42" s="1022"/>
      <c r="HRU42" s="1022"/>
      <c r="HRV42" s="1022"/>
      <c r="HRW42" s="1022"/>
      <c r="HRX42" s="1022"/>
      <c r="HRY42" s="1022"/>
      <c r="HRZ42" s="1022"/>
      <c r="HSA42" s="1022"/>
      <c r="HSB42" s="1022"/>
      <c r="HSC42" s="1022"/>
      <c r="HSD42" s="1022"/>
      <c r="HSE42" s="1022"/>
      <c r="HSF42" s="1022"/>
      <c r="HSG42" s="1022"/>
      <c r="HSH42" s="1022"/>
      <c r="HSI42" s="1022"/>
      <c r="HSJ42" s="1022"/>
      <c r="HSK42" s="1022"/>
      <c r="HSL42" s="1022"/>
      <c r="HSM42" s="1022"/>
      <c r="HSN42" s="1022"/>
      <c r="HSO42" s="1022"/>
      <c r="HSP42" s="1022"/>
      <c r="HSQ42" s="1022"/>
      <c r="HSR42" s="1022"/>
      <c r="HSS42" s="1022"/>
      <c r="HST42" s="1022"/>
      <c r="HSU42" s="1022"/>
      <c r="HSV42" s="1022"/>
      <c r="HSW42" s="1022"/>
      <c r="HSX42" s="1022"/>
      <c r="HSY42" s="1022"/>
      <c r="HSZ42" s="1022"/>
      <c r="HTA42" s="1022"/>
      <c r="HTB42" s="1022"/>
      <c r="HTC42" s="1022"/>
      <c r="HTD42" s="1022"/>
      <c r="HTE42" s="1022"/>
      <c r="HTF42" s="1022"/>
      <c r="HTG42" s="1022"/>
      <c r="HTH42" s="1022"/>
      <c r="HTI42" s="1022"/>
      <c r="HTJ42" s="1022"/>
      <c r="HTK42" s="1022"/>
      <c r="HTL42" s="1022"/>
      <c r="HTM42" s="1022"/>
      <c r="HTN42" s="1022"/>
      <c r="HTO42" s="1022"/>
      <c r="HTP42" s="1022"/>
      <c r="HTQ42" s="1022"/>
      <c r="HTR42" s="1022"/>
      <c r="HTS42" s="1022"/>
      <c r="HTT42" s="1022"/>
      <c r="HTU42" s="1022"/>
      <c r="HTV42" s="1022"/>
      <c r="HTW42" s="1022"/>
      <c r="HTX42" s="1022"/>
      <c r="HTY42" s="1022"/>
      <c r="HTZ42" s="1022"/>
      <c r="HUA42" s="1022"/>
      <c r="HUB42" s="1022"/>
      <c r="HUC42" s="1022"/>
      <c r="HUD42" s="1022"/>
      <c r="HUE42" s="1022"/>
      <c r="HUF42" s="1022"/>
      <c r="HUG42" s="1022"/>
      <c r="HUH42" s="1022"/>
      <c r="HUI42" s="1022"/>
      <c r="HUJ42" s="1022"/>
      <c r="HUK42" s="1022"/>
      <c r="HUL42" s="1022"/>
      <c r="HUM42" s="1022"/>
      <c r="HUN42" s="1022"/>
      <c r="HUO42" s="1022"/>
      <c r="HUP42" s="1022"/>
      <c r="HUQ42" s="1022"/>
      <c r="HUR42" s="1022"/>
      <c r="HUS42" s="1022"/>
      <c r="HUT42" s="1022"/>
      <c r="HUU42" s="1022"/>
      <c r="HUV42" s="1022"/>
      <c r="HUW42" s="1022"/>
      <c r="HUX42" s="1022"/>
      <c r="HUY42" s="1022"/>
      <c r="HUZ42" s="1022"/>
      <c r="HVA42" s="1022"/>
      <c r="HVB42" s="1022"/>
      <c r="HVC42" s="1022"/>
      <c r="HVD42" s="1022"/>
      <c r="HVE42" s="1022"/>
      <c r="HVF42" s="1022"/>
      <c r="HVG42" s="1022"/>
      <c r="HVH42" s="1022"/>
      <c r="HVI42" s="1022"/>
      <c r="HVJ42" s="1022"/>
      <c r="HVK42" s="1022"/>
      <c r="HVL42" s="1022"/>
      <c r="HVM42" s="1022"/>
      <c r="HVN42" s="1022"/>
      <c r="HVO42" s="1022"/>
      <c r="HVP42" s="1022"/>
      <c r="HVQ42" s="1022"/>
      <c r="HVR42" s="1022"/>
      <c r="HVS42" s="1022"/>
      <c r="HVT42" s="1022"/>
      <c r="HVU42" s="1022"/>
      <c r="HVV42" s="1022"/>
      <c r="HVW42" s="1022"/>
      <c r="HVX42" s="1022"/>
      <c r="HVY42" s="1022"/>
      <c r="HVZ42" s="1022"/>
      <c r="HWA42" s="1022"/>
      <c r="HWB42" s="1022"/>
      <c r="HWC42" s="1022"/>
      <c r="HWD42" s="1022"/>
      <c r="HWE42" s="1022"/>
      <c r="HWF42" s="1022"/>
      <c r="HWG42" s="1022"/>
      <c r="HWH42" s="1022"/>
      <c r="HWI42" s="1022"/>
      <c r="HWJ42" s="1022"/>
      <c r="HWK42" s="1022"/>
      <c r="HWL42" s="1022"/>
      <c r="HWM42" s="1022"/>
      <c r="HWN42" s="1022"/>
      <c r="HWO42" s="1022"/>
      <c r="HWP42" s="1022"/>
      <c r="HWQ42" s="1022"/>
      <c r="HWR42" s="1022"/>
      <c r="HWS42" s="1022"/>
      <c r="HWT42" s="1022"/>
      <c r="HWU42" s="1022"/>
      <c r="HWV42" s="1022"/>
      <c r="HWW42" s="1022"/>
      <c r="HWX42" s="1022"/>
      <c r="HWY42" s="1022"/>
      <c r="HWZ42" s="1022"/>
      <c r="HXA42" s="1022"/>
      <c r="HXB42" s="1022"/>
      <c r="HXC42" s="1022"/>
      <c r="HXD42" s="1022"/>
      <c r="HXE42" s="1022"/>
      <c r="HXF42" s="1022"/>
      <c r="HXG42" s="1022"/>
      <c r="HXH42" s="1022"/>
      <c r="HXI42" s="1022"/>
      <c r="HXJ42" s="1022"/>
      <c r="HXK42" s="1022"/>
      <c r="HXL42" s="1022"/>
      <c r="HXM42" s="1022"/>
      <c r="HXN42" s="1022"/>
      <c r="HXO42" s="1022"/>
      <c r="HXP42" s="1022"/>
      <c r="HXQ42" s="1022"/>
      <c r="HXR42" s="1022"/>
      <c r="HXS42" s="1022"/>
      <c r="HXT42" s="1022"/>
      <c r="HXU42" s="1022"/>
      <c r="HXV42" s="1022"/>
      <c r="HXW42" s="1022"/>
      <c r="HXX42" s="1022"/>
      <c r="HXY42" s="1022"/>
      <c r="HXZ42" s="1022"/>
      <c r="HYA42" s="1022"/>
      <c r="HYB42" s="1022"/>
      <c r="HYC42" s="1022"/>
      <c r="HYD42" s="1022"/>
      <c r="HYE42" s="1022"/>
      <c r="HYF42" s="1022"/>
      <c r="HYG42" s="1022"/>
      <c r="HYH42" s="1022"/>
      <c r="HYI42" s="1022"/>
      <c r="HYJ42" s="1022"/>
      <c r="HYK42" s="1022"/>
      <c r="HYL42" s="1022"/>
      <c r="HYM42" s="1022"/>
      <c r="HYN42" s="1022"/>
      <c r="HYO42" s="1022"/>
      <c r="HYP42" s="1022"/>
      <c r="HYQ42" s="1022"/>
      <c r="HYR42" s="1022"/>
      <c r="HYS42" s="1022"/>
      <c r="HYT42" s="1022"/>
      <c r="HYU42" s="1022"/>
      <c r="HYV42" s="1022"/>
      <c r="HYW42" s="1022"/>
      <c r="HYX42" s="1022"/>
      <c r="HYY42" s="1022"/>
      <c r="HYZ42" s="1022"/>
      <c r="HZA42" s="1022"/>
      <c r="HZB42" s="1022"/>
      <c r="HZC42" s="1022"/>
      <c r="HZD42" s="1022"/>
      <c r="HZE42" s="1022"/>
      <c r="HZF42" s="1022"/>
      <c r="HZG42" s="1022"/>
      <c r="HZH42" s="1022"/>
      <c r="HZI42" s="1022"/>
      <c r="HZJ42" s="1022"/>
      <c r="HZK42" s="1022"/>
      <c r="HZL42" s="1022"/>
      <c r="HZM42" s="1022"/>
      <c r="HZN42" s="1022"/>
      <c r="HZO42" s="1022"/>
      <c r="HZP42" s="1022"/>
      <c r="HZQ42" s="1022"/>
      <c r="HZR42" s="1022"/>
      <c r="HZS42" s="1022"/>
      <c r="HZT42" s="1022"/>
      <c r="HZU42" s="1022"/>
      <c r="HZV42" s="1022"/>
      <c r="HZW42" s="1022"/>
      <c r="HZX42" s="1022"/>
      <c r="HZY42" s="1022"/>
      <c r="HZZ42" s="1022"/>
      <c r="IAA42" s="1022"/>
      <c r="IAB42" s="1022"/>
      <c r="IAC42" s="1022"/>
      <c r="IAD42" s="1022"/>
      <c r="IAE42" s="1022"/>
      <c r="IAF42" s="1022"/>
      <c r="IAG42" s="1022"/>
      <c r="IAH42" s="1022"/>
      <c r="IAI42" s="1022"/>
      <c r="IAJ42" s="1022"/>
      <c r="IAK42" s="1022"/>
      <c r="IAL42" s="1022"/>
      <c r="IAM42" s="1022"/>
      <c r="IAN42" s="1022"/>
      <c r="IAO42" s="1022"/>
      <c r="IAP42" s="1022"/>
      <c r="IAQ42" s="1022"/>
      <c r="IAR42" s="1022"/>
      <c r="IAS42" s="1022"/>
      <c r="IAT42" s="1022"/>
      <c r="IAU42" s="1022"/>
      <c r="IAV42" s="1022"/>
      <c r="IAW42" s="1022"/>
      <c r="IAX42" s="1022"/>
      <c r="IAY42" s="1022"/>
      <c r="IAZ42" s="1022"/>
      <c r="IBA42" s="1022"/>
      <c r="IBB42" s="1022"/>
      <c r="IBC42" s="1022"/>
      <c r="IBD42" s="1022"/>
      <c r="IBE42" s="1022"/>
      <c r="IBF42" s="1022"/>
      <c r="IBG42" s="1022"/>
      <c r="IBH42" s="1022"/>
      <c r="IBI42" s="1022"/>
      <c r="IBJ42" s="1022"/>
      <c r="IBK42" s="1022"/>
      <c r="IBL42" s="1022"/>
      <c r="IBM42" s="1022"/>
      <c r="IBN42" s="1022"/>
      <c r="IBO42" s="1022"/>
      <c r="IBP42" s="1022"/>
      <c r="IBQ42" s="1022"/>
      <c r="IBR42" s="1022"/>
      <c r="IBS42" s="1022"/>
      <c r="IBT42" s="1022"/>
      <c r="IBU42" s="1022"/>
      <c r="IBV42" s="1022"/>
      <c r="IBW42" s="1022"/>
      <c r="IBX42" s="1022"/>
      <c r="IBY42" s="1022"/>
      <c r="IBZ42" s="1022"/>
      <c r="ICA42" s="1022"/>
      <c r="ICB42" s="1022"/>
      <c r="ICC42" s="1022"/>
      <c r="ICD42" s="1022"/>
      <c r="ICE42" s="1022"/>
      <c r="ICF42" s="1022"/>
      <c r="ICG42" s="1022"/>
      <c r="ICH42" s="1022"/>
      <c r="ICI42" s="1022"/>
      <c r="ICJ42" s="1022"/>
      <c r="ICK42" s="1022"/>
      <c r="ICL42" s="1022"/>
      <c r="ICM42" s="1022"/>
      <c r="ICN42" s="1022"/>
      <c r="ICO42" s="1022"/>
      <c r="ICP42" s="1022"/>
      <c r="ICQ42" s="1022"/>
      <c r="ICR42" s="1022"/>
      <c r="ICS42" s="1022"/>
      <c r="ICT42" s="1022"/>
      <c r="ICU42" s="1022"/>
      <c r="ICV42" s="1022"/>
      <c r="ICW42" s="1022"/>
      <c r="ICX42" s="1022"/>
      <c r="ICY42" s="1022"/>
      <c r="ICZ42" s="1022"/>
      <c r="IDA42" s="1022"/>
      <c r="IDB42" s="1022"/>
      <c r="IDC42" s="1022"/>
      <c r="IDD42" s="1022"/>
      <c r="IDE42" s="1022"/>
      <c r="IDF42" s="1022"/>
      <c r="IDG42" s="1022"/>
      <c r="IDH42" s="1022"/>
      <c r="IDI42" s="1022"/>
      <c r="IDJ42" s="1022"/>
      <c r="IDK42" s="1022"/>
      <c r="IDL42" s="1022"/>
      <c r="IDM42" s="1022"/>
      <c r="IDN42" s="1022"/>
      <c r="IDO42" s="1022"/>
      <c r="IDP42" s="1022"/>
      <c r="IDQ42" s="1022"/>
      <c r="IDR42" s="1022"/>
      <c r="IDS42" s="1022"/>
      <c r="IDT42" s="1022"/>
      <c r="IDU42" s="1022"/>
      <c r="IDV42" s="1022"/>
      <c r="IDW42" s="1022"/>
      <c r="IDX42" s="1022"/>
      <c r="IDY42" s="1022"/>
      <c r="IDZ42" s="1022"/>
      <c r="IEA42" s="1022"/>
      <c r="IEB42" s="1022"/>
      <c r="IEC42" s="1022"/>
      <c r="IED42" s="1022"/>
      <c r="IEE42" s="1022"/>
      <c r="IEF42" s="1022"/>
      <c r="IEG42" s="1022"/>
      <c r="IEH42" s="1022"/>
      <c r="IEI42" s="1022"/>
      <c r="IEJ42" s="1022"/>
      <c r="IEK42" s="1022"/>
      <c r="IEL42" s="1022"/>
      <c r="IEM42" s="1022"/>
      <c r="IEN42" s="1022"/>
      <c r="IEO42" s="1022"/>
      <c r="IEP42" s="1022"/>
      <c r="IEQ42" s="1022"/>
      <c r="IER42" s="1022"/>
      <c r="IES42" s="1022"/>
      <c r="IET42" s="1022"/>
      <c r="IEU42" s="1022"/>
      <c r="IEV42" s="1022"/>
      <c r="IEW42" s="1022"/>
      <c r="IEX42" s="1022"/>
      <c r="IEY42" s="1022"/>
      <c r="IEZ42" s="1022"/>
      <c r="IFA42" s="1022"/>
      <c r="IFB42" s="1022"/>
      <c r="IFC42" s="1022"/>
      <c r="IFD42" s="1022"/>
      <c r="IFE42" s="1022"/>
      <c r="IFF42" s="1022"/>
      <c r="IFG42" s="1022"/>
      <c r="IFH42" s="1022"/>
      <c r="IFI42" s="1022"/>
      <c r="IFJ42" s="1022"/>
      <c r="IFK42" s="1022"/>
      <c r="IFL42" s="1022"/>
      <c r="IFM42" s="1022"/>
      <c r="IFN42" s="1022"/>
      <c r="IFO42" s="1022"/>
      <c r="IFP42" s="1022"/>
      <c r="IFQ42" s="1022"/>
      <c r="IFR42" s="1022"/>
      <c r="IFS42" s="1022"/>
      <c r="IFT42" s="1022"/>
      <c r="IFU42" s="1022"/>
      <c r="IFV42" s="1022"/>
      <c r="IFW42" s="1022"/>
      <c r="IFX42" s="1022"/>
      <c r="IFY42" s="1022"/>
      <c r="IFZ42" s="1022"/>
      <c r="IGA42" s="1022"/>
      <c r="IGB42" s="1022"/>
      <c r="IGC42" s="1022"/>
      <c r="IGD42" s="1022"/>
      <c r="IGE42" s="1022"/>
      <c r="IGF42" s="1022"/>
      <c r="IGG42" s="1022"/>
      <c r="IGH42" s="1022"/>
      <c r="IGI42" s="1022"/>
      <c r="IGJ42" s="1022"/>
      <c r="IGK42" s="1022"/>
      <c r="IGL42" s="1022"/>
      <c r="IGM42" s="1022"/>
      <c r="IGN42" s="1022"/>
      <c r="IGO42" s="1022"/>
      <c r="IGP42" s="1022"/>
      <c r="IGQ42" s="1022"/>
      <c r="IGR42" s="1022"/>
      <c r="IGS42" s="1022"/>
      <c r="IGT42" s="1022"/>
      <c r="IGU42" s="1022"/>
      <c r="IGV42" s="1022"/>
      <c r="IGW42" s="1022"/>
      <c r="IGX42" s="1022"/>
      <c r="IGY42" s="1022"/>
      <c r="IGZ42" s="1022"/>
      <c r="IHA42" s="1022"/>
      <c r="IHB42" s="1022"/>
      <c r="IHC42" s="1022"/>
      <c r="IHD42" s="1022"/>
      <c r="IHE42" s="1022"/>
      <c r="IHF42" s="1022"/>
      <c r="IHG42" s="1022"/>
      <c r="IHH42" s="1022"/>
      <c r="IHI42" s="1022"/>
      <c r="IHJ42" s="1022"/>
      <c r="IHK42" s="1022"/>
      <c r="IHL42" s="1022"/>
      <c r="IHM42" s="1022"/>
      <c r="IHN42" s="1022"/>
      <c r="IHO42" s="1022"/>
      <c r="IHP42" s="1022"/>
      <c r="IHQ42" s="1022"/>
      <c r="IHR42" s="1022"/>
      <c r="IHS42" s="1022"/>
      <c r="IHT42" s="1022"/>
      <c r="IHU42" s="1022"/>
      <c r="IHV42" s="1022"/>
      <c r="IHW42" s="1022"/>
      <c r="IHX42" s="1022"/>
      <c r="IHY42" s="1022"/>
      <c r="IHZ42" s="1022"/>
      <c r="IIA42" s="1022"/>
      <c r="IIB42" s="1022"/>
      <c r="IIC42" s="1022"/>
      <c r="IID42" s="1022"/>
      <c r="IIE42" s="1022"/>
      <c r="IIF42" s="1022"/>
      <c r="IIG42" s="1022"/>
      <c r="IIH42" s="1022"/>
      <c r="III42" s="1022"/>
      <c r="IIJ42" s="1022"/>
      <c r="IIK42" s="1022"/>
      <c r="IIL42" s="1022"/>
      <c r="IIM42" s="1022"/>
      <c r="IIN42" s="1022"/>
      <c r="IIO42" s="1022"/>
      <c r="IIP42" s="1022"/>
      <c r="IIQ42" s="1022"/>
      <c r="IIR42" s="1022"/>
      <c r="IIS42" s="1022"/>
      <c r="IIT42" s="1022"/>
      <c r="IIU42" s="1022"/>
      <c r="IIV42" s="1022"/>
      <c r="IIW42" s="1022"/>
      <c r="IIX42" s="1022"/>
      <c r="IIY42" s="1022"/>
      <c r="IIZ42" s="1022"/>
      <c r="IJA42" s="1022"/>
      <c r="IJB42" s="1022"/>
      <c r="IJC42" s="1022"/>
      <c r="IJD42" s="1022"/>
      <c r="IJE42" s="1022"/>
      <c r="IJF42" s="1022"/>
      <c r="IJG42" s="1022"/>
      <c r="IJH42" s="1022"/>
      <c r="IJI42" s="1022"/>
      <c r="IJJ42" s="1022"/>
      <c r="IJK42" s="1022"/>
      <c r="IJL42" s="1022"/>
      <c r="IJM42" s="1022"/>
      <c r="IJN42" s="1022"/>
      <c r="IJO42" s="1022"/>
      <c r="IJP42" s="1022"/>
      <c r="IJQ42" s="1022"/>
      <c r="IJR42" s="1022"/>
      <c r="IJS42" s="1022"/>
      <c r="IJT42" s="1022"/>
      <c r="IJU42" s="1022"/>
      <c r="IJV42" s="1022"/>
      <c r="IJW42" s="1022"/>
      <c r="IJX42" s="1022"/>
      <c r="IJY42" s="1022"/>
      <c r="IJZ42" s="1022"/>
      <c r="IKA42" s="1022"/>
      <c r="IKB42" s="1022"/>
      <c r="IKC42" s="1022"/>
      <c r="IKD42" s="1022"/>
      <c r="IKE42" s="1022"/>
      <c r="IKF42" s="1022"/>
      <c r="IKG42" s="1022"/>
      <c r="IKH42" s="1022"/>
      <c r="IKI42" s="1022"/>
      <c r="IKJ42" s="1022"/>
      <c r="IKK42" s="1022"/>
      <c r="IKL42" s="1022"/>
      <c r="IKM42" s="1022"/>
      <c r="IKN42" s="1022"/>
      <c r="IKO42" s="1022"/>
      <c r="IKP42" s="1022"/>
      <c r="IKQ42" s="1022"/>
      <c r="IKR42" s="1022"/>
      <c r="IKS42" s="1022"/>
      <c r="IKT42" s="1022"/>
      <c r="IKU42" s="1022"/>
      <c r="IKV42" s="1022"/>
      <c r="IKW42" s="1022"/>
      <c r="IKX42" s="1022"/>
      <c r="IKY42" s="1022"/>
      <c r="IKZ42" s="1022"/>
      <c r="ILA42" s="1022"/>
      <c r="ILB42" s="1022"/>
      <c r="ILC42" s="1022"/>
      <c r="ILD42" s="1022"/>
      <c r="ILE42" s="1022"/>
      <c r="ILF42" s="1022"/>
      <c r="ILG42" s="1022"/>
      <c r="ILH42" s="1022"/>
      <c r="ILI42" s="1022"/>
      <c r="ILJ42" s="1022"/>
      <c r="ILK42" s="1022"/>
      <c r="ILL42" s="1022"/>
      <c r="ILM42" s="1022"/>
      <c r="ILN42" s="1022"/>
      <c r="ILO42" s="1022"/>
      <c r="ILP42" s="1022"/>
      <c r="ILQ42" s="1022"/>
      <c r="ILR42" s="1022"/>
      <c r="ILS42" s="1022"/>
      <c r="ILT42" s="1022"/>
      <c r="ILU42" s="1022"/>
      <c r="ILV42" s="1022"/>
      <c r="ILW42" s="1022"/>
      <c r="ILX42" s="1022"/>
      <c r="ILY42" s="1022"/>
      <c r="ILZ42" s="1022"/>
      <c r="IMA42" s="1022"/>
      <c r="IMB42" s="1022"/>
      <c r="IMC42" s="1022"/>
      <c r="IMD42" s="1022"/>
      <c r="IME42" s="1022"/>
      <c r="IMF42" s="1022"/>
      <c r="IMG42" s="1022"/>
      <c r="IMH42" s="1022"/>
      <c r="IMI42" s="1022"/>
      <c r="IMJ42" s="1022"/>
      <c r="IMK42" s="1022"/>
      <c r="IML42" s="1022"/>
      <c r="IMM42" s="1022"/>
      <c r="IMN42" s="1022"/>
      <c r="IMO42" s="1022"/>
      <c r="IMP42" s="1022"/>
      <c r="IMQ42" s="1022"/>
      <c r="IMR42" s="1022"/>
      <c r="IMS42" s="1022"/>
      <c r="IMT42" s="1022"/>
      <c r="IMU42" s="1022"/>
      <c r="IMV42" s="1022"/>
      <c r="IMW42" s="1022"/>
      <c r="IMX42" s="1022"/>
      <c r="IMY42" s="1022"/>
      <c r="IMZ42" s="1022"/>
      <c r="INA42" s="1022"/>
      <c r="INB42" s="1022"/>
      <c r="INC42" s="1022"/>
      <c r="IND42" s="1022"/>
      <c r="INE42" s="1022"/>
      <c r="INF42" s="1022"/>
      <c r="ING42" s="1022"/>
      <c r="INH42" s="1022"/>
      <c r="INI42" s="1022"/>
      <c r="INJ42" s="1022"/>
      <c r="INK42" s="1022"/>
      <c r="INL42" s="1022"/>
      <c r="INM42" s="1022"/>
      <c r="INN42" s="1022"/>
      <c r="INO42" s="1022"/>
      <c r="INP42" s="1022"/>
      <c r="INQ42" s="1022"/>
      <c r="INR42" s="1022"/>
      <c r="INS42" s="1022"/>
      <c r="INT42" s="1022"/>
      <c r="INU42" s="1022"/>
      <c r="INV42" s="1022"/>
      <c r="INW42" s="1022"/>
      <c r="INX42" s="1022"/>
      <c r="INY42" s="1022"/>
      <c r="INZ42" s="1022"/>
      <c r="IOA42" s="1022"/>
      <c r="IOB42" s="1022"/>
      <c r="IOC42" s="1022"/>
      <c r="IOD42" s="1022"/>
      <c r="IOE42" s="1022"/>
      <c r="IOF42" s="1022"/>
      <c r="IOG42" s="1022"/>
      <c r="IOH42" s="1022"/>
      <c r="IOI42" s="1022"/>
      <c r="IOJ42" s="1022"/>
      <c r="IOK42" s="1022"/>
      <c r="IOL42" s="1022"/>
      <c r="IOM42" s="1022"/>
      <c r="ION42" s="1022"/>
      <c r="IOO42" s="1022"/>
      <c r="IOP42" s="1022"/>
      <c r="IOQ42" s="1022"/>
      <c r="IOR42" s="1022"/>
      <c r="IOS42" s="1022"/>
      <c r="IOT42" s="1022"/>
      <c r="IOU42" s="1022"/>
      <c r="IOV42" s="1022"/>
      <c r="IOW42" s="1022"/>
      <c r="IOX42" s="1022"/>
      <c r="IOY42" s="1022"/>
      <c r="IOZ42" s="1022"/>
      <c r="IPA42" s="1022"/>
      <c r="IPB42" s="1022"/>
      <c r="IPC42" s="1022"/>
      <c r="IPD42" s="1022"/>
      <c r="IPE42" s="1022"/>
      <c r="IPF42" s="1022"/>
      <c r="IPG42" s="1022"/>
      <c r="IPH42" s="1022"/>
      <c r="IPI42" s="1022"/>
      <c r="IPJ42" s="1022"/>
      <c r="IPK42" s="1022"/>
      <c r="IPL42" s="1022"/>
      <c r="IPM42" s="1022"/>
      <c r="IPN42" s="1022"/>
      <c r="IPO42" s="1022"/>
      <c r="IPP42" s="1022"/>
      <c r="IPQ42" s="1022"/>
      <c r="IPR42" s="1022"/>
      <c r="IPS42" s="1022"/>
      <c r="IPT42" s="1022"/>
      <c r="IPU42" s="1022"/>
      <c r="IPV42" s="1022"/>
      <c r="IPW42" s="1022"/>
      <c r="IPX42" s="1022"/>
      <c r="IPY42" s="1022"/>
      <c r="IPZ42" s="1022"/>
      <c r="IQA42" s="1022"/>
      <c r="IQB42" s="1022"/>
      <c r="IQC42" s="1022"/>
      <c r="IQD42" s="1022"/>
      <c r="IQE42" s="1022"/>
      <c r="IQF42" s="1022"/>
      <c r="IQG42" s="1022"/>
      <c r="IQH42" s="1022"/>
      <c r="IQI42" s="1022"/>
      <c r="IQJ42" s="1022"/>
      <c r="IQK42" s="1022"/>
      <c r="IQL42" s="1022"/>
      <c r="IQM42" s="1022"/>
      <c r="IQN42" s="1022"/>
      <c r="IQO42" s="1022"/>
      <c r="IQP42" s="1022"/>
      <c r="IQQ42" s="1022"/>
      <c r="IQR42" s="1022"/>
      <c r="IQS42" s="1022"/>
      <c r="IQT42" s="1022"/>
      <c r="IQU42" s="1022"/>
      <c r="IQV42" s="1022"/>
      <c r="IQW42" s="1022"/>
      <c r="IQX42" s="1022"/>
      <c r="IQY42" s="1022"/>
      <c r="IQZ42" s="1022"/>
      <c r="IRA42" s="1022"/>
      <c r="IRB42" s="1022"/>
      <c r="IRC42" s="1022"/>
      <c r="IRD42" s="1022"/>
      <c r="IRE42" s="1022"/>
      <c r="IRF42" s="1022"/>
      <c r="IRG42" s="1022"/>
      <c r="IRH42" s="1022"/>
      <c r="IRI42" s="1022"/>
      <c r="IRJ42" s="1022"/>
      <c r="IRK42" s="1022"/>
      <c r="IRL42" s="1022"/>
      <c r="IRM42" s="1022"/>
      <c r="IRN42" s="1022"/>
      <c r="IRO42" s="1022"/>
      <c r="IRP42" s="1022"/>
      <c r="IRQ42" s="1022"/>
      <c r="IRR42" s="1022"/>
      <c r="IRS42" s="1022"/>
      <c r="IRT42" s="1022"/>
      <c r="IRU42" s="1022"/>
      <c r="IRV42" s="1022"/>
      <c r="IRW42" s="1022"/>
      <c r="IRX42" s="1022"/>
      <c r="IRY42" s="1022"/>
      <c r="IRZ42" s="1022"/>
      <c r="ISA42" s="1022"/>
      <c r="ISB42" s="1022"/>
      <c r="ISC42" s="1022"/>
      <c r="ISD42" s="1022"/>
      <c r="ISE42" s="1022"/>
      <c r="ISF42" s="1022"/>
      <c r="ISG42" s="1022"/>
      <c r="ISH42" s="1022"/>
      <c r="ISI42" s="1022"/>
      <c r="ISJ42" s="1022"/>
      <c r="ISK42" s="1022"/>
      <c r="ISL42" s="1022"/>
      <c r="ISM42" s="1022"/>
      <c r="ISN42" s="1022"/>
      <c r="ISO42" s="1022"/>
      <c r="ISP42" s="1022"/>
      <c r="ISQ42" s="1022"/>
      <c r="ISR42" s="1022"/>
      <c r="ISS42" s="1022"/>
      <c r="IST42" s="1022"/>
      <c r="ISU42" s="1022"/>
      <c r="ISV42" s="1022"/>
      <c r="ISW42" s="1022"/>
      <c r="ISX42" s="1022"/>
      <c r="ISY42" s="1022"/>
      <c r="ISZ42" s="1022"/>
      <c r="ITA42" s="1022"/>
      <c r="ITB42" s="1022"/>
      <c r="ITC42" s="1022"/>
      <c r="ITD42" s="1022"/>
      <c r="ITE42" s="1022"/>
      <c r="ITF42" s="1022"/>
      <c r="ITG42" s="1022"/>
      <c r="ITH42" s="1022"/>
      <c r="ITI42" s="1022"/>
      <c r="ITJ42" s="1022"/>
      <c r="ITK42" s="1022"/>
      <c r="ITL42" s="1022"/>
      <c r="ITM42" s="1022"/>
      <c r="ITN42" s="1022"/>
      <c r="ITO42" s="1022"/>
      <c r="ITP42" s="1022"/>
      <c r="ITQ42" s="1022"/>
      <c r="ITR42" s="1022"/>
      <c r="ITS42" s="1022"/>
      <c r="ITT42" s="1022"/>
      <c r="ITU42" s="1022"/>
      <c r="ITV42" s="1022"/>
      <c r="ITW42" s="1022"/>
      <c r="ITX42" s="1022"/>
      <c r="ITY42" s="1022"/>
      <c r="ITZ42" s="1022"/>
      <c r="IUA42" s="1022"/>
      <c r="IUB42" s="1022"/>
      <c r="IUC42" s="1022"/>
      <c r="IUD42" s="1022"/>
      <c r="IUE42" s="1022"/>
      <c r="IUF42" s="1022"/>
      <c r="IUG42" s="1022"/>
      <c r="IUH42" s="1022"/>
      <c r="IUI42" s="1022"/>
      <c r="IUJ42" s="1022"/>
      <c r="IUK42" s="1022"/>
      <c r="IUL42" s="1022"/>
      <c r="IUM42" s="1022"/>
      <c r="IUN42" s="1022"/>
      <c r="IUO42" s="1022"/>
      <c r="IUP42" s="1022"/>
      <c r="IUQ42" s="1022"/>
      <c r="IUR42" s="1022"/>
      <c r="IUS42" s="1022"/>
      <c r="IUT42" s="1022"/>
      <c r="IUU42" s="1022"/>
      <c r="IUV42" s="1022"/>
      <c r="IUW42" s="1022"/>
      <c r="IUX42" s="1022"/>
      <c r="IUY42" s="1022"/>
      <c r="IUZ42" s="1022"/>
      <c r="IVA42" s="1022"/>
      <c r="IVB42" s="1022"/>
      <c r="IVC42" s="1022"/>
      <c r="IVD42" s="1022"/>
      <c r="IVE42" s="1022"/>
      <c r="IVF42" s="1022"/>
      <c r="IVG42" s="1022"/>
      <c r="IVH42" s="1022"/>
      <c r="IVI42" s="1022"/>
      <c r="IVJ42" s="1022"/>
      <c r="IVK42" s="1022"/>
      <c r="IVL42" s="1022"/>
      <c r="IVM42" s="1022"/>
      <c r="IVN42" s="1022"/>
      <c r="IVO42" s="1022"/>
      <c r="IVP42" s="1022"/>
      <c r="IVQ42" s="1022"/>
      <c r="IVR42" s="1022"/>
      <c r="IVS42" s="1022"/>
      <c r="IVT42" s="1022"/>
      <c r="IVU42" s="1022"/>
      <c r="IVV42" s="1022"/>
      <c r="IVW42" s="1022"/>
      <c r="IVX42" s="1022"/>
      <c r="IVY42" s="1022"/>
      <c r="IVZ42" s="1022"/>
      <c r="IWA42" s="1022"/>
      <c r="IWB42" s="1022"/>
      <c r="IWC42" s="1022"/>
      <c r="IWD42" s="1022"/>
      <c r="IWE42" s="1022"/>
      <c r="IWF42" s="1022"/>
      <c r="IWG42" s="1022"/>
      <c r="IWH42" s="1022"/>
      <c r="IWI42" s="1022"/>
      <c r="IWJ42" s="1022"/>
      <c r="IWK42" s="1022"/>
      <c r="IWL42" s="1022"/>
      <c r="IWM42" s="1022"/>
      <c r="IWN42" s="1022"/>
      <c r="IWO42" s="1022"/>
      <c r="IWP42" s="1022"/>
      <c r="IWQ42" s="1022"/>
      <c r="IWR42" s="1022"/>
      <c r="IWS42" s="1022"/>
      <c r="IWT42" s="1022"/>
      <c r="IWU42" s="1022"/>
      <c r="IWV42" s="1022"/>
      <c r="IWW42" s="1022"/>
      <c r="IWX42" s="1022"/>
      <c r="IWY42" s="1022"/>
      <c r="IWZ42" s="1022"/>
      <c r="IXA42" s="1022"/>
      <c r="IXB42" s="1022"/>
      <c r="IXC42" s="1022"/>
      <c r="IXD42" s="1022"/>
      <c r="IXE42" s="1022"/>
      <c r="IXF42" s="1022"/>
      <c r="IXG42" s="1022"/>
      <c r="IXH42" s="1022"/>
      <c r="IXI42" s="1022"/>
      <c r="IXJ42" s="1022"/>
      <c r="IXK42" s="1022"/>
      <c r="IXL42" s="1022"/>
      <c r="IXM42" s="1022"/>
      <c r="IXN42" s="1022"/>
      <c r="IXO42" s="1022"/>
      <c r="IXP42" s="1022"/>
      <c r="IXQ42" s="1022"/>
      <c r="IXR42" s="1022"/>
      <c r="IXS42" s="1022"/>
      <c r="IXT42" s="1022"/>
      <c r="IXU42" s="1022"/>
      <c r="IXV42" s="1022"/>
      <c r="IXW42" s="1022"/>
      <c r="IXX42" s="1022"/>
      <c r="IXY42" s="1022"/>
      <c r="IXZ42" s="1022"/>
      <c r="IYA42" s="1022"/>
      <c r="IYB42" s="1022"/>
      <c r="IYC42" s="1022"/>
      <c r="IYD42" s="1022"/>
      <c r="IYE42" s="1022"/>
      <c r="IYF42" s="1022"/>
      <c r="IYG42" s="1022"/>
      <c r="IYH42" s="1022"/>
      <c r="IYI42" s="1022"/>
      <c r="IYJ42" s="1022"/>
      <c r="IYK42" s="1022"/>
      <c r="IYL42" s="1022"/>
      <c r="IYM42" s="1022"/>
      <c r="IYN42" s="1022"/>
      <c r="IYO42" s="1022"/>
      <c r="IYP42" s="1022"/>
      <c r="IYQ42" s="1022"/>
      <c r="IYR42" s="1022"/>
      <c r="IYS42" s="1022"/>
      <c r="IYT42" s="1022"/>
      <c r="IYU42" s="1022"/>
      <c r="IYV42" s="1022"/>
      <c r="IYW42" s="1022"/>
      <c r="IYX42" s="1022"/>
      <c r="IYY42" s="1022"/>
      <c r="IYZ42" s="1022"/>
      <c r="IZA42" s="1022"/>
      <c r="IZB42" s="1022"/>
      <c r="IZC42" s="1022"/>
      <c r="IZD42" s="1022"/>
      <c r="IZE42" s="1022"/>
      <c r="IZF42" s="1022"/>
      <c r="IZG42" s="1022"/>
      <c r="IZH42" s="1022"/>
      <c r="IZI42" s="1022"/>
      <c r="IZJ42" s="1022"/>
      <c r="IZK42" s="1022"/>
      <c r="IZL42" s="1022"/>
      <c r="IZM42" s="1022"/>
      <c r="IZN42" s="1022"/>
      <c r="IZO42" s="1022"/>
      <c r="IZP42" s="1022"/>
      <c r="IZQ42" s="1022"/>
      <c r="IZR42" s="1022"/>
      <c r="IZS42" s="1022"/>
      <c r="IZT42" s="1022"/>
      <c r="IZU42" s="1022"/>
      <c r="IZV42" s="1022"/>
      <c r="IZW42" s="1022"/>
      <c r="IZX42" s="1022"/>
      <c r="IZY42" s="1022"/>
      <c r="IZZ42" s="1022"/>
      <c r="JAA42" s="1022"/>
      <c r="JAB42" s="1022"/>
      <c r="JAC42" s="1022"/>
      <c r="JAD42" s="1022"/>
      <c r="JAE42" s="1022"/>
      <c r="JAF42" s="1022"/>
      <c r="JAG42" s="1022"/>
      <c r="JAH42" s="1022"/>
      <c r="JAI42" s="1022"/>
      <c r="JAJ42" s="1022"/>
      <c r="JAK42" s="1022"/>
      <c r="JAL42" s="1022"/>
      <c r="JAM42" s="1022"/>
      <c r="JAN42" s="1022"/>
      <c r="JAO42" s="1022"/>
      <c r="JAP42" s="1022"/>
      <c r="JAQ42" s="1022"/>
      <c r="JAR42" s="1022"/>
      <c r="JAS42" s="1022"/>
      <c r="JAT42" s="1022"/>
      <c r="JAU42" s="1022"/>
      <c r="JAV42" s="1022"/>
      <c r="JAW42" s="1022"/>
      <c r="JAX42" s="1022"/>
      <c r="JAY42" s="1022"/>
      <c r="JAZ42" s="1022"/>
      <c r="JBA42" s="1022"/>
      <c r="JBB42" s="1022"/>
      <c r="JBC42" s="1022"/>
      <c r="JBD42" s="1022"/>
      <c r="JBE42" s="1022"/>
      <c r="JBF42" s="1022"/>
      <c r="JBG42" s="1022"/>
      <c r="JBH42" s="1022"/>
      <c r="JBI42" s="1022"/>
      <c r="JBJ42" s="1022"/>
      <c r="JBK42" s="1022"/>
      <c r="JBL42" s="1022"/>
      <c r="JBM42" s="1022"/>
      <c r="JBN42" s="1022"/>
      <c r="JBO42" s="1022"/>
      <c r="JBP42" s="1022"/>
      <c r="JBQ42" s="1022"/>
      <c r="JBR42" s="1022"/>
      <c r="JBS42" s="1022"/>
      <c r="JBT42" s="1022"/>
      <c r="JBU42" s="1022"/>
      <c r="JBV42" s="1022"/>
      <c r="JBW42" s="1022"/>
      <c r="JBX42" s="1022"/>
      <c r="JBY42" s="1022"/>
      <c r="JBZ42" s="1022"/>
      <c r="JCA42" s="1022"/>
      <c r="JCB42" s="1022"/>
      <c r="JCC42" s="1022"/>
      <c r="JCD42" s="1022"/>
      <c r="JCE42" s="1022"/>
      <c r="JCF42" s="1022"/>
      <c r="JCG42" s="1022"/>
      <c r="JCH42" s="1022"/>
      <c r="JCI42" s="1022"/>
      <c r="JCJ42" s="1022"/>
      <c r="JCK42" s="1022"/>
      <c r="JCL42" s="1022"/>
      <c r="JCM42" s="1022"/>
      <c r="JCN42" s="1022"/>
      <c r="JCO42" s="1022"/>
      <c r="JCP42" s="1022"/>
      <c r="JCQ42" s="1022"/>
      <c r="JCR42" s="1022"/>
      <c r="JCS42" s="1022"/>
      <c r="JCT42" s="1022"/>
      <c r="JCU42" s="1022"/>
      <c r="JCV42" s="1022"/>
      <c r="JCW42" s="1022"/>
      <c r="JCX42" s="1022"/>
      <c r="JCY42" s="1022"/>
      <c r="JCZ42" s="1022"/>
      <c r="JDA42" s="1022"/>
      <c r="JDB42" s="1022"/>
      <c r="JDC42" s="1022"/>
      <c r="JDD42" s="1022"/>
      <c r="JDE42" s="1022"/>
      <c r="JDF42" s="1022"/>
      <c r="JDG42" s="1022"/>
      <c r="JDH42" s="1022"/>
      <c r="JDI42" s="1022"/>
      <c r="JDJ42" s="1022"/>
      <c r="JDK42" s="1022"/>
      <c r="JDL42" s="1022"/>
      <c r="JDM42" s="1022"/>
      <c r="JDN42" s="1022"/>
      <c r="JDO42" s="1022"/>
      <c r="JDP42" s="1022"/>
      <c r="JDQ42" s="1022"/>
      <c r="JDR42" s="1022"/>
      <c r="JDS42" s="1022"/>
      <c r="JDT42" s="1022"/>
      <c r="JDU42" s="1022"/>
      <c r="JDV42" s="1022"/>
      <c r="JDW42" s="1022"/>
      <c r="JDX42" s="1022"/>
      <c r="JDY42" s="1022"/>
      <c r="JDZ42" s="1022"/>
      <c r="JEA42" s="1022"/>
      <c r="JEB42" s="1022"/>
      <c r="JEC42" s="1022"/>
      <c r="JED42" s="1022"/>
      <c r="JEE42" s="1022"/>
      <c r="JEF42" s="1022"/>
      <c r="JEG42" s="1022"/>
      <c r="JEH42" s="1022"/>
      <c r="JEI42" s="1022"/>
      <c r="JEJ42" s="1022"/>
      <c r="JEK42" s="1022"/>
      <c r="JEL42" s="1022"/>
      <c r="JEM42" s="1022"/>
      <c r="JEN42" s="1022"/>
      <c r="JEO42" s="1022"/>
      <c r="JEP42" s="1022"/>
      <c r="JEQ42" s="1022"/>
      <c r="JER42" s="1022"/>
      <c r="JES42" s="1022"/>
      <c r="JET42" s="1022"/>
      <c r="JEU42" s="1022"/>
      <c r="JEV42" s="1022"/>
      <c r="JEW42" s="1022"/>
      <c r="JEX42" s="1022"/>
      <c r="JEY42" s="1022"/>
      <c r="JEZ42" s="1022"/>
      <c r="JFA42" s="1022"/>
      <c r="JFB42" s="1022"/>
      <c r="JFC42" s="1022"/>
      <c r="JFD42" s="1022"/>
      <c r="JFE42" s="1022"/>
      <c r="JFF42" s="1022"/>
      <c r="JFG42" s="1022"/>
      <c r="JFH42" s="1022"/>
      <c r="JFI42" s="1022"/>
      <c r="JFJ42" s="1022"/>
      <c r="JFK42" s="1022"/>
      <c r="JFL42" s="1022"/>
      <c r="JFM42" s="1022"/>
      <c r="JFN42" s="1022"/>
      <c r="JFO42" s="1022"/>
      <c r="JFP42" s="1022"/>
      <c r="JFQ42" s="1022"/>
      <c r="JFR42" s="1022"/>
      <c r="JFS42" s="1022"/>
      <c r="JFT42" s="1022"/>
      <c r="JFU42" s="1022"/>
      <c r="JFV42" s="1022"/>
      <c r="JFW42" s="1022"/>
      <c r="JFX42" s="1022"/>
      <c r="JFY42" s="1022"/>
      <c r="JFZ42" s="1022"/>
      <c r="JGA42" s="1022"/>
      <c r="JGB42" s="1022"/>
      <c r="JGC42" s="1022"/>
      <c r="JGD42" s="1022"/>
      <c r="JGE42" s="1022"/>
      <c r="JGF42" s="1022"/>
      <c r="JGG42" s="1022"/>
      <c r="JGH42" s="1022"/>
      <c r="JGI42" s="1022"/>
      <c r="JGJ42" s="1022"/>
      <c r="JGK42" s="1022"/>
      <c r="JGL42" s="1022"/>
      <c r="JGM42" s="1022"/>
      <c r="JGN42" s="1022"/>
      <c r="JGO42" s="1022"/>
      <c r="JGP42" s="1022"/>
      <c r="JGQ42" s="1022"/>
      <c r="JGR42" s="1022"/>
      <c r="JGS42" s="1022"/>
      <c r="JGT42" s="1022"/>
      <c r="JGU42" s="1022"/>
      <c r="JGV42" s="1022"/>
      <c r="JGW42" s="1022"/>
      <c r="JGX42" s="1022"/>
      <c r="JGY42" s="1022"/>
      <c r="JGZ42" s="1022"/>
      <c r="JHA42" s="1022"/>
      <c r="JHB42" s="1022"/>
      <c r="JHC42" s="1022"/>
      <c r="JHD42" s="1022"/>
      <c r="JHE42" s="1022"/>
      <c r="JHF42" s="1022"/>
      <c r="JHG42" s="1022"/>
      <c r="JHH42" s="1022"/>
      <c r="JHI42" s="1022"/>
      <c r="JHJ42" s="1022"/>
      <c r="JHK42" s="1022"/>
      <c r="JHL42" s="1022"/>
      <c r="JHM42" s="1022"/>
      <c r="JHN42" s="1022"/>
      <c r="JHO42" s="1022"/>
      <c r="JHP42" s="1022"/>
      <c r="JHQ42" s="1022"/>
      <c r="JHR42" s="1022"/>
      <c r="JHS42" s="1022"/>
      <c r="JHT42" s="1022"/>
      <c r="JHU42" s="1022"/>
      <c r="JHV42" s="1022"/>
      <c r="JHW42" s="1022"/>
      <c r="JHX42" s="1022"/>
      <c r="JHY42" s="1022"/>
      <c r="JHZ42" s="1022"/>
      <c r="JIA42" s="1022"/>
      <c r="JIB42" s="1022"/>
      <c r="JIC42" s="1022"/>
      <c r="JID42" s="1022"/>
      <c r="JIE42" s="1022"/>
      <c r="JIF42" s="1022"/>
      <c r="JIG42" s="1022"/>
      <c r="JIH42" s="1022"/>
      <c r="JII42" s="1022"/>
      <c r="JIJ42" s="1022"/>
      <c r="JIK42" s="1022"/>
      <c r="JIL42" s="1022"/>
      <c r="JIM42" s="1022"/>
      <c r="JIN42" s="1022"/>
      <c r="JIO42" s="1022"/>
      <c r="JIP42" s="1022"/>
      <c r="JIQ42" s="1022"/>
      <c r="JIR42" s="1022"/>
      <c r="JIS42" s="1022"/>
      <c r="JIT42" s="1022"/>
      <c r="JIU42" s="1022"/>
      <c r="JIV42" s="1022"/>
      <c r="JIW42" s="1022"/>
      <c r="JIX42" s="1022"/>
      <c r="JIY42" s="1022"/>
      <c r="JIZ42" s="1022"/>
      <c r="JJA42" s="1022"/>
      <c r="JJB42" s="1022"/>
      <c r="JJC42" s="1022"/>
      <c r="JJD42" s="1022"/>
      <c r="JJE42" s="1022"/>
      <c r="JJF42" s="1022"/>
      <c r="JJG42" s="1022"/>
      <c r="JJH42" s="1022"/>
      <c r="JJI42" s="1022"/>
      <c r="JJJ42" s="1022"/>
      <c r="JJK42" s="1022"/>
      <c r="JJL42" s="1022"/>
      <c r="JJM42" s="1022"/>
      <c r="JJN42" s="1022"/>
      <c r="JJO42" s="1022"/>
      <c r="JJP42" s="1022"/>
      <c r="JJQ42" s="1022"/>
      <c r="JJR42" s="1022"/>
      <c r="JJS42" s="1022"/>
      <c r="JJT42" s="1022"/>
      <c r="JJU42" s="1022"/>
      <c r="JJV42" s="1022"/>
      <c r="JJW42" s="1022"/>
      <c r="JJX42" s="1022"/>
      <c r="JJY42" s="1022"/>
      <c r="JJZ42" s="1022"/>
      <c r="JKA42" s="1022"/>
      <c r="JKB42" s="1022"/>
      <c r="JKC42" s="1022"/>
      <c r="JKD42" s="1022"/>
      <c r="JKE42" s="1022"/>
      <c r="JKF42" s="1022"/>
      <c r="JKG42" s="1022"/>
      <c r="JKH42" s="1022"/>
      <c r="JKI42" s="1022"/>
      <c r="JKJ42" s="1022"/>
      <c r="JKK42" s="1022"/>
      <c r="JKL42" s="1022"/>
      <c r="JKM42" s="1022"/>
      <c r="JKN42" s="1022"/>
      <c r="JKO42" s="1022"/>
      <c r="JKP42" s="1022"/>
      <c r="JKQ42" s="1022"/>
      <c r="JKR42" s="1022"/>
      <c r="JKS42" s="1022"/>
      <c r="JKT42" s="1022"/>
      <c r="JKU42" s="1022"/>
      <c r="JKV42" s="1022"/>
      <c r="JKW42" s="1022"/>
      <c r="JKX42" s="1022"/>
      <c r="JKY42" s="1022"/>
      <c r="JKZ42" s="1022"/>
      <c r="JLA42" s="1022"/>
      <c r="JLB42" s="1022"/>
      <c r="JLC42" s="1022"/>
      <c r="JLD42" s="1022"/>
      <c r="JLE42" s="1022"/>
      <c r="JLF42" s="1022"/>
      <c r="JLG42" s="1022"/>
      <c r="JLH42" s="1022"/>
      <c r="JLI42" s="1022"/>
      <c r="JLJ42" s="1022"/>
      <c r="JLK42" s="1022"/>
      <c r="JLL42" s="1022"/>
      <c r="JLM42" s="1022"/>
      <c r="JLN42" s="1022"/>
      <c r="JLO42" s="1022"/>
      <c r="JLP42" s="1022"/>
      <c r="JLQ42" s="1022"/>
      <c r="JLR42" s="1022"/>
      <c r="JLS42" s="1022"/>
      <c r="JLT42" s="1022"/>
      <c r="JLU42" s="1022"/>
      <c r="JLV42" s="1022"/>
      <c r="JLW42" s="1022"/>
      <c r="JLX42" s="1022"/>
      <c r="JLY42" s="1022"/>
      <c r="JLZ42" s="1022"/>
      <c r="JMA42" s="1022"/>
      <c r="JMB42" s="1022"/>
      <c r="JMC42" s="1022"/>
      <c r="JMD42" s="1022"/>
      <c r="JME42" s="1022"/>
      <c r="JMF42" s="1022"/>
      <c r="JMG42" s="1022"/>
      <c r="JMH42" s="1022"/>
      <c r="JMI42" s="1022"/>
      <c r="JMJ42" s="1022"/>
      <c r="JMK42" s="1022"/>
      <c r="JML42" s="1022"/>
      <c r="JMM42" s="1022"/>
      <c r="JMN42" s="1022"/>
      <c r="JMO42" s="1022"/>
      <c r="JMP42" s="1022"/>
      <c r="JMQ42" s="1022"/>
      <c r="JMR42" s="1022"/>
      <c r="JMS42" s="1022"/>
      <c r="JMT42" s="1022"/>
      <c r="JMU42" s="1022"/>
      <c r="JMV42" s="1022"/>
      <c r="JMW42" s="1022"/>
      <c r="JMX42" s="1022"/>
      <c r="JMY42" s="1022"/>
      <c r="JMZ42" s="1022"/>
      <c r="JNA42" s="1022"/>
      <c r="JNB42" s="1022"/>
      <c r="JNC42" s="1022"/>
      <c r="JND42" s="1022"/>
      <c r="JNE42" s="1022"/>
      <c r="JNF42" s="1022"/>
      <c r="JNG42" s="1022"/>
      <c r="JNH42" s="1022"/>
      <c r="JNI42" s="1022"/>
      <c r="JNJ42" s="1022"/>
      <c r="JNK42" s="1022"/>
      <c r="JNL42" s="1022"/>
      <c r="JNM42" s="1022"/>
      <c r="JNN42" s="1022"/>
      <c r="JNO42" s="1022"/>
      <c r="JNP42" s="1022"/>
      <c r="JNQ42" s="1022"/>
      <c r="JNR42" s="1022"/>
      <c r="JNS42" s="1022"/>
      <c r="JNT42" s="1022"/>
      <c r="JNU42" s="1022"/>
      <c r="JNV42" s="1022"/>
      <c r="JNW42" s="1022"/>
      <c r="JNX42" s="1022"/>
      <c r="JNY42" s="1022"/>
      <c r="JNZ42" s="1022"/>
      <c r="JOA42" s="1022"/>
      <c r="JOB42" s="1022"/>
      <c r="JOC42" s="1022"/>
      <c r="JOD42" s="1022"/>
      <c r="JOE42" s="1022"/>
      <c r="JOF42" s="1022"/>
      <c r="JOG42" s="1022"/>
      <c r="JOH42" s="1022"/>
      <c r="JOI42" s="1022"/>
      <c r="JOJ42" s="1022"/>
      <c r="JOK42" s="1022"/>
      <c r="JOL42" s="1022"/>
      <c r="JOM42" s="1022"/>
      <c r="JON42" s="1022"/>
      <c r="JOO42" s="1022"/>
      <c r="JOP42" s="1022"/>
      <c r="JOQ42" s="1022"/>
      <c r="JOR42" s="1022"/>
      <c r="JOS42" s="1022"/>
      <c r="JOT42" s="1022"/>
      <c r="JOU42" s="1022"/>
      <c r="JOV42" s="1022"/>
      <c r="JOW42" s="1022"/>
      <c r="JOX42" s="1022"/>
      <c r="JOY42" s="1022"/>
      <c r="JOZ42" s="1022"/>
      <c r="JPA42" s="1022"/>
      <c r="JPB42" s="1022"/>
      <c r="JPC42" s="1022"/>
      <c r="JPD42" s="1022"/>
      <c r="JPE42" s="1022"/>
      <c r="JPF42" s="1022"/>
      <c r="JPG42" s="1022"/>
      <c r="JPH42" s="1022"/>
      <c r="JPI42" s="1022"/>
      <c r="JPJ42" s="1022"/>
      <c r="JPK42" s="1022"/>
      <c r="JPL42" s="1022"/>
      <c r="JPM42" s="1022"/>
      <c r="JPN42" s="1022"/>
      <c r="JPO42" s="1022"/>
      <c r="JPP42" s="1022"/>
      <c r="JPQ42" s="1022"/>
      <c r="JPR42" s="1022"/>
      <c r="JPS42" s="1022"/>
      <c r="JPT42" s="1022"/>
      <c r="JPU42" s="1022"/>
      <c r="JPV42" s="1022"/>
      <c r="JPW42" s="1022"/>
      <c r="JPX42" s="1022"/>
      <c r="JPY42" s="1022"/>
      <c r="JPZ42" s="1022"/>
      <c r="JQA42" s="1022"/>
      <c r="JQB42" s="1022"/>
      <c r="JQC42" s="1022"/>
      <c r="JQD42" s="1022"/>
      <c r="JQE42" s="1022"/>
      <c r="JQF42" s="1022"/>
      <c r="JQG42" s="1022"/>
      <c r="JQH42" s="1022"/>
      <c r="JQI42" s="1022"/>
      <c r="JQJ42" s="1022"/>
      <c r="JQK42" s="1022"/>
      <c r="JQL42" s="1022"/>
      <c r="JQM42" s="1022"/>
      <c r="JQN42" s="1022"/>
      <c r="JQO42" s="1022"/>
      <c r="JQP42" s="1022"/>
      <c r="JQQ42" s="1022"/>
      <c r="JQR42" s="1022"/>
      <c r="JQS42" s="1022"/>
      <c r="JQT42" s="1022"/>
      <c r="JQU42" s="1022"/>
      <c r="JQV42" s="1022"/>
      <c r="JQW42" s="1022"/>
      <c r="JQX42" s="1022"/>
      <c r="JQY42" s="1022"/>
      <c r="JQZ42" s="1022"/>
      <c r="JRA42" s="1022"/>
      <c r="JRB42" s="1022"/>
      <c r="JRC42" s="1022"/>
      <c r="JRD42" s="1022"/>
      <c r="JRE42" s="1022"/>
      <c r="JRF42" s="1022"/>
      <c r="JRG42" s="1022"/>
      <c r="JRH42" s="1022"/>
      <c r="JRI42" s="1022"/>
      <c r="JRJ42" s="1022"/>
      <c r="JRK42" s="1022"/>
      <c r="JRL42" s="1022"/>
      <c r="JRM42" s="1022"/>
      <c r="JRN42" s="1022"/>
      <c r="JRO42" s="1022"/>
      <c r="JRP42" s="1022"/>
      <c r="JRQ42" s="1022"/>
      <c r="JRR42" s="1022"/>
      <c r="JRS42" s="1022"/>
      <c r="JRT42" s="1022"/>
      <c r="JRU42" s="1022"/>
      <c r="JRV42" s="1022"/>
      <c r="JRW42" s="1022"/>
      <c r="JRX42" s="1022"/>
      <c r="JRY42" s="1022"/>
      <c r="JRZ42" s="1022"/>
      <c r="JSA42" s="1022"/>
      <c r="JSB42" s="1022"/>
      <c r="JSC42" s="1022"/>
      <c r="JSD42" s="1022"/>
      <c r="JSE42" s="1022"/>
      <c r="JSF42" s="1022"/>
      <c r="JSG42" s="1022"/>
      <c r="JSH42" s="1022"/>
      <c r="JSI42" s="1022"/>
      <c r="JSJ42" s="1022"/>
      <c r="JSK42" s="1022"/>
      <c r="JSL42" s="1022"/>
      <c r="JSM42" s="1022"/>
      <c r="JSN42" s="1022"/>
      <c r="JSO42" s="1022"/>
      <c r="JSP42" s="1022"/>
      <c r="JSQ42" s="1022"/>
      <c r="JSR42" s="1022"/>
      <c r="JSS42" s="1022"/>
      <c r="JST42" s="1022"/>
      <c r="JSU42" s="1022"/>
      <c r="JSV42" s="1022"/>
      <c r="JSW42" s="1022"/>
      <c r="JSX42" s="1022"/>
      <c r="JSY42" s="1022"/>
      <c r="JSZ42" s="1022"/>
      <c r="JTA42" s="1022"/>
      <c r="JTB42" s="1022"/>
      <c r="JTC42" s="1022"/>
      <c r="JTD42" s="1022"/>
      <c r="JTE42" s="1022"/>
      <c r="JTF42" s="1022"/>
      <c r="JTG42" s="1022"/>
      <c r="JTH42" s="1022"/>
      <c r="JTI42" s="1022"/>
      <c r="JTJ42" s="1022"/>
      <c r="JTK42" s="1022"/>
      <c r="JTL42" s="1022"/>
      <c r="JTM42" s="1022"/>
      <c r="JTN42" s="1022"/>
      <c r="JTO42" s="1022"/>
      <c r="JTP42" s="1022"/>
      <c r="JTQ42" s="1022"/>
      <c r="JTR42" s="1022"/>
      <c r="JTS42" s="1022"/>
      <c r="JTT42" s="1022"/>
      <c r="JTU42" s="1022"/>
      <c r="JTV42" s="1022"/>
      <c r="JTW42" s="1022"/>
      <c r="JTX42" s="1022"/>
      <c r="JTY42" s="1022"/>
      <c r="JTZ42" s="1022"/>
      <c r="JUA42" s="1022"/>
      <c r="JUB42" s="1022"/>
      <c r="JUC42" s="1022"/>
      <c r="JUD42" s="1022"/>
      <c r="JUE42" s="1022"/>
      <c r="JUF42" s="1022"/>
      <c r="JUG42" s="1022"/>
      <c r="JUH42" s="1022"/>
      <c r="JUI42" s="1022"/>
      <c r="JUJ42" s="1022"/>
      <c r="JUK42" s="1022"/>
      <c r="JUL42" s="1022"/>
      <c r="JUM42" s="1022"/>
      <c r="JUN42" s="1022"/>
      <c r="JUO42" s="1022"/>
      <c r="JUP42" s="1022"/>
      <c r="JUQ42" s="1022"/>
      <c r="JUR42" s="1022"/>
      <c r="JUS42" s="1022"/>
      <c r="JUT42" s="1022"/>
      <c r="JUU42" s="1022"/>
      <c r="JUV42" s="1022"/>
      <c r="JUW42" s="1022"/>
      <c r="JUX42" s="1022"/>
      <c r="JUY42" s="1022"/>
      <c r="JUZ42" s="1022"/>
      <c r="JVA42" s="1022"/>
      <c r="JVB42" s="1022"/>
      <c r="JVC42" s="1022"/>
      <c r="JVD42" s="1022"/>
      <c r="JVE42" s="1022"/>
      <c r="JVF42" s="1022"/>
      <c r="JVG42" s="1022"/>
      <c r="JVH42" s="1022"/>
      <c r="JVI42" s="1022"/>
      <c r="JVJ42" s="1022"/>
      <c r="JVK42" s="1022"/>
      <c r="JVL42" s="1022"/>
      <c r="JVM42" s="1022"/>
      <c r="JVN42" s="1022"/>
      <c r="JVO42" s="1022"/>
      <c r="JVP42" s="1022"/>
      <c r="JVQ42" s="1022"/>
      <c r="JVR42" s="1022"/>
      <c r="JVS42" s="1022"/>
      <c r="JVT42" s="1022"/>
      <c r="JVU42" s="1022"/>
      <c r="JVV42" s="1022"/>
      <c r="JVW42" s="1022"/>
      <c r="JVX42" s="1022"/>
      <c r="JVY42" s="1022"/>
      <c r="JVZ42" s="1022"/>
      <c r="JWA42" s="1022"/>
      <c r="JWB42" s="1022"/>
      <c r="JWC42" s="1022"/>
      <c r="JWD42" s="1022"/>
      <c r="JWE42" s="1022"/>
      <c r="JWF42" s="1022"/>
      <c r="JWG42" s="1022"/>
      <c r="JWH42" s="1022"/>
      <c r="JWI42" s="1022"/>
      <c r="JWJ42" s="1022"/>
      <c r="JWK42" s="1022"/>
      <c r="JWL42" s="1022"/>
      <c r="JWM42" s="1022"/>
      <c r="JWN42" s="1022"/>
      <c r="JWO42" s="1022"/>
      <c r="JWP42" s="1022"/>
      <c r="JWQ42" s="1022"/>
      <c r="JWR42" s="1022"/>
      <c r="JWS42" s="1022"/>
      <c r="JWT42" s="1022"/>
      <c r="JWU42" s="1022"/>
      <c r="JWV42" s="1022"/>
      <c r="JWW42" s="1022"/>
      <c r="JWX42" s="1022"/>
      <c r="JWY42" s="1022"/>
      <c r="JWZ42" s="1022"/>
      <c r="JXA42" s="1022"/>
      <c r="JXB42" s="1022"/>
      <c r="JXC42" s="1022"/>
      <c r="JXD42" s="1022"/>
      <c r="JXE42" s="1022"/>
      <c r="JXF42" s="1022"/>
      <c r="JXG42" s="1022"/>
      <c r="JXH42" s="1022"/>
      <c r="JXI42" s="1022"/>
      <c r="JXJ42" s="1022"/>
      <c r="JXK42" s="1022"/>
      <c r="JXL42" s="1022"/>
      <c r="JXM42" s="1022"/>
      <c r="JXN42" s="1022"/>
      <c r="JXO42" s="1022"/>
      <c r="JXP42" s="1022"/>
      <c r="JXQ42" s="1022"/>
      <c r="JXR42" s="1022"/>
      <c r="JXS42" s="1022"/>
      <c r="JXT42" s="1022"/>
      <c r="JXU42" s="1022"/>
      <c r="JXV42" s="1022"/>
      <c r="JXW42" s="1022"/>
      <c r="JXX42" s="1022"/>
      <c r="JXY42" s="1022"/>
      <c r="JXZ42" s="1022"/>
      <c r="JYA42" s="1022"/>
      <c r="JYB42" s="1022"/>
      <c r="JYC42" s="1022"/>
      <c r="JYD42" s="1022"/>
      <c r="JYE42" s="1022"/>
      <c r="JYF42" s="1022"/>
      <c r="JYG42" s="1022"/>
      <c r="JYH42" s="1022"/>
      <c r="JYI42" s="1022"/>
      <c r="JYJ42" s="1022"/>
      <c r="JYK42" s="1022"/>
      <c r="JYL42" s="1022"/>
      <c r="JYM42" s="1022"/>
      <c r="JYN42" s="1022"/>
      <c r="JYO42" s="1022"/>
      <c r="JYP42" s="1022"/>
      <c r="JYQ42" s="1022"/>
      <c r="JYR42" s="1022"/>
      <c r="JYS42" s="1022"/>
      <c r="JYT42" s="1022"/>
      <c r="JYU42" s="1022"/>
      <c r="JYV42" s="1022"/>
      <c r="JYW42" s="1022"/>
      <c r="JYX42" s="1022"/>
      <c r="JYY42" s="1022"/>
      <c r="JYZ42" s="1022"/>
      <c r="JZA42" s="1022"/>
      <c r="JZB42" s="1022"/>
      <c r="JZC42" s="1022"/>
      <c r="JZD42" s="1022"/>
      <c r="JZE42" s="1022"/>
      <c r="JZF42" s="1022"/>
      <c r="JZG42" s="1022"/>
      <c r="JZH42" s="1022"/>
      <c r="JZI42" s="1022"/>
      <c r="JZJ42" s="1022"/>
      <c r="JZK42" s="1022"/>
      <c r="JZL42" s="1022"/>
      <c r="JZM42" s="1022"/>
      <c r="JZN42" s="1022"/>
      <c r="JZO42" s="1022"/>
      <c r="JZP42" s="1022"/>
      <c r="JZQ42" s="1022"/>
      <c r="JZR42" s="1022"/>
      <c r="JZS42" s="1022"/>
      <c r="JZT42" s="1022"/>
      <c r="JZU42" s="1022"/>
      <c r="JZV42" s="1022"/>
      <c r="JZW42" s="1022"/>
      <c r="JZX42" s="1022"/>
      <c r="JZY42" s="1022"/>
      <c r="JZZ42" s="1022"/>
      <c r="KAA42" s="1022"/>
      <c r="KAB42" s="1022"/>
      <c r="KAC42" s="1022"/>
      <c r="KAD42" s="1022"/>
      <c r="KAE42" s="1022"/>
      <c r="KAF42" s="1022"/>
      <c r="KAG42" s="1022"/>
      <c r="KAH42" s="1022"/>
      <c r="KAI42" s="1022"/>
      <c r="KAJ42" s="1022"/>
      <c r="KAK42" s="1022"/>
      <c r="KAL42" s="1022"/>
      <c r="KAM42" s="1022"/>
      <c r="KAN42" s="1022"/>
      <c r="KAO42" s="1022"/>
      <c r="KAP42" s="1022"/>
      <c r="KAQ42" s="1022"/>
      <c r="KAR42" s="1022"/>
      <c r="KAS42" s="1022"/>
      <c r="KAT42" s="1022"/>
      <c r="KAU42" s="1022"/>
      <c r="KAV42" s="1022"/>
      <c r="KAW42" s="1022"/>
      <c r="KAX42" s="1022"/>
      <c r="KAY42" s="1022"/>
      <c r="KAZ42" s="1022"/>
      <c r="KBA42" s="1022"/>
      <c r="KBB42" s="1022"/>
      <c r="KBC42" s="1022"/>
      <c r="KBD42" s="1022"/>
      <c r="KBE42" s="1022"/>
      <c r="KBF42" s="1022"/>
      <c r="KBG42" s="1022"/>
      <c r="KBH42" s="1022"/>
      <c r="KBI42" s="1022"/>
      <c r="KBJ42" s="1022"/>
      <c r="KBK42" s="1022"/>
      <c r="KBL42" s="1022"/>
      <c r="KBM42" s="1022"/>
      <c r="KBN42" s="1022"/>
      <c r="KBO42" s="1022"/>
      <c r="KBP42" s="1022"/>
      <c r="KBQ42" s="1022"/>
      <c r="KBR42" s="1022"/>
      <c r="KBS42" s="1022"/>
      <c r="KBT42" s="1022"/>
      <c r="KBU42" s="1022"/>
      <c r="KBV42" s="1022"/>
      <c r="KBW42" s="1022"/>
      <c r="KBX42" s="1022"/>
      <c r="KBY42" s="1022"/>
      <c r="KBZ42" s="1022"/>
      <c r="KCA42" s="1022"/>
      <c r="KCB42" s="1022"/>
      <c r="KCC42" s="1022"/>
      <c r="KCD42" s="1022"/>
      <c r="KCE42" s="1022"/>
      <c r="KCF42" s="1022"/>
      <c r="KCG42" s="1022"/>
      <c r="KCH42" s="1022"/>
      <c r="KCI42" s="1022"/>
      <c r="KCJ42" s="1022"/>
      <c r="KCK42" s="1022"/>
      <c r="KCL42" s="1022"/>
      <c r="KCM42" s="1022"/>
      <c r="KCN42" s="1022"/>
      <c r="KCO42" s="1022"/>
      <c r="KCP42" s="1022"/>
      <c r="KCQ42" s="1022"/>
      <c r="KCR42" s="1022"/>
      <c r="KCS42" s="1022"/>
      <c r="KCT42" s="1022"/>
      <c r="KCU42" s="1022"/>
      <c r="KCV42" s="1022"/>
      <c r="KCW42" s="1022"/>
      <c r="KCX42" s="1022"/>
      <c r="KCY42" s="1022"/>
      <c r="KCZ42" s="1022"/>
      <c r="KDA42" s="1022"/>
      <c r="KDB42" s="1022"/>
      <c r="KDC42" s="1022"/>
      <c r="KDD42" s="1022"/>
      <c r="KDE42" s="1022"/>
      <c r="KDF42" s="1022"/>
      <c r="KDG42" s="1022"/>
      <c r="KDH42" s="1022"/>
      <c r="KDI42" s="1022"/>
      <c r="KDJ42" s="1022"/>
      <c r="KDK42" s="1022"/>
      <c r="KDL42" s="1022"/>
      <c r="KDM42" s="1022"/>
      <c r="KDN42" s="1022"/>
      <c r="KDO42" s="1022"/>
      <c r="KDP42" s="1022"/>
      <c r="KDQ42" s="1022"/>
      <c r="KDR42" s="1022"/>
      <c r="KDS42" s="1022"/>
      <c r="KDT42" s="1022"/>
      <c r="KDU42" s="1022"/>
      <c r="KDV42" s="1022"/>
      <c r="KDW42" s="1022"/>
      <c r="KDX42" s="1022"/>
      <c r="KDY42" s="1022"/>
      <c r="KDZ42" s="1022"/>
      <c r="KEA42" s="1022"/>
      <c r="KEB42" s="1022"/>
      <c r="KEC42" s="1022"/>
      <c r="KED42" s="1022"/>
      <c r="KEE42" s="1022"/>
      <c r="KEF42" s="1022"/>
      <c r="KEG42" s="1022"/>
      <c r="KEH42" s="1022"/>
      <c r="KEI42" s="1022"/>
      <c r="KEJ42" s="1022"/>
      <c r="KEK42" s="1022"/>
      <c r="KEL42" s="1022"/>
      <c r="KEM42" s="1022"/>
      <c r="KEN42" s="1022"/>
      <c r="KEO42" s="1022"/>
      <c r="KEP42" s="1022"/>
      <c r="KEQ42" s="1022"/>
      <c r="KER42" s="1022"/>
      <c r="KES42" s="1022"/>
      <c r="KET42" s="1022"/>
      <c r="KEU42" s="1022"/>
      <c r="KEV42" s="1022"/>
      <c r="KEW42" s="1022"/>
      <c r="KEX42" s="1022"/>
      <c r="KEY42" s="1022"/>
      <c r="KEZ42" s="1022"/>
      <c r="KFA42" s="1022"/>
      <c r="KFB42" s="1022"/>
      <c r="KFC42" s="1022"/>
      <c r="KFD42" s="1022"/>
      <c r="KFE42" s="1022"/>
      <c r="KFF42" s="1022"/>
      <c r="KFG42" s="1022"/>
      <c r="KFH42" s="1022"/>
      <c r="KFI42" s="1022"/>
      <c r="KFJ42" s="1022"/>
      <c r="KFK42" s="1022"/>
      <c r="KFL42" s="1022"/>
      <c r="KFM42" s="1022"/>
      <c r="KFN42" s="1022"/>
      <c r="KFO42" s="1022"/>
      <c r="KFP42" s="1022"/>
      <c r="KFQ42" s="1022"/>
      <c r="KFR42" s="1022"/>
      <c r="KFS42" s="1022"/>
      <c r="KFT42" s="1022"/>
      <c r="KFU42" s="1022"/>
      <c r="KFV42" s="1022"/>
      <c r="KFW42" s="1022"/>
      <c r="KFX42" s="1022"/>
      <c r="KFY42" s="1022"/>
      <c r="KFZ42" s="1022"/>
      <c r="KGA42" s="1022"/>
      <c r="KGB42" s="1022"/>
      <c r="KGC42" s="1022"/>
      <c r="KGD42" s="1022"/>
      <c r="KGE42" s="1022"/>
      <c r="KGF42" s="1022"/>
      <c r="KGG42" s="1022"/>
      <c r="KGH42" s="1022"/>
      <c r="KGI42" s="1022"/>
      <c r="KGJ42" s="1022"/>
      <c r="KGK42" s="1022"/>
      <c r="KGL42" s="1022"/>
      <c r="KGM42" s="1022"/>
      <c r="KGN42" s="1022"/>
      <c r="KGO42" s="1022"/>
      <c r="KGP42" s="1022"/>
      <c r="KGQ42" s="1022"/>
      <c r="KGR42" s="1022"/>
      <c r="KGS42" s="1022"/>
      <c r="KGT42" s="1022"/>
      <c r="KGU42" s="1022"/>
      <c r="KGV42" s="1022"/>
      <c r="KGW42" s="1022"/>
      <c r="KGX42" s="1022"/>
      <c r="KGY42" s="1022"/>
      <c r="KGZ42" s="1022"/>
      <c r="KHA42" s="1022"/>
      <c r="KHB42" s="1022"/>
      <c r="KHC42" s="1022"/>
      <c r="KHD42" s="1022"/>
      <c r="KHE42" s="1022"/>
      <c r="KHF42" s="1022"/>
      <c r="KHG42" s="1022"/>
      <c r="KHH42" s="1022"/>
      <c r="KHI42" s="1022"/>
      <c r="KHJ42" s="1022"/>
      <c r="KHK42" s="1022"/>
      <c r="KHL42" s="1022"/>
      <c r="KHM42" s="1022"/>
      <c r="KHN42" s="1022"/>
      <c r="KHO42" s="1022"/>
      <c r="KHP42" s="1022"/>
      <c r="KHQ42" s="1022"/>
      <c r="KHR42" s="1022"/>
      <c r="KHS42" s="1022"/>
      <c r="KHT42" s="1022"/>
      <c r="KHU42" s="1022"/>
      <c r="KHV42" s="1022"/>
      <c r="KHW42" s="1022"/>
      <c r="KHX42" s="1022"/>
      <c r="KHY42" s="1022"/>
      <c r="KHZ42" s="1022"/>
      <c r="KIA42" s="1022"/>
      <c r="KIB42" s="1022"/>
      <c r="KIC42" s="1022"/>
      <c r="KID42" s="1022"/>
      <c r="KIE42" s="1022"/>
      <c r="KIF42" s="1022"/>
      <c r="KIG42" s="1022"/>
      <c r="KIH42" s="1022"/>
      <c r="KII42" s="1022"/>
      <c r="KIJ42" s="1022"/>
      <c r="KIK42" s="1022"/>
      <c r="KIL42" s="1022"/>
      <c r="KIM42" s="1022"/>
      <c r="KIN42" s="1022"/>
      <c r="KIO42" s="1022"/>
      <c r="KIP42" s="1022"/>
      <c r="KIQ42" s="1022"/>
      <c r="KIR42" s="1022"/>
      <c r="KIS42" s="1022"/>
      <c r="KIT42" s="1022"/>
      <c r="KIU42" s="1022"/>
      <c r="KIV42" s="1022"/>
      <c r="KIW42" s="1022"/>
      <c r="KIX42" s="1022"/>
      <c r="KIY42" s="1022"/>
      <c r="KIZ42" s="1022"/>
      <c r="KJA42" s="1022"/>
      <c r="KJB42" s="1022"/>
      <c r="KJC42" s="1022"/>
      <c r="KJD42" s="1022"/>
      <c r="KJE42" s="1022"/>
      <c r="KJF42" s="1022"/>
      <c r="KJG42" s="1022"/>
      <c r="KJH42" s="1022"/>
      <c r="KJI42" s="1022"/>
      <c r="KJJ42" s="1022"/>
      <c r="KJK42" s="1022"/>
      <c r="KJL42" s="1022"/>
      <c r="KJM42" s="1022"/>
      <c r="KJN42" s="1022"/>
      <c r="KJO42" s="1022"/>
      <c r="KJP42" s="1022"/>
      <c r="KJQ42" s="1022"/>
      <c r="KJR42" s="1022"/>
      <c r="KJS42" s="1022"/>
      <c r="KJT42" s="1022"/>
      <c r="KJU42" s="1022"/>
      <c r="KJV42" s="1022"/>
      <c r="KJW42" s="1022"/>
      <c r="KJX42" s="1022"/>
      <c r="KJY42" s="1022"/>
      <c r="KJZ42" s="1022"/>
      <c r="KKA42" s="1022"/>
      <c r="KKB42" s="1022"/>
      <c r="KKC42" s="1022"/>
      <c r="KKD42" s="1022"/>
      <c r="KKE42" s="1022"/>
      <c r="KKF42" s="1022"/>
      <c r="KKG42" s="1022"/>
      <c r="KKH42" s="1022"/>
      <c r="KKI42" s="1022"/>
      <c r="KKJ42" s="1022"/>
      <c r="KKK42" s="1022"/>
      <c r="KKL42" s="1022"/>
      <c r="KKM42" s="1022"/>
      <c r="KKN42" s="1022"/>
      <c r="KKO42" s="1022"/>
      <c r="KKP42" s="1022"/>
      <c r="KKQ42" s="1022"/>
      <c r="KKR42" s="1022"/>
      <c r="KKS42" s="1022"/>
      <c r="KKT42" s="1022"/>
      <c r="KKU42" s="1022"/>
      <c r="KKV42" s="1022"/>
      <c r="KKW42" s="1022"/>
      <c r="KKX42" s="1022"/>
      <c r="KKY42" s="1022"/>
      <c r="KKZ42" s="1022"/>
      <c r="KLA42" s="1022"/>
      <c r="KLB42" s="1022"/>
      <c r="KLC42" s="1022"/>
      <c r="KLD42" s="1022"/>
      <c r="KLE42" s="1022"/>
      <c r="KLF42" s="1022"/>
      <c r="KLG42" s="1022"/>
      <c r="KLH42" s="1022"/>
      <c r="KLI42" s="1022"/>
      <c r="KLJ42" s="1022"/>
      <c r="KLK42" s="1022"/>
      <c r="KLL42" s="1022"/>
      <c r="KLM42" s="1022"/>
      <c r="KLN42" s="1022"/>
      <c r="KLO42" s="1022"/>
      <c r="KLP42" s="1022"/>
      <c r="KLQ42" s="1022"/>
      <c r="KLR42" s="1022"/>
      <c r="KLS42" s="1022"/>
      <c r="KLT42" s="1022"/>
      <c r="KLU42" s="1022"/>
      <c r="KLV42" s="1022"/>
      <c r="KLW42" s="1022"/>
      <c r="KLX42" s="1022"/>
      <c r="KLY42" s="1022"/>
      <c r="KLZ42" s="1022"/>
      <c r="KMA42" s="1022"/>
      <c r="KMB42" s="1022"/>
      <c r="KMC42" s="1022"/>
      <c r="KMD42" s="1022"/>
      <c r="KME42" s="1022"/>
      <c r="KMF42" s="1022"/>
      <c r="KMG42" s="1022"/>
      <c r="KMH42" s="1022"/>
      <c r="KMI42" s="1022"/>
      <c r="KMJ42" s="1022"/>
      <c r="KMK42" s="1022"/>
      <c r="KML42" s="1022"/>
      <c r="KMM42" s="1022"/>
      <c r="KMN42" s="1022"/>
      <c r="KMO42" s="1022"/>
      <c r="KMP42" s="1022"/>
      <c r="KMQ42" s="1022"/>
      <c r="KMR42" s="1022"/>
      <c r="KMS42" s="1022"/>
      <c r="KMT42" s="1022"/>
      <c r="KMU42" s="1022"/>
      <c r="KMV42" s="1022"/>
      <c r="KMW42" s="1022"/>
      <c r="KMX42" s="1022"/>
      <c r="KMY42" s="1022"/>
      <c r="KMZ42" s="1022"/>
      <c r="KNA42" s="1022"/>
      <c r="KNB42" s="1022"/>
      <c r="KNC42" s="1022"/>
      <c r="KND42" s="1022"/>
      <c r="KNE42" s="1022"/>
      <c r="KNF42" s="1022"/>
      <c r="KNG42" s="1022"/>
      <c r="KNH42" s="1022"/>
      <c r="KNI42" s="1022"/>
      <c r="KNJ42" s="1022"/>
      <c r="KNK42" s="1022"/>
      <c r="KNL42" s="1022"/>
      <c r="KNM42" s="1022"/>
      <c r="KNN42" s="1022"/>
      <c r="KNO42" s="1022"/>
      <c r="KNP42" s="1022"/>
      <c r="KNQ42" s="1022"/>
      <c r="KNR42" s="1022"/>
      <c r="KNS42" s="1022"/>
      <c r="KNT42" s="1022"/>
      <c r="KNU42" s="1022"/>
      <c r="KNV42" s="1022"/>
      <c r="KNW42" s="1022"/>
      <c r="KNX42" s="1022"/>
      <c r="KNY42" s="1022"/>
      <c r="KNZ42" s="1022"/>
      <c r="KOA42" s="1022"/>
      <c r="KOB42" s="1022"/>
      <c r="KOC42" s="1022"/>
      <c r="KOD42" s="1022"/>
      <c r="KOE42" s="1022"/>
      <c r="KOF42" s="1022"/>
      <c r="KOG42" s="1022"/>
      <c r="KOH42" s="1022"/>
      <c r="KOI42" s="1022"/>
      <c r="KOJ42" s="1022"/>
      <c r="KOK42" s="1022"/>
      <c r="KOL42" s="1022"/>
      <c r="KOM42" s="1022"/>
      <c r="KON42" s="1022"/>
      <c r="KOO42" s="1022"/>
      <c r="KOP42" s="1022"/>
      <c r="KOQ42" s="1022"/>
      <c r="KOR42" s="1022"/>
      <c r="KOS42" s="1022"/>
      <c r="KOT42" s="1022"/>
      <c r="KOU42" s="1022"/>
      <c r="KOV42" s="1022"/>
      <c r="KOW42" s="1022"/>
      <c r="KOX42" s="1022"/>
      <c r="KOY42" s="1022"/>
      <c r="KOZ42" s="1022"/>
      <c r="KPA42" s="1022"/>
      <c r="KPB42" s="1022"/>
      <c r="KPC42" s="1022"/>
      <c r="KPD42" s="1022"/>
      <c r="KPE42" s="1022"/>
      <c r="KPF42" s="1022"/>
      <c r="KPG42" s="1022"/>
      <c r="KPH42" s="1022"/>
      <c r="KPI42" s="1022"/>
      <c r="KPJ42" s="1022"/>
      <c r="KPK42" s="1022"/>
      <c r="KPL42" s="1022"/>
      <c r="KPM42" s="1022"/>
      <c r="KPN42" s="1022"/>
      <c r="KPO42" s="1022"/>
      <c r="KPP42" s="1022"/>
      <c r="KPQ42" s="1022"/>
      <c r="KPR42" s="1022"/>
      <c r="KPS42" s="1022"/>
      <c r="KPT42" s="1022"/>
      <c r="KPU42" s="1022"/>
      <c r="KPV42" s="1022"/>
      <c r="KPW42" s="1022"/>
      <c r="KPX42" s="1022"/>
      <c r="KPY42" s="1022"/>
      <c r="KPZ42" s="1022"/>
      <c r="KQA42" s="1022"/>
      <c r="KQB42" s="1022"/>
      <c r="KQC42" s="1022"/>
      <c r="KQD42" s="1022"/>
      <c r="KQE42" s="1022"/>
      <c r="KQF42" s="1022"/>
      <c r="KQG42" s="1022"/>
      <c r="KQH42" s="1022"/>
      <c r="KQI42" s="1022"/>
      <c r="KQJ42" s="1022"/>
      <c r="KQK42" s="1022"/>
      <c r="KQL42" s="1022"/>
      <c r="KQM42" s="1022"/>
      <c r="KQN42" s="1022"/>
      <c r="KQO42" s="1022"/>
      <c r="KQP42" s="1022"/>
      <c r="KQQ42" s="1022"/>
      <c r="KQR42" s="1022"/>
      <c r="KQS42" s="1022"/>
      <c r="KQT42" s="1022"/>
      <c r="KQU42" s="1022"/>
      <c r="KQV42" s="1022"/>
      <c r="KQW42" s="1022"/>
      <c r="KQX42" s="1022"/>
      <c r="KQY42" s="1022"/>
      <c r="KQZ42" s="1022"/>
      <c r="KRA42" s="1022"/>
      <c r="KRB42" s="1022"/>
      <c r="KRC42" s="1022"/>
      <c r="KRD42" s="1022"/>
      <c r="KRE42" s="1022"/>
      <c r="KRF42" s="1022"/>
      <c r="KRG42" s="1022"/>
      <c r="KRH42" s="1022"/>
      <c r="KRI42" s="1022"/>
      <c r="KRJ42" s="1022"/>
      <c r="KRK42" s="1022"/>
      <c r="KRL42" s="1022"/>
      <c r="KRM42" s="1022"/>
      <c r="KRN42" s="1022"/>
      <c r="KRO42" s="1022"/>
      <c r="KRP42" s="1022"/>
      <c r="KRQ42" s="1022"/>
      <c r="KRR42" s="1022"/>
      <c r="KRS42" s="1022"/>
      <c r="KRT42" s="1022"/>
      <c r="KRU42" s="1022"/>
      <c r="KRV42" s="1022"/>
      <c r="KRW42" s="1022"/>
      <c r="KRX42" s="1022"/>
      <c r="KRY42" s="1022"/>
      <c r="KRZ42" s="1022"/>
      <c r="KSA42" s="1022"/>
      <c r="KSB42" s="1022"/>
      <c r="KSC42" s="1022"/>
      <c r="KSD42" s="1022"/>
      <c r="KSE42" s="1022"/>
      <c r="KSF42" s="1022"/>
      <c r="KSG42" s="1022"/>
      <c r="KSH42" s="1022"/>
      <c r="KSI42" s="1022"/>
      <c r="KSJ42" s="1022"/>
      <c r="KSK42" s="1022"/>
      <c r="KSL42" s="1022"/>
      <c r="KSM42" s="1022"/>
      <c r="KSN42" s="1022"/>
      <c r="KSO42" s="1022"/>
      <c r="KSP42" s="1022"/>
      <c r="KSQ42" s="1022"/>
      <c r="KSR42" s="1022"/>
      <c r="KSS42" s="1022"/>
      <c r="KST42" s="1022"/>
      <c r="KSU42" s="1022"/>
      <c r="KSV42" s="1022"/>
      <c r="KSW42" s="1022"/>
      <c r="KSX42" s="1022"/>
      <c r="KSY42" s="1022"/>
      <c r="KSZ42" s="1022"/>
      <c r="KTA42" s="1022"/>
      <c r="KTB42" s="1022"/>
      <c r="KTC42" s="1022"/>
      <c r="KTD42" s="1022"/>
      <c r="KTE42" s="1022"/>
      <c r="KTF42" s="1022"/>
      <c r="KTG42" s="1022"/>
      <c r="KTH42" s="1022"/>
      <c r="KTI42" s="1022"/>
      <c r="KTJ42" s="1022"/>
      <c r="KTK42" s="1022"/>
      <c r="KTL42" s="1022"/>
      <c r="KTM42" s="1022"/>
      <c r="KTN42" s="1022"/>
      <c r="KTO42" s="1022"/>
      <c r="KTP42" s="1022"/>
      <c r="KTQ42" s="1022"/>
      <c r="KTR42" s="1022"/>
      <c r="KTS42" s="1022"/>
      <c r="KTT42" s="1022"/>
      <c r="KTU42" s="1022"/>
      <c r="KTV42" s="1022"/>
      <c r="KTW42" s="1022"/>
      <c r="KTX42" s="1022"/>
      <c r="KTY42" s="1022"/>
      <c r="KTZ42" s="1022"/>
      <c r="KUA42" s="1022"/>
      <c r="KUB42" s="1022"/>
      <c r="KUC42" s="1022"/>
      <c r="KUD42" s="1022"/>
      <c r="KUE42" s="1022"/>
      <c r="KUF42" s="1022"/>
      <c r="KUG42" s="1022"/>
      <c r="KUH42" s="1022"/>
      <c r="KUI42" s="1022"/>
      <c r="KUJ42" s="1022"/>
      <c r="KUK42" s="1022"/>
      <c r="KUL42" s="1022"/>
      <c r="KUM42" s="1022"/>
      <c r="KUN42" s="1022"/>
      <c r="KUO42" s="1022"/>
      <c r="KUP42" s="1022"/>
      <c r="KUQ42" s="1022"/>
      <c r="KUR42" s="1022"/>
      <c r="KUS42" s="1022"/>
      <c r="KUT42" s="1022"/>
      <c r="KUU42" s="1022"/>
      <c r="KUV42" s="1022"/>
      <c r="KUW42" s="1022"/>
      <c r="KUX42" s="1022"/>
      <c r="KUY42" s="1022"/>
      <c r="KUZ42" s="1022"/>
      <c r="KVA42" s="1022"/>
      <c r="KVB42" s="1022"/>
      <c r="KVC42" s="1022"/>
      <c r="KVD42" s="1022"/>
      <c r="KVE42" s="1022"/>
      <c r="KVF42" s="1022"/>
      <c r="KVG42" s="1022"/>
      <c r="KVH42" s="1022"/>
      <c r="KVI42" s="1022"/>
      <c r="KVJ42" s="1022"/>
      <c r="KVK42" s="1022"/>
      <c r="KVL42" s="1022"/>
      <c r="KVM42" s="1022"/>
      <c r="KVN42" s="1022"/>
      <c r="KVO42" s="1022"/>
      <c r="KVP42" s="1022"/>
      <c r="KVQ42" s="1022"/>
      <c r="KVR42" s="1022"/>
      <c r="KVS42" s="1022"/>
      <c r="KVT42" s="1022"/>
      <c r="KVU42" s="1022"/>
      <c r="KVV42" s="1022"/>
      <c r="KVW42" s="1022"/>
      <c r="KVX42" s="1022"/>
      <c r="KVY42" s="1022"/>
      <c r="KVZ42" s="1022"/>
      <c r="KWA42" s="1022"/>
      <c r="KWB42" s="1022"/>
      <c r="KWC42" s="1022"/>
      <c r="KWD42" s="1022"/>
      <c r="KWE42" s="1022"/>
      <c r="KWF42" s="1022"/>
      <c r="KWG42" s="1022"/>
      <c r="KWH42" s="1022"/>
      <c r="KWI42" s="1022"/>
      <c r="KWJ42" s="1022"/>
      <c r="KWK42" s="1022"/>
      <c r="KWL42" s="1022"/>
      <c r="KWM42" s="1022"/>
      <c r="KWN42" s="1022"/>
      <c r="KWO42" s="1022"/>
      <c r="KWP42" s="1022"/>
      <c r="KWQ42" s="1022"/>
      <c r="KWR42" s="1022"/>
      <c r="KWS42" s="1022"/>
      <c r="KWT42" s="1022"/>
      <c r="KWU42" s="1022"/>
      <c r="KWV42" s="1022"/>
      <c r="KWW42" s="1022"/>
      <c r="KWX42" s="1022"/>
      <c r="KWY42" s="1022"/>
      <c r="KWZ42" s="1022"/>
      <c r="KXA42" s="1022"/>
      <c r="KXB42" s="1022"/>
      <c r="KXC42" s="1022"/>
      <c r="KXD42" s="1022"/>
      <c r="KXE42" s="1022"/>
      <c r="KXF42" s="1022"/>
      <c r="KXG42" s="1022"/>
      <c r="KXH42" s="1022"/>
      <c r="KXI42" s="1022"/>
      <c r="KXJ42" s="1022"/>
      <c r="KXK42" s="1022"/>
      <c r="KXL42" s="1022"/>
      <c r="KXM42" s="1022"/>
      <c r="KXN42" s="1022"/>
      <c r="KXO42" s="1022"/>
      <c r="KXP42" s="1022"/>
      <c r="KXQ42" s="1022"/>
      <c r="KXR42" s="1022"/>
      <c r="KXS42" s="1022"/>
      <c r="KXT42" s="1022"/>
      <c r="KXU42" s="1022"/>
      <c r="KXV42" s="1022"/>
      <c r="KXW42" s="1022"/>
      <c r="KXX42" s="1022"/>
      <c r="KXY42" s="1022"/>
      <c r="KXZ42" s="1022"/>
      <c r="KYA42" s="1022"/>
      <c r="KYB42" s="1022"/>
      <c r="KYC42" s="1022"/>
      <c r="KYD42" s="1022"/>
      <c r="KYE42" s="1022"/>
      <c r="KYF42" s="1022"/>
      <c r="KYG42" s="1022"/>
      <c r="KYH42" s="1022"/>
      <c r="KYI42" s="1022"/>
      <c r="KYJ42" s="1022"/>
      <c r="KYK42" s="1022"/>
      <c r="KYL42" s="1022"/>
      <c r="KYM42" s="1022"/>
      <c r="KYN42" s="1022"/>
      <c r="KYO42" s="1022"/>
      <c r="KYP42" s="1022"/>
      <c r="KYQ42" s="1022"/>
      <c r="KYR42" s="1022"/>
      <c r="KYS42" s="1022"/>
      <c r="KYT42" s="1022"/>
      <c r="KYU42" s="1022"/>
      <c r="KYV42" s="1022"/>
      <c r="KYW42" s="1022"/>
      <c r="KYX42" s="1022"/>
      <c r="KYY42" s="1022"/>
      <c r="KYZ42" s="1022"/>
      <c r="KZA42" s="1022"/>
      <c r="KZB42" s="1022"/>
      <c r="KZC42" s="1022"/>
      <c r="KZD42" s="1022"/>
      <c r="KZE42" s="1022"/>
      <c r="KZF42" s="1022"/>
      <c r="KZG42" s="1022"/>
      <c r="KZH42" s="1022"/>
      <c r="KZI42" s="1022"/>
      <c r="KZJ42" s="1022"/>
      <c r="KZK42" s="1022"/>
      <c r="KZL42" s="1022"/>
      <c r="KZM42" s="1022"/>
      <c r="KZN42" s="1022"/>
      <c r="KZO42" s="1022"/>
      <c r="KZP42" s="1022"/>
      <c r="KZQ42" s="1022"/>
      <c r="KZR42" s="1022"/>
      <c r="KZS42" s="1022"/>
      <c r="KZT42" s="1022"/>
      <c r="KZU42" s="1022"/>
      <c r="KZV42" s="1022"/>
      <c r="KZW42" s="1022"/>
      <c r="KZX42" s="1022"/>
      <c r="KZY42" s="1022"/>
      <c r="KZZ42" s="1022"/>
      <c r="LAA42" s="1022"/>
      <c r="LAB42" s="1022"/>
      <c r="LAC42" s="1022"/>
      <c r="LAD42" s="1022"/>
      <c r="LAE42" s="1022"/>
      <c r="LAF42" s="1022"/>
      <c r="LAG42" s="1022"/>
      <c r="LAH42" s="1022"/>
      <c r="LAI42" s="1022"/>
      <c r="LAJ42" s="1022"/>
      <c r="LAK42" s="1022"/>
      <c r="LAL42" s="1022"/>
      <c r="LAM42" s="1022"/>
      <c r="LAN42" s="1022"/>
      <c r="LAO42" s="1022"/>
      <c r="LAP42" s="1022"/>
      <c r="LAQ42" s="1022"/>
      <c r="LAR42" s="1022"/>
      <c r="LAS42" s="1022"/>
      <c r="LAT42" s="1022"/>
      <c r="LAU42" s="1022"/>
      <c r="LAV42" s="1022"/>
      <c r="LAW42" s="1022"/>
      <c r="LAX42" s="1022"/>
      <c r="LAY42" s="1022"/>
      <c r="LAZ42" s="1022"/>
      <c r="LBA42" s="1022"/>
      <c r="LBB42" s="1022"/>
      <c r="LBC42" s="1022"/>
      <c r="LBD42" s="1022"/>
      <c r="LBE42" s="1022"/>
      <c r="LBF42" s="1022"/>
      <c r="LBG42" s="1022"/>
      <c r="LBH42" s="1022"/>
      <c r="LBI42" s="1022"/>
      <c r="LBJ42" s="1022"/>
      <c r="LBK42" s="1022"/>
      <c r="LBL42" s="1022"/>
      <c r="LBM42" s="1022"/>
      <c r="LBN42" s="1022"/>
      <c r="LBO42" s="1022"/>
      <c r="LBP42" s="1022"/>
      <c r="LBQ42" s="1022"/>
      <c r="LBR42" s="1022"/>
      <c r="LBS42" s="1022"/>
      <c r="LBT42" s="1022"/>
      <c r="LBU42" s="1022"/>
      <c r="LBV42" s="1022"/>
      <c r="LBW42" s="1022"/>
      <c r="LBX42" s="1022"/>
      <c r="LBY42" s="1022"/>
      <c r="LBZ42" s="1022"/>
      <c r="LCA42" s="1022"/>
      <c r="LCB42" s="1022"/>
      <c r="LCC42" s="1022"/>
      <c r="LCD42" s="1022"/>
      <c r="LCE42" s="1022"/>
      <c r="LCF42" s="1022"/>
      <c r="LCG42" s="1022"/>
      <c r="LCH42" s="1022"/>
      <c r="LCI42" s="1022"/>
      <c r="LCJ42" s="1022"/>
      <c r="LCK42" s="1022"/>
      <c r="LCL42" s="1022"/>
      <c r="LCM42" s="1022"/>
      <c r="LCN42" s="1022"/>
      <c r="LCO42" s="1022"/>
      <c r="LCP42" s="1022"/>
      <c r="LCQ42" s="1022"/>
      <c r="LCR42" s="1022"/>
      <c r="LCS42" s="1022"/>
      <c r="LCT42" s="1022"/>
      <c r="LCU42" s="1022"/>
      <c r="LCV42" s="1022"/>
      <c r="LCW42" s="1022"/>
      <c r="LCX42" s="1022"/>
      <c r="LCY42" s="1022"/>
      <c r="LCZ42" s="1022"/>
      <c r="LDA42" s="1022"/>
      <c r="LDB42" s="1022"/>
      <c r="LDC42" s="1022"/>
      <c r="LDD42" s="1022"/>
      <c r="LDE42" s="1022"/>
      <c r="LDF42" s="1022"/>
      <c r="LDG42" s="1022"/>
      <c r="LDH42" s="1022"/>
      <c r="LDI42" s="1022"/>
      <c r="LDJ42" s="1022"/>
      <c r="LDK42" s="1022"/>
      <c r="LDL42" s="1022"/>
      <c r="LDM42" s="1022"/>
      <c r="LDN42" s="1022"/>
      <c r="LDO42" s="1022"/>
      <c r="LDP42" s="1022"/>
      <c r="LDQ42" s="1022"/>
      <c r="LDR42" s="1022"/>
      <c r="LDS42" s="1022"/>
      <c r="LDT42" s="1022"/>
      <c r="LDU42" s="1022"/>
      <c r="LDV42" s="1022"/>
      <c r="LDW42" s="1022"/>
      <c r="LDX42" s="1022"/>
      <c r="LDY42" s="1022"/>
      <c r="LDZ42" s="1022"/>
      <c r="LEA42" s="1022"/>
      <c r="LEB42" s="1022"/>
      <c r="LEC42" s="1022"/>
      <c r="LED42" s="1022"/>
      <c r="LEE42" s="1022"/>
      <c r="LEF42" s="1022"/>
      <c r="LEG42" s="1022"/>
      <c r="LEH42" s="1022"/>
      <c r="LEI42" s="1022"/>
      <c r="LEJ42" s="1022"/>
      <c r="LEK42" s="1022"/>
      <c r="LEL42" s="1022"/>
      <c r="LEM42" s="1022"/>
      <c r="LEN42" s="1022"/>
      <c r="LEO42" s="1022"/>
      <c r="LEP42" s="1022"/>
      <c r="LEQ42" s="1022"/>
      <c r="LER42" s="1022"/>
      <c r="LES42" s="1022"/>
      <c r="LET42" s="1022"/>
      <c r="LEU42" s="1022"/>
      <c r="LEV42" s="1022"/>
      <c r="LEW42" s="1022"/>
      <c r="LEX42" s="1022"/>
      <c r="LEY42" s="1022"/>
      <c r="LEZ42" s="1022"/>
      <c r="LFA42" s="1022"/>
      <c r="LFB42" s="1022"/>
      <c r="LFC42" s="1022"/>
      <c r="LFD42" s="1022"/>
      <c r="LFE42" s="1022"/>
      <c r="LFF42" s="1022"/>
      <c r="LFG42" s="1022"/>
      <c r="LFH42" s="1022"/>
      <c r="LFI42" s="1022"/>
      <c r="LFJ42" s="1022"/>
      <c r="LFK42" s="1022"/>
      <c r="LFL42" s="1022"/>
      <c r="LFM42" s="1022"/>
      <c r="LFN42" s="1022"/>
      <c r="LFO42" s="1022"/>
      <c r="LFP42" s="1022"/>
      <c r="LFQ42" s="1022"/>
      <c r="LFR42" s="1022"/>
      <c r="LFS42" s="1022"/>
      <c r="LFT42" s="1022"/>
      <c r="LFU42" s="1022"/>
      <c r="LFV42" s="1022"/>
      <c r="LFW42" s="1022"/>
      <c r="LFX42" s="1022"/>
      <c r="LFY42" s="1022"/>
      <c r="LFZ42" s="1022"/>
      <c r="LGA42" s="1022"/>
      <c r="LGB42" s="1022"/>
      <c r="LGC42" s="1022"/>
      <c r="LGD42" s="1022"/>
      <c r="LGE42" s="1022"/>
      <c r="LGF42" s="1022"/>
      <c r="LGG42" s="1022"/>
      <c r="LGH42" s="1022"/>
      <c r="LGI42" s="1022"/>
      <c r="LGJ42" s="1022"/>
      <c r="LGK42" s="1022"/>
      <c r="LGL42" s="1022"/>
      <c r="LGM42" s="1022"/>
      <c r="LGN42" s="1022"/>
      <c r="LGO42" s="1022"/>
      <c r="LGP42" s="1022"/>
      <c r="LGQ42" s="1022"/>
      <c r="LGR42" s="1022"/>
      <c r="LGS42" s="1022"/>
      <c r="LGT42" s="1022"/>
      <c r="LGU42" s="1022"/>
      <c r="LGV42" s="1022"/>
      <c r="LGW42" s="1022"/>
      <c r="LGX42" s="1022"/>
      <c r="LGY42" s="1022"/>
      <c r="LGZ42" s="1022"/>
      <c r="LHA42" s="1022"/>
      <c r="LHB42" s="1022"/>
      <c r="LHC42" s="1022"/>
      <c r="LHD42" s="1022"/>
      <c r="LHE42" s="1022"/>
      <c r="LHF42" s="1022"/>
      <c r="LHG42" s="1022"/>
      <c r="LHH42" s="1022"/>
      <c r="LHI42" s="1022"/>
      <c r="LHJ42" s="1022"/>
      <c r="LHK42" s="1022"/>
      <c r="LHL42" s="1022"/>
      <c r="LHM42" s="1022"/>
      <c r="LHN42" s="1022"/>
      <c r="LHO42" s="1022"/>
      <c r="LHP42" s="1022"/>
      <c r="LHQ42" s="1022"/>
      <c r="LHR42" s="1022"/>
      <c r="LHS42" s="1022"/>
      <c r="LHT42" s="1022"/>
      <c r="LHU42" s="1022"/>
      <c r="LHV42" s="1022"/>
      <c r="LHW42" s="1022"/>
      <c r="LHX42" s="1022"/>
      <c r="LHY42" s="1022"/>
      <c r="LHZ42" s="1022"/>
      <c r="LIA42" s="1022"/>
      <c r="LIB42" s="1022"/>
      <c r="LIC42" s="1022"/>
      <c r="LID42" s="1022"/>
      <c r="LIE42" s="1022"/>
      <c r="LIF42" s="1022"/>
      <c r="LIG42" s="1022"/>
      <c r="LIH42" s="1022"/>
      <c r="LII42" s="1022"/>
      <c r="LIJ42" s="1022"/>
      <c r="LIK42" s="1022"/>
      <c r="LIL42" s="1022"/>
      <c r="LIM42" s="1022"/>
      <c r="LIN42" s="1022"/>
      <c r="LIO42" s="1022"/>
      <c r="LIP42" s="1022"/>
      <c r="LIQ42" s="1022"/>
      <c r="LIR42" s="1022"/>
      <c r="LIS42" s="1022"/>
      <c r="LIT42" s="1022"/>
      <c r="LIU42" s="1022"/>
      <c r="LIV42" s="1022"/>
      <c r="LIW42" s="1022"/>
      <c r="LIX42" s="1022"/>
      <c r="LIY42" s="1022"/>
      <c r="LIZ42" s="1022"/>
      <c r="LJA42" s="1022"/>
      <c r="LJB42" s="1022"/>
      <c r="LJC42" s="1022"/>
      <c r="LJD42" s="1022"/>
      <c r="LJE42" s="1022"/>
      <c r="LJF42" s="1022"/>
      <c r="LJG42" s="1022"/>
      <c r="LJH42" s="1022"/>
      <c r="LJI42" s="1022"/>
      <c r="LJJ42" s="1022"/>
      <c r="LJK42" s="1022"/>
      <c r="LJL42" s="1022"/>
      <c r="LJM42" s="1022"/>
      <c r="LJN42" s="1022"/>
      <c r="LJO42" s="1022"/>
      <c r="LJP42" s="1022"/>
      <c r="LJQ42" s="1022"/>
      <c r="LJR42" s="1022"/>
      <c r="LJS42" s="1022"/>
      <c r="LJT42" s="1022"/>
      <c r="LJU42" s="1022"/>
      <c r="LJV42" s="1022"/>
      <c r="LJW42" s="1022"/>
      <c r="LJX42" s="1022"/>
      <c r="LJY42" s="1022"/>
      <c r="LJZ42" s="1022"/>
      <c r="LKA42" s="1022"/>
      <c r="LKB42" s="1022"/>
      <c r="LKC42" s="1022"/>
      <c r="LKD42" s="1022"/>
      <c r="LKE42" s="1022"/>
      <c r="LKF42" s="1022"/>
      <c r="LKG42" s="1022"/>
      <c r="LKH42" s="1022"/>
      <c r="LKI42" s="1022"/>
      <c r="LKJ42" s="1022"/>
      <c r="LKK42" s="1022"/>
      <c r="LKL42" s="1022"/>
      <c r="LKM42" s="1022"/>
      <c r="LKN42" s="1022"/>
      <c r="LKO42" s="1022"/>
      <c r="LKP42" s="1022"/>
      <c r="LKQ42" s="1022"/>
      <c r="LKR42" s="1022"/>
      <c r="LKS42" s="1022"/>
      <c r="LKT42" s="1022"/>
      <c r="LKU42" s="1022"/>
      <c r="LKV42" s="1022"/>
      <c r="LKW42" s="1022"/>
      <c r="LKX42" s="1022"/>
      <c r="LKY42" s="1022"/>
      <c r="LKZ42" s="1022"/>
      <c r="LLA42" s="1022"/>
      <c r="LLB42" s="1022"/>
      <c r="LLC42" s="1022"/>
      <c r="LLD42" s="1022"/>
      <c r="LLE42" s="1022"/>
      <c r="LLF42" s="1022"/>
      <c r="LLG42" s="1022"/>
      <c r="LLH42" s="1022"/>
      <c r="LLI42" s="1022"/>
      <c r="LLJ42" s="1022"/>
      <c r="LLK42" s="1022"/>
      <c r="LLL42" s="1022"/>
      <c r="LLM42" s="1022"/>
      <c r="LLN42" s="1022"/>
      <c r="LLO42" s="1022"/>
      <c r="LLP42" s="1022"/>
      <c r="LLQ42" s="1022"/>
      <c r="LLR42" s="1022"/>
      <c r="LLS42" s="1022"/>
      <c r="LLT42" s="1022"/>
      <c r="LLU42" s="1022"/>
      <c r="LLV42" s="1022"/>
      <c r="LLW42" s="1022"/>
      <c r="LLX42" s="1022"/>
      <c r="LLY42" s="1022"/>
      <c r="LLZ42" s="1022"/>
      <c r="LMA42" s="1022"/>
      <c r="LMB42" s="1022"/>
      <c r="LMC42" s="1022"/>
      <c r="LMD42" s="1022"/>
      <c r="LME42" s="1022"/>
      <c r="LMF42" s="1022"/>
      <c r="LMG42" s="1022"/>
      <c r="LMH42" s="1022"/>
      <c r="LMI42" s="1022"/>
      <c r="LMJ42" s="1022"/>
      <c r="LMK42" s="1022"/>
      <c r="LML42" s="1022"/>
      <c r="LMM42" s="1022"/>
      <c r="LMN42" s="1022"/>
      <c r="LMO42" s="1022"/>
      <c r="LMP42" s="1022"/>
      <c r="LMQ42" s="1022"/>
      <c r="LMR42" s="1022"/>
      <c r="LMS42" s="1022"/>
      <c r="LMT42" s="1022"/>
      <c r="LMU42" s="1022"/>
      <c r="LMV42" s="1022"/>
      <c r="LMW42" s="1022"/>
      <c r="LMX42" s="1022"/>
      <c r="LMY42" s="1022"/>
      <c r="LMZ42" s="1022"/>
      <c r="LNA42" s="1022"/>
      <c r="LNB42" s="1022"/>
      <c r="LNC42" s="1022"/>
      <c r="LND42" s="1022"/>
      <c r="LNE42" s="1022"/>
      <c r="LNF42" s="1022"/>
      <c r="LNG42" s="1022"/>
      <c r="LNH42" s="1022"/>
      <c r="LNI42" s="1022"/>
      <c r="LNJ42" s="1022"/>
      <c r="LNK42" s="1022"/>
      <c r="LNL42" s="1022"/>
      <c r="LNM42" s="1022"/>
      <c r="LNN42" s="1022"/>
      <c r="LNO42" s="1022"/>
      <c r="LNP42" s="1022"/>
      <c r="LNQ42" s="1022"/>
      <c r="LNR42" s="1022"/>
      <c r="LNS42" s="1022"/>
      <c r="LNT42" s="1022"/>
      <c r="LNU42" s="1022"/>
      <c r="LNV42" s="1022"/>
      <c r="LNW42" s="1022"/>
      <c r="LNX42" s="1022"/>
      <c r="LNY42" s="1022"/>
      <c r="LNZ42" s="1022"/>
      <c r="LOA42" s="1022"/>
      <c r="LOB42" s="1022"/>
      <c r="LOC42" s="1022"/>
      <c r="LOD42" s="1022"/>
      <c r="LOE42" s="1022"/>
      <c r="LOF42" s="1022"/>
      <c r="LOG42" s="1022"/>
      <c r="LOH42" s="1022"/>
      <c r="LOI42" s="1022"/>
      <c r="LOJ42" s="1022"/>
      <c r="LOK42" s="1022"/>
      <c r="LOL42" s="1022"/>
      <c r="LOM42" s="1022"/>
      <c r="LON42" s="1022"/>
      <c r="LOO42" s="1022"/>
      <c r="LOP42" s="1022"/>
      <c r="LOQ42" s="1022"/>
      <c r="LOR42" s="1022"/>
      <c r="LOS42" s="1022"/>
      <c r="LOT42" s="1022"/>
      <c r="LOU42" s="1022"/>
      <c r="LOV42" s="1022"/>
      <c r="LOW42" s="1022"/>
      <c r="LOX42" s="1022"/>
      <c r="LOY42" s="1022"/>
      <c r="LOZ42" s="1022"/>
      <c r="LPA42" s="1022"/>
      <c r="LPB42" s="1022"/>
      <c r="LPC42" s="1022"/>
      <c r="LPD42" s="1022"/>
      <c r="LPE42" s="1022"/>
      <c r="LPF42" s="1022"/>
      <c r="LPG42" s="1022"/>
      <c r="LPH42" s="1022"/>
      <c r="LPI42" s="1022"/>
      <c r="LPJ42" s="1022"/>
      <c r="LPK42" s="1022"/>
      <c r="LPL42" s="1022"/>
      <c r="LPM42" s="1022"/>
      <c r="LPN42" s="1022"/>
      <c r="LPO42" s="1022"/>
      <c r="LPP42" s="1022"/>
      <c r="LPQ42" s="1022"/>
      <c r="LPR42" s="1022"/>
      <c r="LPS42" s="1022"/>
      <c r="LPT42" s="1022"/>
      <c r="LPU42" s="1022"/>
      <c r="LPV42" s="1022"/>
      <c r="LPW42" s="1022"/>
      <c r="LPX42" s="1022"/>
      <c r="LPY42" s="1022"/>
      <c r="LPZ42" s="1022"/>
      <c r="LQA42" s="1022"/>
      <c r="LQB42" s="1022"/>
      <c r="LQC42" s="1022"/>
      <c r="LQD42" s="1022"/>
      <c r="LQE42" s="1022"/>
      <c r="LQF42" s="1022"/>
      <c r="LQG42" s="1022"/>
      <c r="LQH42" s="1022"/>
      <c r="LQI42" s="1022"/>
      <c r="LQJ42" s="1022"/>
      <c r="LQK42" s="1022"/>
      <c r="LQL42" s="1022"/>
      <c r="LQM42" s="1022"/>
      <c r="LQN42" s="1022"/>
      <c r="LQO42" s="1022"/>
      <c r="LQP42" s="1022"/>
      <c r="LQQ42" s="1022"/>
      <c r="LQR42" s="1022"/>
      <c r="LQS42" s="1022"/>
      <c r="LQT42" s="1022"/>
      <c r="LQU42" s="1022"/>
      <c r="LQV42" s="1022"/>
      <c r="LQW42" s="1022"/>
      <c r="LQX42" s="1022"/>
      <c r="LQY42" s="1022"/>
      <c r="LQZ42" s="1022"/>
      <c r="LRA42" s="1022"/>
      <c r="LRB42" s="1022"/>
      <c r="LRC42" s="1022"/>
      <c r="LRD42" s="1022"/>
      <c r="LRE42" s="1022"/>
      <c r="LRF42" s="1022"/>
      <c r="LRG42" s="1022"/>
      <c r="LRH42" s="1022"/>
      <c r="LRI42" s="1022"/>
      <c r="LRJ42" s="1022"/>
      <c r="LRK42" s="1022"/>
      <c r="LRL42" s="1022"/>
      <c r="LRM42" s="1022"/>
      <c r="LRN42" s="1022"/>
      <c r="LRO42" s="1022"/>
      <c r="LRP42" s="1022"/>
      <c r="LRQ42" s="1022"/>
      <c r="LRR42" s="1022"/>
      <c r="LRS42" s="1022"/>
      <c r="LRT42" s="1022"/>
      <c r="LRU42" s="1022"/>
      <c r="LRV42" s="1022"/>
      <c r="LRW42" s="1022"/>
      <c r="LRX42" s="1022"/>
      <c r="LRY42" s="1022"/>
      <c r="LRZ42" s="1022"/>
      <c r="LSA42" s="1022"/>
      <c r="LSB42" s="1022"/>
      <c r="LSC42" s="1022"/>
      <c r="LSD42" s="1022"/>
      <c r="LSE42" s="1022"/>
      <c r="LSF42" s="1022"/>
      <c r="LSG42" s="1022"/>
      <c r="LSH42" s="1022"/>
      <c r="LSI42" s="1022"/>
      <c r="LSJ42" s="1022"/>
      <c r="LSK42" s="1022"/>
      <c r="LSL42" s="1022"/>
      <c r="LSM42" s="1022"/>
      <c r="LSN42" s="1022"/>
      <c r="LSO42" s="1022"/>
      <c r="LSP42" s="1022"/>
      <c r="LSQ42" s="1022"/>
      <c r="LSR42" s="1022"/>
      <c r="LSS42" s="1022"/>
      <c r="LST42" s="1022"/>
      <c r="LSU42" s="1022"/>
      <c r="LSV42" s="1022"/>
      <c r="LSW42" s="1022"/>
      <c r="LSX42" s="1022"/>
      <c r="LSY42" s="1022"/>
      <c r="LSZ42" s="1022"/>
      <c r="LTA42" s="1022"/>
      <c r="LTB42" s="1022"/>
      <c r="LTC42" s="1022"/>
      <c r="LTD42" s="1022"/>
      <c r="LTE42" s="1022"/>
      <c r="LTF42" s="1022"/>
      <c r="LTG42" s="1022"/>
      <c r="LTH42" s="1022"/>
      <c r="LTI42" s="1022"/>
      <c r="LTJ42" s="1022"/>
      <c r="LTK42" s="1022"/>
      <c r="LTL42" s="1022"/>
      <c r="LTM42" s="1022"/>
      <c r="LTN42" s="1022"/>
      <c r="LTO42" s="1022"/>
      <c r="LTP42" s="1022"/>
      <c r="LTQ42" s="1022"/>
      <c r="LTR42" s="1022"/>
      <c r="LTS42" s="1022"/>
      <c r="LTT42" s="1022"/>
      <c r="LTU42" s="1022"/>
      <c r="LTV42" s="1022"/>
      <c r="LTW42" s="1022"/>
      <c r="LTX42" s="1022"/>
      <c r="LTY42" s="1022"/>
      <c r="LTZ42" s="1022"/>
      <c r="LUA42" s="1022"/>
      <c r="LUB42" s="1022"/>
      <c r="LUC42" s="1022"/>
      <c r="LUD42" s="1022"/>
      <c r="LUE42" s="1022"/>
      <c r="LUF42" s="1022"/>
      <c r="LUG42" s="1022"/>
      <c r="LUH42" s="1022"/>
      <c r="LUI42" s="1022"/>
      <c r="LUJ42" s="1022"/>
      <c r="LUK42" s="1022"/>
      <c r="LUL42" s="1022"/>
      <c r="LUM42" s="1022"/>
      <c r="LUN42" s="1022"/>
      <c r="LUO42" s="1022"/>
      <c r="LUP42" s="1022"/>
      <c r="LUQ42" s="1022"/>
      <c r="LUR42" s="1022"/>
      <c r="LUS42" s="1022"/>
      <c r="LUT42" s="1022"/>
      <c r="LUU42" s="1022"/>
      <c r="LUV42" s="1022"/>
      <c r="LUW42" s="1022"/>
      <c r="LUX42" s="1022"/>
      <c r="LUY42" s="1022"/>
      <c r="LUZ42" s="1022"/>
      <c r="LVA42" s="1022"/>
      <c r="LVB42" s="1022"/>
      <c r="LVC42" s="1022"/>
      <c r="LVD42" s="1022"/>
      <c r="LVE42" s="1022"/>
      <c r="LVF42" s="1022"/>
      <c r="LVG42" s="1022"/>
      <c r="LVH42" s="1022"/>
      <c r="LVI42" s="1022"/>
      <c r="LVJ42" s="1022"/>
      <c r="LVK42" s="1022"/>
      <c r="LVL42" s="1022"/>
      <c r="LVM42" s="1022"/>
      <c r="LVN42" s="1022"/>
      <c r="LVO42" s="1022"/>
      <c r="LVP42" s="1022"/>
      <c r="LVQ42" s="1022"/>
      <c r="LVR42" s="1022"/>
      <c r="LVS42" s="1022"/>
      <c r="LVT42" s="1022"/>
      <c r="LVU42" s="1022"/>
      <c r="LVV42" s="1022"/>
      <c r="LVW42" s="1022"/>
      <c r="LVX42" s="1022"/>
      <c r="LVY42" s="1022"/>
      <c r="LVZ42" s="1022"/>
      <c r="LWA42" s="1022"/>
      <c r="LWB42" s="1022"/>
      <c r="LWC42" s="1022"/>
      <c r="LWD42" s="1022"/>
      <c r="LWE42" s="1022"/>
      <c r="LWF42" s="1022"/>
      <c r="LWG42" s="1022"/>
      <c r="LWH42" s="1022"/>
      <c r="LWI42" s="1022"/>
      <c r="LWJ42" s="1022"/>
      <c r="LWK42" s="1022"/>
      <c r="LWL42" s="1022"/>
      <c r="LWM42" s="1022"/>
      <c r="LWN42" s="1022"/>
      <c r="LWO42" s="1022"/>
      <c r="LWP42" s="1022"/>
      <c r="LWQ42" s="1022"/>
      <c r="LWR42" s="1022"/>
      <c r="LWS42" s="1022"/>
      <c r="LWT42" s="1022"/>
      <c r="LWU42" s="1022"/>
      <c r="LWV42" s="1022"/>
      <c r="LWW42" s="1022"/>
      <c r="LWX42" s="1022"/>
      <c r="LWY42" s="1022"/>
      <c r="LWZ42" s="1022"/>
      <c r="LXA42" s="1022"/>
      <c r="LXB42" s="1022"/>
      <c r="LXC42" s="1022"/>
      <c r="LXD42" s="1022"/>
      <c r="LXE42" s="1022"/>
      <c r="LXF42" s="1022"/>
      <c r="LXG42" s="1022"/>
      <c r="LXH42" s="1022"/>
      <c r="LXI42" s="1022"/>
      <c r="LXJ42" s="1022"/>
      <c r="LXK42" s="1022"/>
      <c r="LXL42" s="1022"/>
      <c r="LXM42" s="1022"/>
      <c r="LXN42" s="1022"/>
      <c r="LXO42" s="1022"/>
      <c r="LXP42" s="1022"/>
      <c r="LXQ42" s="1022"/>
      <c r="LXR42" s="1022"/>
      <c r="LXS42" s="1022"/>
      <c r="LXT42" s="1022"/>
      <c r="LXU42" s="1022"/>
      <c r="LXV42" s="1022"/>
      <c r="LXW42" s="1022"/>
      <c r="LXX42" s="1022"/>
      <c r="LXY42" s="1022"/>
      <c r="LXZ42" s="1022"/>
      <c r="LYA42" s="1022"/>
      <c r="LYB42" s="1022"/>
      <c r="LYC42" s="1022"/>
      <c r="LYD42" s="1022"/>
      <c r="LYE42" s="1022"/>
      <c r="LYF42" s="1022"/>
      <c r="LYG42" s="1022"/>
      <c r="LYH42" s="1022"/>
      <c r="LYI42" s="1022"/>
      <c r="LYJ42" s="1022"/>
      <c r="LYK42" s="1022"/>
      <c r="LYL42" s="1022"/>
      <c r="LYM42" s="1022"/>
      <c r="LYN42" s="1022"/>
      <c r="LYO42" s="1022"/>
      <c r="LYP42" s="1022"/>
      <c r="LYQ42" s="1022"/>
      <c r="LYR42" s="1022"/>
      <c r="LYS42" s="1022"/>
      <c r="LYT42" s="1022"/>
      <c r="LYU42" s="1022"/>
      <c r="LYV42" s="1022"/>
      <c r="LYW42" s="1022"/>
      <c r="LYX42" s="1022"/>
      <c r="LYY42" s="1022"/>
      <c r="LYZ42" s="1022"/>
      <c r="LZA42" s="1022"/>
      <c r="LZB42" s="1022"/>
      <c r="LZC42" s="1022"/>
      <c r="LZD42" s="1022"/>
      <c r="LZE42" s="1022"/>
      <c r="LZF42" s="1022"/>
      <c r="LZG42" s="1022"/>
      <c r="LZH42" s="1022"/>
      <c r="LZI42" s="1022"/>
      <c r="LZJ42" s="1022"/>
      <c r="LZK42" s="1022"/>
      <c r="LZL42" s="1022"/>
      <c r="LZM42" s="1022"/>
      <c r="LZN42" s="1022"/>
      <c r="LZO42" s="1022"/>
      <c r="LZP42" s="1022"/>
      <c r="LZQ42" s="1022"/>
      <c r="LZR42" s="1022"/>
      <c r="LZS42" s="1022"/>
      <c r="LZT42" s="1022"/>
      <c r="LZU42" s="1022"/>
      <c r="LZV42" s="1022"/>
      <c r="LZW42" s="1022"/>
      <c r="LZX42" s="1022"/>
      <c r="LZY42" s="1022"/>
      <c r="LZZ42" s="1022"/>
      <c r="MAA42" s="1022"/>
      <c r="MAB42" s="1022"/>
      <c r="MAC42" s="1022"/>
      <c r="MAD42" s="1022"/>
      <c r="MAE42" s="1022"/>
      <c r="MAF42" s="1022"/>
      <c r="MAG42" s="1022"/>
      <c r="MAH42" s="1022"/>
      <c r="MAI42" s="1022"/>
      <c r="MAJ42" s="1022"/>
      <c r="MAK42" s="1022"/>
      <c r="MAL42" s="1022"/>
      <c r="MAM42" s="1022"/>
      <c r="MAN42" s="1022"/>
      <c r="MAO42" s="1022"/>
      <c r="MAP42" s="1022"/>
      <c r="MAQ42" s="1022"/>
      <c r="MAR42" s="1022"/>
      <c r="MAS42" s="1022"/>
      <c r="MAT42" s="1022"/>
      <c r="MAU42" s="1022"/>
      <c r="MAV42" s="1022"/>
      <c r="MAW42" s="1022"/>
      <c r="MAX42" s="1022"/>
      <c r="MAY42" s="1022"/>
      <c r="MAZ42" s="1022"/>
      <c r="MBA42" s="1022"/>
      <c r="MBB42" s="1022"/>
      <c r="MBC42" s="1022"/>
      <c r="MBD42" s="1022"/>
      <c r="MBE42" s="1022"/>
      <c r="MBF42" s="1022"/>
      <c r="MBG42" s="1022"/>
      <c r="MBH42" s="1022"/>
      <c r="MBI42" s="1022"/>
      <c r="MBJ42" s="1022"/>
      <c r="MBK42" s="1022"/>
      <c r="MBL42" s="1022"/>
      <c r="MBM42" s="1022"/>
      <c r="MBN42" s="1022"/>
      <c r="MBO42" s="1022"/>
      <c r="MBP42" s="1022"/>
      <c r="MBQ42" s="1022"/>
      <c r="MBR42" s="1022"/>
      <c r="MBS42" s="1022"/>
      <c r="MBT42" s="1022"/>
      <c r="MBU42" s="1022"/>
      <c r="MBV42" s="1022"/>
      <c r="MBW42" s="1022"/>
      <c r="MBX42" s="1022"/>
      <c r="MBY42" s="1022"/>
      <c r="MBZ42" s="1022"/>
      <c r="MCA42" s="1022"/>
      <c r="MCB42" s="1022"/>
      <c r="MCC42" s="1022"/>
      <c r="MCD42" s="1022"/>
      <c r="MCE42" s="1022"/>
      <c r="MCF42" s="1022"/>
      <c r="MCG42" s="1022"/>
      <c r="MCH42" s="1022"/>
      <c r="MCI42" s="1022"/>
      <c r="MCJ42" s="1022"/>
      <c r="MCK42" s="1022"/>
      <c r="MCL42" s="1022"/>
      <c r="MCM42" s="1022"/>
      <c r="MCN42" s="1022"/>
      <c r="MCO42" s="1022"/>
      <c r="MCP42" s="1022"/>
      <c r="MCQ42" s="1022"/>
      <c r="MCR42" s="1022"/>
      <c r="MCS42" s="1022"/>
      <c r="MCT42" s="1022"/>
      <c r="MCU42" s="1022"/>
      <c r="MCV42" s="1022"/>
      <c r="MCW42" s="1022"/>
      <c r="MCX42" s="1022"/>
      <c r="MCY42" s="1022"/>
      <c r="MCZ42" s="1022"/>
      <c r="MDA42" s="1022"/>
      <c r="MDB42" s="1022"/>
      <c r="MDC42" s="1022"/>
      <c r="MDD42" s="1022"/>
      <c r="MDE42" s="1022"/>
      <c r="MDF42" s="1022"/>
      <c r="MDG42" s="1022"/>
      <c r="MDH42" s="1022"/>
      <c r="MDI42" s="1022"/>
      <c r="MDJ42" s="1022"/>
      <c r="MDK42" s="1022"/>
      <c r="MDL42" s="1022"/>
      <c r="MDM42" s="1022"/>
      <c r="MDN42" s="1022"/>
      <c r="MDO42" s="1022"/>
      <c r="MDP42" s="1022"/>
      <c r="MDQ42" s="1022"/>
      <c r="MDR42" s="1022"/>
      <c r="MDS42" s="1022"/>
      <c r="MDT42" s="1022"/>
      <c r="MDU42" s="1022"/>
      <c r="MDV42" s="1022"/>
      <c r="MDW42" s="1022"/>
      <c r="MDX42" s="1022"/>
      <c r="MDY42" s="1022"/>
      <c r="MDZ42" s="1022"/>
      <c r="MEA42" s="1022"/>
      <c r="MEB42" s="1022"/>
      <c r="MEC42" s="1022"/>
      <c r="MED42" s="1022"/>
      <c r="MEE42" s="1022"/>
      <c r="MEF42" s="1022"/>
      <c r="MEG42" s="1022"/>
      <c r="MEH42" s="1022"/>
      <c r="MEI42" s="1022"/>
      <c r="MEJ42" s="1022"/>
      <c r="MEK42" s="1022"/>
      <c r="MEL42" s="1022"/>
      <c r="MEM42" s="1022"/>
      <c r="MEN42" s="1022"/>
      <c r="MEO42" s="1022"/>
      <c r="MEP42" s="1022"/>
      <c r="MEQ42" s="1022"/>
      <c r="MER42" s="1022"/>
      <c r="MES42" s="1022"/>
      <c r="MET42" s="1022"/>
      <c r="MEU42" s="1022"/>
      <c r="MEV42" s="1022"/>
      <c r="MEW42" s="1022"/>
      <c r="MEX42" s="1022"/>
      <c r="MEY42" s="1022"/>
      <c r="MEZ42" s="1022"/>
      <c r="MFA42" s="1022"/>
      <c r="MFB42" s="1022"/>
      <c r="MFC42" s="1022"/>
      <c r="MFD42" s="1022"/>
      <c r="MFE42" s="1022"/>
      <c r="MFF42" s="1022"/>
      <c r="MFG42" s="1022"/>
      <c r="MFH42" s="1022"/>
      <c r="MFI42" s="1022"/>
      <c r="MFJ42" s="1022"/>
      <c r="MFK42" s="1022"/>
      <c r="MFL42" s="1022"/>
      <c r="MFM42" s="1022"/>
      <c r="MFN42" s="1022"/>
      <c r="MFO42" s="1022"/>
      <c r="MFP42" s="1022"/>
      <c r="MFQ42" s="1022"/>
      <c r="MFR42" s="1022"/>
      <c r="MFS42" s="1022"/>
      <c r="MFT42" s="1022"/>
      <c r="MFU42" s="1022"/>
      <c r="MFV42" s="1022"/>
      <c r="MFW42" s="1022"/>
      <c r="MFX42" s="1022"/>
      <c r="MFY42" s="1022"/>
      <c r="MFZ42" s="1022"/>
      <c r="MGA42" s="1022"/>
      <c r="MGB42" s="1022"/>
      <c r="MGC42" s="1022"/>
      <c r="MGD42" s="1022"/>
      <c r="MGE42" s="1022"/>
      <c r="MGF42" s="1022"/>
      <c r="MGG42" s="1022"/>
      <c r="MGH42" s="1022"/>
      <c r="MGI42" s="1022"/>
      <c r="MGJ42" s="1022"/>
      <c r="MGK42" s="1022"/>
      <c r="MGL42" s="1022"/>
      <c r="MGM42" s="1022"/>
      <c r="MGN42" s="1022"/>
      <c r="MGO42" s="1022"/>
      <c r="MGP42" s="1022"/>
      <c r="MGQ42" s="1022"/>
      <c r="MGR42" s="1022"/>
      <c r="MGS42" s="1022"/>
      <c r="MGT42" s="1022"/>
      <c r="MGU42" s="1022"/>
      <c r="MGV42" s="1022"/>
      <c r="MGW42" s="1022"/>
      <c r="MGX42" s="1022"/>
      <c r="MGY42" s="1022"/>
      <c r="MGZ42" s="1022"/>
      <c r="MHA42" s="1022"/>
      <c r="MHB42" s="1022"/>
      <c r="MHC42" s="1022"/>
      <c r="MHD42" s="1022"/>
      <c r="MHE42" s="1022"/>
      <c r="MHF42" s="1022"/>
      <c r="MHG42" s="1022"/>
      <c r="MHH42" s="1022"/>
      <c r="MHI42" s="1022"/>
      <c r="MHJ42" s="1022"/>
      <c r="MHK42" s="1022"/>
      <c r="MHL42" s="1022"/>
      <c r="MHM42" s="1022"/>
      <c r="MHN42" s="1022"/>
      <c r="MHO42" s="1022"/>
      <c r="MHP42" s="1022"/>
      <c r="MHQ42" s="1022"/>
      <c r="MHR42" s="1022"/>
      <c r="MHS42" s="1022"/>
      <c r="MHT42" s="1022"/>
      <c r="MHU42" s="1022"/>
      <c r="MHV42" s="1022"/>
      <c r="MHW42" s="1022"/>
      <c r="MHX42" s="1022"/>
      <c r="MHY42" s="1022"/>
      <c r="MHZ42" s="1022"/>
      <c r="MIA42" s="1022"/>
      <c r="MIB42" s="1022"/>
      <c r="MIC42" s="1022"/>
      <c r="MID42" s="1022"/>
      <c r="MIE42" s="1022"/>
      <c r="MIF42" s="1022"/>
      <c r="MIG42" s="1022"/>
      <c r="MIH42" s="1022"/>
      <c r="MII42" s="1022"/>
      <c r="MIJ42" s="1022"/>
      <c r="MIK42" s="1022"/>
      <c r="MIL42" s="1022"/>
      <c r="MIM42" s="1022"/>
      <c r="MIN42" s="1022"/>
      <c r="MIO42" s="1022"/>
      <c r="MIP42" s="1022"/>
      <c r="MIQ42" s="1022"/>
      <c r="MIR42" s="1022"/>
      <c r="MIS42" s="1022"/>
      <c r="MIT42" s="1022"/>
      <c r="MIU42" s="1022"/>
      <c r="MIV42" s="1022"/>
      <c r="MIW42" s="1022"/>
      <c r="MIX42" s="1022"/>
      <c r="MIY42" s="1022"/>
      <c r="MIZ42" s="1022"/>
      <c r="MJA42" s="1022"/>
      <c r="MJB42" s="1022"/>
      <c r="MJC42" s="1022"/>
      <c r="MJD42" s="1022"/>
      <c r="MJE42" s="1022"/>
      <c r="MJF42" s="1022"/>
      <c r="MJG42" s="1022"/>
      <c r="MJH42" s="1022"/>
      <c r="MJI42" s="1022"/>
      <c r="MJJ42" s="1022"/>
      <c r="MJK42" s="1022"/>
      <c r="MJL42" s="1022"/>
      <c r="MJM42" s="1022"/>
      <c r="MJN42" s="1022"/>
      <c r="MJO42" s="1022"/>
      <c r="MJP42" s="1022"/>
      <c r="MJQ42" s="1022"/>
      <c r="MJR42" s="1022"/>
      <c r="MJS42" s="1022"/>
      <c r="MJT42" s="1022"/>
      <c r="MJU42" s="1022"/>
      <c r="MJV42" s="1022"/>
      <c r="MJW42" s="1022"/>
      <c r="MJX42" s="1022"/>
      <c r="MJY42" s="1022"/>
      <c r="MJZ42" s="1022"/>
      <c r="MKA42" s="1022"/>
      <c r="MKB42" s="1022"/>
      <c r="MKC42" s="1022"/>
      <c r="MKD42" s="1022"/>
      <c r="MKE42" s="1022"/>
      <c r="MKF42" s="1022"/>
      <c r="MKG42" s="1022"/>
      <c r="MKH42" s="1022"/>
      <c r="MKI42" s="1022"/>
      <c r="MKJ42" s="1022"/>
      <c r="MKK42" s="1022"/>
      <c r="MKL42" s="1022"/>
      <c r="MKM42" s="1022"/>
      <c r="MKN42" s="1022"/>
      <c r="MKO42" s="1022"/>
      <c r="MKP42" s="1022"/>
      <c r="MKQ42" s="1022"/>
      <c r="MKR42" s="1022"/>
      <c r="MKS42" s="1022"/>
      <c r="MKT42" s="1022"/>
      <c r="MKU42" s="1022"/>
      <c r="MKV42" s="1022"/>
      <c r="MKW42" s="1022"/>
      <c r="MKX42" s="1022"/>
      <c r="MKY42" s="1022"/>
      <c r="MKZ42" s="1022"/>
      <c r="MLA42" s="1022"/>
      <c r="MLB42" s="1022"/>
      <c r="MLC42" s="1022"/>
      <c r="MLD42" s="1022"/>
      <c r="MLE42" s="1022"/>
      <c r="MLF42" s="1022"/>
      <c r="MLG42" s="1022"/>
      <c r="MLH42" s="1022"/>
      <c r="MLI42" s="1022"/>
      <c r="MLJ42" s="1022"/>
      <c r="MLK42" s="1022"/>
      <c r="MLL42" s="1022"/>
      <c r="MLM42" s="1022"/>
      <c r="MLN42" s="1022"/>
      <c r="MLO42" s="1022"/>
      <c r="MLP42" s="1022"/>
      <c r="MLQ42" s="1022"/>
      <c r="MLR42" s="1022"/>
      <c r="MLS42" s="1022"/>
      <c r="MLT42" s="1022"/>
      <c r="MLU42" s="1022"/>
      <c r="MLV42" s="1022"/>
      <c r="MLW42" s="1022"/>
      <c r="MLX42" s="1022"/>
      <c r="MLY42" s="1022"/>
      <c r="MLZ42" s="1022"/>
      <c r="MMA42" s="1022"/>
      <c r="MMB42" s="1022"/>
      <c r="MMC42" s="1022"/>
      <c r="MMD42" s="1022"/>
      <c r="MME42" s="1022"/>
      <c r="MMF42" s="1022"/>
      <c r="MMG42" s="1022"/>
      <c r="MMH42" s="1022"/>
      <c r="MMI42" s="1022"/>
      <c r="MMJ42" s="1022"/>
      <c r="MMK42" s="1022"/>
      <c r="MML42" s="1022"/>
      <c r="MMM42" s="1022"/>
      <c r="MMN42" s="1022"/>
      <c r="MMO42" s="1022"/>
      <c r="MMP42" s="1022"/>
      <c r="MMQ42" s="1022"/>
      <c r="MMR42" s="1022"/>
      <c r="MMS42" s="1022"/>
      <c r="MMT42" s="1022"/>
      <c r="MMU42" s="1022"/>
      <c r="MMV42" s="1022"/>
      <c r="MMW42" s="1022"/>
      <c r="MMX42" s="1022"/>
      <c r="MMY42" s="1022"/>
      <c r="MMZ42" s="1022"/>
      <c r="MNA42" s="1022"/>
      <c r="MNB42" s="1022"/>
      <c r="MNC42" s="1022"/>
      <c r="MND42" s="1022"/>
      <c r="MNE42" s="1022"/>
      <c r="MNF42" s="1022"/>
      <c r="MNG42" s="1022"/>
      <c r="MNH42" s="1022"/>
      <c r="MNI42" s="1022"/>
      <c r="MNJ42" s="1022"/>
      <c r="MNK42" s="1022"/>
      <c r="MNL42" s="1022"/>
      <c r="MNM42" s="1022"/>
      <c r="MNN42" s="1022"/>
      <c r="MNO42" s="1022"/>
      <c r="MNP42" s="1022"/>
      <c r="MNQ42" s="1022"/>
      <c r="MNR42" s="1022"/>
      <c r="MNS42" s="1022"/>
      <c r="MNT42" s="1022"/>
      <c r="MNU42" s="1022"/>
      <c r="MNV42" s="1022"/>
      <c r="MNW42" s="1022"/>
      <c r="MNX42" s="1022"/>
      <c r="MNY42" s="1022"/>
      <c r="MNZ42" s="1022"/>
      <c r="MOA42" s="1022"/>
      <c r="MOB42" s="1022"/>
      <c r="MOC42" s="1022"/>
      <c r="MOD42" s="1022"/>
      <c r="MOE42" s="1022"/>
      <c r="MOF42" s="1022"/>
      <c r="MOG42" s="1022"/>
      <c r="MOH42" s="1022"/>
      <c r="MOI42" s="1022"/>
      <c r="MOJ42" s="1022"/>
      <c r="MOK42" s="1022"/>
      <c r="MOL42" s="1022"/>
      <c r="MOM42" s="1022"/>
      <c r="MON42" s="1022"/>
      <c r="MOO42" s="1022"/>
      <c r="MOP42" s="1022"/>
      <c r="MOQ42" s="1022"/>
      <c r="MOR42" s="1022"/>
      <c r="MOS42" s="1022"/>
      <c r="MOT42" s="1022"/>
      <c r="MOU42" s="1022"/>
      <c r="MOV42" s="1022"/>
      <c r="MOW42" s="1022"/>
      <c r="MOX42" s="1022"/>
      <c r="MOY42" s="1022"/>
      <c r="MOZ42" s="1022"/>
      <c r="MPA42" s="1022"/>
      <c r="MPB42" s="1022"/>
      <c r="MPC42" s="1022"/>
      <c r="MPD42" s="1022"/>
      <c r="MPE42" s="1022"/>
      <c r="MPF42" s="1022"/>
      <c r="MPG42" s="1022"/>
      <c r="MPH42" s="1022"/>
      <c r="MPI42" s="1022"/>
      <c r="MPJ42" s="1022"/>
      <c r="MPK42" s="1022"/>
      <c r="MPL42" s="1022"/>
      <c r="MPM42" s="1022"/>
      <c r="MPN42" s="1022"/>
      <c r="MPO42" s="1022"/>
      <c r="MPP42" s="1022"/>
      <c r="MPQ42" s="1022"/>
      <c r="MPR42" s="1022"/>
      <c r="MPS42" s="1022"/>
      <c r="MPT42" s="1022"/>
      <c r="MPU42" s="1022"/>
      <c r="MPV42" s="1022"/>
      <c r="MPW42" s="1022"/>
      <c r="MPX42" s="1022"/>
      <c r="MPY42" s="1022"/>
      <c r="MPZ42" s="1022"/>
      <c r="MQA42" s="1022"/>
      <c r="MQB42" s="1022"/>
      <c r="MQC42" s="1022"/>
      <c r="MQD42" s="1022"/>
      <c r="MQE42" s="1022"/>
      <c r="MQF42" s="1022"/>
      <c r="MQG42" s="1022"/>
      <c r="MQH42" s="1022"/>
      <c r="MQI42" s="1022"/>
      <c r="MQJ42" s="1022"/>
      <c r="MQK42" s="1022"/>
      <c r="MQL42" s="1022"/>
      <c r="MQM42" s="1022"/>
      <c r="MQN42" s="1022"/>
      <c r="MQO42" s="1022"/>
      <c r="MQP42" s="1022"/>
      <c r="MQQ42" s="1022"/>
      <c r="MQR42" s="1022"/>
      <c r="MQS42" s="1022"/>
      <c r="MQT42" s="1022"/>
      <c r="MQU42" s="1022"/>
      <c r="MQV42" s="1022"/>
      <c r="MQW42" s="1022"/>
      <c r="MQX42" s="1022"/>
      <c r="MQY42" s="1022"/>
      <c r="MQZ42" s="1022"/>
      <c r="MRA42" s="1022"/>
      <c r="MRB42" s="1022"/>
      <c r="MRC42" s="1022"/>
      <c r="MRD42" s="1022"/>
      <c r="MRE42" s="1022"/>
      <c r="MRF42" s="1022"/>
      <c r="MRG42" s="1022"/>
      <c r="MRH42" s="1022"/>
      <c r="MRI42" s="1022"/>
      <c r="MRJ42" s="1022"/>
      <c r="MRK42" s="1022"/>
      <c r="MRL42" s="1022"/>
      <c r="MRM42" s="1022"/>
      <c r="MRN42" s="1022"/>
      <c r="MRO42" s="1022"/>
      <c r="MRP42" s="1022"/>
      <c r="MRQ42" s="1022"/>
      <c r="MRR42" s="1022"/>
      <c r="MRS42" s="1022"/>
      <c r="MRT42" s="1022"/>
      <c r="MRU42" s="1022"/>
      <c r="MRV42" s="1022"/>
      <c r="MRW42" s="1022"/>
      <c r="MRX42" s="1022"/>
      <c r="MRY42" s="1022"/>
      <c r="MRZ42" s="1022"/>
      <c r="MSA42" s="1022"/>
      <c r="MSB42" s="1022"/>
      <c r="MSC42" s="1022"/>
      <c r="MSD42" s="1022"/>
      <c r="MSE42" s="1022"/>
      <c r="MSF42" s="1022"/>
      <c r="MSG42" s="1022"/>
      <c r="MSH42" s="1022"/>
      <c r="MSI42" s="1022"/>
      <c r="MSJ42" s="1022"/>
      <c r="MSK42" s="1022"/>
      <c r="MSL42" s="1022"/>
      <c r="MSM42" s="1022"/>
      <c r="MSN42" s="1022"/>
      <c r="MSO42" s="1022"/>
      <c r="MSP42" s="1022"/>
      <c r="MSQ42" s="1022"/>
      <c r="MSR42" s="1022"/>
      <c r="MSS42" s="1022"/>
      <c r="MST42" s="1022"/>
      <c r="MSU42" s="1022"/>
      <c r="MSV42" s="1022"/>
      <c r="MSW42" s="1022"/>
      <c r="MSX42" s="1022"/>
      <c r="MSY42" s="1022"/>
      <c r="MSZ42" s="1022"/>
      <c r="MTA42" s="1022"/>
      <c r="MTB42" s="1022"/>
      <c r="MTC42" s="1022"/>
      <c r="MTD42" s="1022"/>
      <c r="MTE42" s="1022"/>
      <c r="MTF42" s="1022"/>
      <c r="MTG42" s="1022"/>
      <c r="MTH42" s="1022"/>
      <c r="MTI42" s="1022"/>
      <c r="MTJ42" s="1022"/>
      <c r="MTK42" s="1022"/>
      <c r="MTL42" s="1022"/>
      <c r="MTM42" s="1022"/>
      <c r="MTN42" s="1022"/>
      <c r="MTO42" s="1022"/>
      <c r="MTP42" s="1022"/>
      <c r="MTQ42" s="1022"/>
      <c r="MTR42" s="1022"/>
      <c r="MTS42" s="1022"/>
      <c r="MTT42" s="1022"/>
      <c r="MTU42" s="1022"/>
      <c r="MTV42" s="1022"/>
      <c r="MTW42" s="1022"/>
      <c r="MTX42" s="1022"/>
      <c r="MTY42" s="1022"/>
      <c r="MTZ42" s="1022"/>
      <c r="MUA42" s="1022"/>
      <c r="MUB42" s="1022"/>
      <c r="MUC42" s="1022"/>
      <c r="MUD42" s="1022"/>
      <c r="MUE42" s="1022"/>
      <c r="MUF42" s="1022"/>
      <c r="MUG42" s="1022"/>
      <c r="MUH42" s="1022"/>
      <c r="MUI42" s="1022"/>
      <c r="MUJ42" s="1022"/>
      <c r="MUK42" s="1022"/>
      <c r="MUL42" s="1022"/>
      <c r="MUM42" s="1022"/>
      <c r="MUN42" s="1022"/>
      <c r="MUO42" s="1022"/>
      <c r="MUP42" s="1022"/>
      <c r="MUQ42" s="1022"/>
      <c r="MUR42" s="1022"/>
      <c r="MUS42" s="1022"/>
      <c r="MUT42" s="1022"/>
      <c r="MUU42" s="1022"/>
      <c r="MUV42" s="1022"/>
      <c r="MUW42" s="1022"/>
      <c r="MUX42" s="1022"/>
      <c r="MUY42" s="1022"/>
      <c r="MUZ42" s="1022"/>
      <c r="MVA42" s="1022"/>
      <c r="MVB42" s="1022"/>
      <c r="MVC42" s="1022"/>
      <c r="MVD42" s="1022"/>
      <c r="MVE42" s="1022"/>
      <c r="MVF42" s="1022"/>
      <c r="MVG42" s="1022"/>
      <c r="MVH42" s="1022"/>
      <c r="MVI42" s="1022"/>
      <c r="MVJ42" s="1022"/>
      <c r="MVK42" s="1022"/>
      <c r="MVL42" s="1022"/>
      <c r="MVM42" s="1022"/>
      <c r="MVN42" s="1022"/>
      <c r="MVO42" s="1022"/>
      <c r="MVP42" s="1022"/>
      <c r="MVQ42" s="1022"/>
      <c r="MVR42" s="1022"/>
      <c r="MVS42" s="1022"/>
      <c r="MVT42" s="1022"/>
      <c r="MVU42" s="1022"/>
      <c r="MVV42" s="1022"/>
      <c r="MVW42" s="1022"/>
      <c r="MVX42" s="1022"/>
      <c r="MVY42" s="1022"/>
      <c r="MVZ42" s="1022"/>
      <c r="MWA42" s="1022"/>
      <c r="MWB42" s="1022"/>
      <c r="MWC42" s="1022"/>
      <c r="MWD42" s="1022"/>
      <c r="MWE42" s="1022"/>
      <c r="MWF42" s="1022"/>
      <c r="MWG42" s="1022"/>
      <c r="MWH42" s="1022"/>
      <c r="MWI42" s="1022"/>
      <c r="MWJ42" s="1022"/>
      <c r="MWK42" s="1022"/>
      <c r="MWL42" s="1022"/>
      <c r="MWM42" s="1022"/>
      <c r="MWN42" s="1022"/>
      <c r="MWO42" s="1022"/>
      <c r="MWP42" s="1022"/>
      <c r="MWQ42" s="1022"/>
      <c r="MWR42" s="1022"/>
      <c r="MWS42" s="1022"/>
      <c r="MWT42" s="1022"/>
      <c r="MWU42" s="1022"/>
      <c r="MWV42" s="1022"/>
      <c r="MWW42" s="1022"/>
      <c r="MWX42" s="1022"/>
      <c r="MWY42" s="1022"/>
      <c r="MWZ42" s="1022"/>
      <c r="MXA42" s="1022"/>
      <c r="MXB42" s="1022"/>
      <c r="MXC42" s="1022"/>
      <c r="MXD42" s="1022"/>
      <c r="MXE42" s="1022"/>
      <c r="MXF42" s="1022"/>
      <c r="MXG42" s="1022"/>
      <c r="MXH42" s="1022"/>
      <c r="MXI42" s="1022"/>
      <c r="MXJ42" s="1022"/>
      <c r="MXK42" s="1022"/>
      <c r="MXL42" s="1022"/>
      <c r="MXM42" s="1022"/>
      <c r="MXN42" s="1022"/>
      <c r="MXO42" s="1022"/>
      <c r="MXP42" s="1022"/>
      <c r="MXQ42" s="1022"/>
      <c r="MXR42" s="1022"/>
      <c r="MXS42" s="1022"/>
      <c r="MXT42" s="1022"/>
      <c r="MXU42" s="1022"/>
      <c r="MXV42" s="1022"/>
      <c r="MXW42" s="1022"/>
      <c r="MXX42" s="1022"/>
      <c r="MXY42" s="1022"/>
      <c r="MXZ42" s="1022"/>
      <c r="MYA42" s="1022"/>
      <c r="MYB42" s="1022"/>
      <c r="MYC42" s="1022"/>
      <c r="MYD42" s="1022"/>
      <c r="MYE42" s="1022"/>
      <c r="MYF42" s="1022"/>
      <c r="MYG42" s="1022"/>
      <c r="MYH42" s="1022"/>
      <c r="MYI42" s="1022"/>
      <c r="MYJ42" s="1022"/>
      <c r="MYK42" s="1022"/>
      <c r="MYL42" s="1022"/>
      <c r="MYM42" s="1022"/>
      <c r="MYN42" s="1022"/>
      <c r="MYO42" s="1022"/>
      <c r="MYP42" s="1022"/>
      <c r="MYQ42" s="1022"/>
      <c r="MYR42" s="1022"/>
      <c r="MYS42" s="1022"/>
      <c r="MYT42" s="1022"/>
      <c r="MYU42" s="1022"/>
      <c r="MYV42" s="1022"/>
      <c r="MYW42" s="1022"/>
      <c r="MYX42" s="1022"/>
      <c r="MYY42" s="1022"/>
      <c r="MYZ42" s="1022"/>
      <c r="MZA42" s="1022"/>
      <c r="MZB42" s="1022"/>
      <c r="MZC42" s="1022"/>
      <c r="MZD42" s="1022"/>
      <c r="MZE42" s="1022"/>
      <c r="MZF42" s="1022"/>
      <c r="MZG42" s="1022"/>
      <c r="MZH42" s="1022"/>
      <c r="MZI42" s="1022"/>
      <c r="MZJ42" s="1022"/>
      <c r="MZK42" s="1022"/>
      <c r="MZL42" s="1022"/>
      <c r="MZM42" s="1022"/>
      <c r="MZN42" s="1022"/>
      <c r="MZO42" s="1022"/>
      <c r="MZP42" s="1022"/>
      <c r="MZQ42" s="1022"/>
      <c r="MZR42" s="1022"/>
      <c r="MZS42" s="1022"/>
      <c r="MZT42" s="1022"/>
      <c r="MZU42" s="1022"/>
      <c r="MZV42" s="1022"/>
      <c r="MZW42" s="1022"/>
      <c r="MZX42" s="1022"/>
      <c r="MZY42" s="1022"/>
      <c r="MZZ42" s="1022"/>
      <c r="NAA42" s="1022"/>
      <c r="NAB42" s="1022"/>
      <c r="NAC42" s="1022"/>
      <c r="NAD42" s="1022"/>
      <c r="NAE42" s="1022"/>
      <c r="NAF42" s="1022"/>
      <c r="NAG42" s="1022"/>
      <c r="NAH42" s="1022"/>
      <c r="NAI42" s="1022"/>
      <c r="NAJ42" s="1022"/>
      <c r="NAK42" s="1022"/>
      <c r="NAL42" s="1022"/>
      <c r="NAM42" s="1022"/>
      <c r="NAN42" s="1022"/>
      <c r="NAO42" s="1022"/>
      <c r="NAP42" s="1022"/>
      <c r="NAQ42" s="1022"/>
      <c r="NAR42" s="1022"/>
      <c r="NAS42" s="1022"/>
      <c r="NAT42" s="1022"/>
      <c r="NAU42" s="1022"/>
      <c r="NAV42" s="1022"/>
      <c r="NAW42" s="1022"/>
      <c r="NAX42" s="1022"/>
      <c r="NAY42" s="1022"/>
      <c r="NAZ42" s="1022"/>
      <c r="NBA42" s="1022"/>
      <c r="NBB42" s="1022"/>
      <c r="NBC42" s="1022"/>
      <c r="NBD42" s="1022"/>
      <c r="NBE42" s="1022"/>
      <c r="NBF42" s="1022"/>
      <c r="NBG42" s="1022"/>
      <c r="NBH42" s="1022"/>
      <c r="NBI42" s="1022"/>
      <c r="NBJ42" s="1022"/>
      <c r="NBK42" s="1022"/>
      <c r="NBL42" s="1022"/>
      <c r="NBM42" s="1022"/>
      <c r="NBN42" s="1022"/>
      <c r="NBO42" s="1022"/>
      <c r="NBP42" s="1022"/>
      <c r="NBQ42" s="1022"/>
      <c r="NBR42" s="1022"/>
      <c r="NBS42" s="1022"/>
      <c r="NBT42" s="1022"/>
      <c r="NBU42" s="1022"/>
      <c r="NBV42" s="1022"/>
      <c r="NBW42" s="1022"/>
      <c r="NBX42" s="1022"/>
      <c r="NBY42" s="1022"/>
      <c r="NBZ42" s="1022"/>
      <c r="NCA42" s="1022"/>
      <c r="NCB42" s="1022"/>
      <c r="NCC42" s="1022"/>
      <c r="NCD42" s="1022"/>
      <c r="NCE42" s="1022"/>
      <c r="NCF42" s="1022"/>
      <c r="NCG42" s="1022"/>
      <c r="NCH42" s="1022"/>
      <c r="NCI42" s="1022"/>
      <c r="NCJ42" s="1022"/>
      <c r="NCK42" s="1022"/>
      <c r="NCL42" s="1022"/>
      <c r="NCM42" s="1022"/>
      <c r="NCN42" s="1022"/>
      <c r="NCO42" s="1022"/>
      <c r="NCP42" s="1022"/>
      <c r="NCQ42" s="1022"/>
      <c r="NCR42" s="1022"/>
      <c r="NCS42" s="1022"/>
      <c r="NCT42" s="1022"/>
      <c r="NCU42" s="1022"/>
      <c r="NCV42" s="1022"/>
      <c r="NCW42" s="1022"/>
      <c r="NCX42" s="1022"/>
      <c r="NCY42" s="1022"/>
      <c r="NCZ42" s="1022"/>
      <c r="NDA42" s="1022"/>
      <c r="NDB42" s="1022"/>
      <c r="NDC42" s="1022"/>
      <c r="NDD42" s="1022"/>
      <c r="NDE42" s="1022"/>
      <c r="NDF42" s="1022"/>
      <c r="NDG42" s="1022"/>
      <c r="NDH42" s="1022"/>
      <c r="NDI42" s="1022"/>
      <c r="NDJ42" s="1022"/>
      <c r="NDK42" s="1022"/>
      <c r="NDL42" s="1022"/>
      <c r="NDM42" s="1022"/>
      <c r="NDN42" s="1022"/>
      <c r="NDO42" s="1022"/>
      <c r="NDP42" s="1022"/>
      <c r="NDQ42" s="1022"/>
      <c r="NDR42" s="1022"/>
      <c r="NDS42" s="1022"/>
      <c r="NDT42" s="1022"/>
      <c r="NDU42" s="1022"/>
      <c r="NDV42" s="1022"/>
      <c r="NDW42" s="1022"/>
      <c r="NDX42" s="1022"/>
      <c r="NDY42" s="1022"/>
      <c r="NDZ42" s="1022"/>
      <c r="NEA42" s="1022"/>
      <c r="NEB42" s="1022"/>
      <c r="NEC42" s="1022"/>
      <c r="NED42" s="1022"/>
      <c r="NEE42" s="1022"/>
      <c r="NEF42" s="1022"/>
      <c r="NEG42" s="1022"/>
      <c r="NEH42" s="1022"/>
      <c r="NEI42" s="1022"/>
      <c r="NEJ42" s="1022"/>
      <c r="NEK42" s="1022"/>
      <c r="NEL42" s="1022"/>
      <c r="NEM42" s="1022"/>
      <c r="NEN42" s="1022"/>
      <c r="NEO42" s="1022"/>
      <c r="NEP42" s="1022"/>
      <c r="NEQ42" s="1022"/>
      <c r="NER42" s="1022"/>
      <c r="NES42" s="1022"/>
      <c r="NET42" s="1022"/>
      <c r="NEU42" s="1022"/>
      <c r="NEV42" s="1022"/>
      <c r="NEW42" s="1022"/>
      <c r="NEX42" s="1022"/>
      <c r="NEY42" s="1022"/>
      <c r="NEZ42" s="1022"/>
      <c r="NFA42" s="1022"/>
      <c r="NFB42" s="1022"/>
      <c r="NFC42" s="1022"/>
      <c r="NFD42" s="1022"/>
      <c r="NFE42" s="1022"/>
      <c r="NFF42" s="1022"/>
      <c r="NFG42" s="1022"/>
      <c r="NFH42" s="1022"/>
      <c r="NFI42" s="1022"/>
      <c r="NFJ42" s="1022"/>
      <c r="NFK42" s="1022"/>
      <c r="NFL42" s="1022"/>
      <c r="NFM42" s="1022"/>
      <c r="NFN42" s="1022"/>
      <c r="NFO42" s="1022"/>
      <c r="NFP42" s="1022"/>
      <c r="NFQ42" s="1022"/>
      <c r="NFR42" s="1022"/>
      <c r="NFS42" s="1022"/>
      <c r="NFT42" s="1022"/>
      <c r="NFU42" s="1022"/>
      <c r="NFV42" s="1022"/>
      <c r="NFW42" s="1022"/>
      <c r="NFX42" s="1022"/>
      <c r="NFY42" s="1022"/>
      <c r="NFZ42" s="1022"/>
      <c r="NGA42" s="1022"/>
      <c r="NGB42" s="1022"/>
      <c r="NGC42" s="1022"/>
      <c r="NGD42" s="1022"/>
      <c r="NGE42" s="1022"/>
      <c r="NGF42" s="1022"/>
      <c r="NGG42" s="1022"/>
      <c r="NGH42" s="1022"/>
      <c r="NGI42" s="1022"/>
      <c r="NGJ42" s="1022"/>
      <c r="NGK42" s="1022"/>
      <c r="NGL42" s="1022"/>
      <c r="NGM42" s="1022"/>
      <c r="NGN42" s="1022"/>
      <c r="NGO42" s="1022"/>
      <c r="NGP42" s="1022"/>
      <c r="NGQ42" s="1022"/>
      <c r="NGR42" s="1022"/>
      <c r="NGS42" s="1022"/>
      <c r="NGT42" s="1022"/>
      <c r="NGU42" s="1022"/>
      <c r="NGV42" s="1022"/>
      <c r="NGW42" s="1022"/>
      <c r="NGX42" s="1022"/>
      <c r="NGY42" s="1022"/>
      <c r="NGZ42" s="1022"/>
      <c r="NHA42" s="1022"/>
      <c r="NHB42" s="1022"/>
      <c r="NHC42" s="1022"/>
      <c r="NHD42" s="1022"/>
      <c r="NHE42" s="1022"/>
      <c r="NHF42" s="1022"/>
      <c r="NHG42" s="1022"/>
      <c r="NHH42" s="1022"/>
      <c r="NHI42" s="1022"/>
      <c r="NHJ42" s="1022"/>
      <c r="NHK42" s="1022"/>
      <c r="NHL42" s="1022"/>
      <c r="NHM42" s="1022"/>
      <c r="NHN42" s="1022"/>
      <c r="NHO42" s="1022"/>
      <c r="NHP42" s="1022"/>
      <c r="NHQ42" s="1022"/>
      <c r="NHR42" s="1022"/>
      <c r="NHS42" s="1022"/>
      <c r="NHT42" s="1022"/>
      <c r="NHU42" s="1022"/>
      <c r="NHV42" s="1022"/>
      <c r="NHW42" s="1022"/>
      <c r="NHX42" s="1022"/>
      <c r="NHY42" s="1022"/>
      <c r="NHZ42" s="1022"/>
      <c r="NIA42" s="1022"/>
      <c r="NIB42" s="1022"/>
      <c r="NIC42" s="1022"/>
      <c r="NID42" s="1022"/>
      <c r="NIE42" s="1022"/>
      <c r="NIF42" s="1022"/>
      <c r="NIG42" s="1022"/>
      <c r="NIH42" s="1022"/>
      <c r="NII42" s="1022"/>
      <c r="NIJ42" s="1022"/>
      <c r="NIK42" s="1022"/>
      <c r="NIL42" s="1022"/>
      <c r="NIM42" s="1022"/>
      <c r="NIN42" s="1022"/>
      <c r="NIO42" s="1022"/>
      <c r="NIP42" s="1022"/>
      <c r="NIQ42" s="1022"/>
      <c r="NIR42" s="1022"/>
      <c r="NIS42" s="1022"/>
      <c r="NIT42" s="1022"/>
      <c r="NIU42" s="1022"/>
      <c r="NIV42" s="1022"/>
      <c r="NIW42" s="1022"/>
      <c r="NIX42" s="1022"/>
      <c r="NIY42" s="1022"/>
      <c r="NIZ42" s="1022"/>
      <c r="NJA42" s="1022"/>
      <c r="NJB42" s="1022"/>
      <c r="NJC42" s="1022"/>
      <c r="NJD42" s="1022"/>
      <c r="NJE42" s="1022"/>
      <c r="NJF42" s="1022"/>
      <c r="NJG42" s="1022"/>
      <c r="NJH42" s="1022"/>
      <c r="NJI42" s="1022"/>
      <c r="NJJ42" s="1022"/>
      <c r="NJK42" s="1022"/>
      <c r="NJL42" s="1022"/>
      <c r="NJM42" s="1022"/>
      <c r="NJN42" s="1022"/>
      <c r="NJO42" s="1022"/>
      <c r="NJP42" s="1022"/>
      <c r="NJQ42" s="1022"/>
      <c r="NJR42" s="1022"/>
      <c r="NJS42" s="1022"/>
      <c r="NJT42" s="1022"/>
      <c r="NJU42" s="1022"/>
      <c r="NJV42" s="1022"/>
      <c r="NJW42" s="1022"/>
      <c r="NJX42" s="1022"/>
      <c r="NJY42" s="1022"/>
      <c r="NJZ42" s="1022"/>
      <c r="NKA42" s="1022"/>
      <c r="NKB42" s="1022"/>
      <c r="NKC42" s="1022"/>
      <c r="NKD42" s="1022"/>
      <c r="NKE42" s="1022"/>
      <c r="NKF42" s="1022"/>
      <c r="NKG42" s="1022"/>
      <c r="NKH42" s="1022"/>
      <c r="NKI42" s="1022"/>
      <c r="NKJ42" s="1022"/>
      <c r="NKK42" s="1022"/>
      <c r="NKL42" s="1022"/>
      <c r="NKM42" s="1022"/>
      <c r="NKN42" s="1022"/>
      <c r="NKO42" s="1022"/>
      <c r="NKP42" s="1022"/>
      <c r="NKQ42" s="1022"/>
      <c r="NKR42" s="1022"/>
      <c r="NKS42" s="1022"/>
      <c r="NKT42" s="1022"/>
      <c r="NKU42" s="1022"/>
      <c r="NKV42" s="1022"/>
      <c r="NKW42" s="1022"/>
      <c r="NKX42" s="1022"/>
      <c r="NKY42" s="1022"/>
      <c r="NKZ42" s="1022"/>
      <c r="NLA42" s="1022"/>
      <c r="NLB42" s="1022"/>
      <c r="NLC42" s="1022"/>
      <c r="NLD42" s="1022"/>
      <c r="NLE42" s="1022"/>
      <c r="NLF42" s="1022"/>
      <c r="NLG42" s="1022"/>
      <c r="NLH42" s="1022"/>
      <c r="NLI42" s="1022"/>
      <c r="NLJ42" s="1022"/>
      <c r="NLK42" s="1022"/>
      <c r="NLL42" s="1022"/>
      <c r="NLM42" s="1022"/>
      <c r="NLN42" s="1022"/>
      <c r="NLO42" s="1022"/>
      <c r="NLP42" s="1022"/>
      <c r="NLQ42" s="1022"/>
      <c r="NLR42" s="1022"/>
      <c r="NLS42" s="1022"/>
      <c r="NLT42" s="1022"/>
      <c r="NLU42" s="1022"/>
      <c r="NLV42" s="1022"/>
      <c r="NLW42" s="1022"/>
      <c r="NLX42" s="1022"/>
      <c r="NLY42" s="1022"/>
      <c r="NLZ42" s="1022"/>
      <c r="NMA42" s="1022"/>
      <c r="NMB42" s="1022"/>
      <c r="NMC42" s="1022"/>
      <c r="NMD42" s="1022"/>
      <c r="NME42" s="1022"/>
      <c r="NMF42" s="1022"/>
      <c r="NMG42" s="1022"/>
      <c r="NMH42" s="1022"/>
      <c r="NMI42" s="1022"/>
      <c r="NMJ42" s="1022"/>
      <c r="NMK42" s="1022"/>
      <c r="NML42" s="1022"/>
      <c r="NMM42" s="1022"/>
      <c r="NMN42" s="1022"/>
      <c r="NMO42" s="1022"/>
      <c r="NMP42" s="1022"/>
      <c r="NMQ42" s="1022"/>
      <c r="NMR42" s="1022"/>
      <c r="NMS42" s="1022"/>
      <c r="NMT42" s="1022"/>
      <c r="NMU42" s="1022"/>
      <c r="NMV42" s="1022"/>
      <c r="NMW42" s="1022"/>
      <c r="NMX42" s="1022"/>
      <c r="NMY42" s="1022"/>
      <c r="NMZ42" s="1022"/>
      <c r="NNA42" s="1022"/>
      <c r="NNB42" s="1022"/>
      <c r="NNC42" s="1022"/>
      <c r="NND42" s="1022"/>
      <c r="NNE42" s="1022"/>
      <c r="NNF42" s="1022"/>
      <c r="NNG42" s="1022"/>
      <c r="NNH42" s="1022"/>
      <c r="NNI42" s="1022"/>
      <c r="NNJ42" s="1022"/>
      <c r="NNK42" s="1022"/>
      <c r="NNL42" s="1022"/>
      <c r="NNM42" s="1022"/>
      <c r="NNN42" s="1022"/>
      <c r="NNO42" s="1022"/>
      <c r="NNP42" s="1022"/>
      <c r="NNQ42" s="1022"/>
      <c r="NNR42" s="1022"/>
      <c r="NNS42" s="1022"/>
      <c r="NNT42" s="1022"/>
      <c r="NNU42" s="1022"/>
      <c r="NNV42" s="1022"/>
      <c r="NNW42" s="1022"/>
      <c r="NNX42" s="1022"/>
      <c r="NNY42" s="1022"/>
      <c r="NNZ42" s="1022"/>
      <c r="NOA42" s="1022"/>
      <c r="NOB42" s="1022"/>
      <c r="NOC42" s="1022"/>
      <c r="NOD42" s="1022"/>
      <c r="NOE42" s="1022"/>
      <c r="NOF42" s="1022"/>
      <c r="NOG42" s="1022"/>
      <c r="NOH42" s="1022"/>
      <c r="NOI42" s="1022"/>
      <c r="NOJ42" s="1022"/>
      <c r="NOK42" s="1022"/>
      <c r="NOL42" s="1022"/>
      <c r="NOM42" s="1022"/>
      <c r="NON42" s="1022"/>
      <c r="NOO42" s="1022"/>
      <c r="NOP42" s="1022"/>
      <c r="NOQ42" s="1022"/>
      <c r="NOR42" s="1022"/>
      <c r="NOS42" s="1022"/>
      <c r="NOT42" s="1022"/>
      <c r="NOU42" s="1022"/>
      <c r="NOV42" s="1022"/>
      <c r="NOW42" s="1022"/>
      <c r="NOX42" s="1022"/>
      <c r="NOY42" s="1022"/>
      <c r="NOZ42" s="1022"/>
      <c r="NPA42" s="1022"/>
      <c r="NPB42" s="1022"/>
      <c r="NPC42" s="1022"/>
      <c r="NPD42" s="1022"/>
      <c r="NPE42" s="1022"/>
      <c r="NPF42" s="1022"/>
      <c r="NPG42" s="1022"/>
      <c r="NPH42" s="1022"/>
      <c r="NPI42" s="1022"/>
      <c r="NPJ42" s="1022"/>
      <c r="NPK42" s="1022"/>
      <c r="NPL42" s="1022"/>
      <c r="NPM42" s="1022"/>
      <c r="NPN42" s="1022"/>
      <c r="NPO42" s="1022"/>
      <c r="NPP42" s="1022"/>
      <c r="NPQ42" s="1022"/>
      <c r="NPR42" s="1022"/>
      <c r="NPS42" s="1022"/>
      <c r="NPT42" s="1022"/>
      <c r="NPU42" s="1022"/>
      <c r="NPV42" s="1022"/>
      <c r="NPW42" s="1022"/>
      <c r="NPX42" s="1022"/>
      <c r="NPY42" s="1022"/>
      <c r="NPZ42" s="1022"/>
      <c r="NQA42" s="1022"/>
      <c r="NQB42" s="1022"/>
      <c r="NQC42" s="1022"/>
      <c r="NQD42" s="1022"/>
      <c r="NQE42" s="1022"/>
      <c r="NQF42" s="1022"/>
      <c r="NQG42" s="1022"/>
      <c r="NQH42" s="1022"/>
      <c r="NQI42" s="1022"/>
      <c r="NQJ42" s="1022"/>
      <c r="NQK42" s="1022"/>
      <c r="NQL42" s="1022"/>
      <c r="NQM42" s="1022"/>
      <c r="NQN42" s="1022"/>
      <c r="NQO42" s="1022"/>
      <c r="NQP42" s="1022"/>
      <c r="NQQ42" s="1022"/>
      <c r="NQR42" s="1022"/>
      <c r="NQS42" s="1022"/>
      <c r="NQT42" s="1022"/>
      <c r="NQU42" s="1022"/>
      <c r="NQV42" s="1022"/>
      <c r="NQW42" s="1022"/>
      <c r="NQX42" s="1022"/>
      <c r="NQY42" s="1022"/>
      <c r="NQZ42" s="1022"/>
      <c r="NRA42" s="1022"/>
      <c r="NRB42" s="1022"/>
      <c r="NRC42" s="1022"/>
      <c r="NRD42" s="1022"/>
      <c r="NRE42" s="1022"/>
      <c r="NRF42" s="1022"/>
      <c r="NRG42" s="1022"/>
      <c r="NRH42" s="1022"/>
      <c r="NRI42" s="1022"/>
      <c r="NRJ42" s="1022"/>
      <c r="NRK42" s="1022"/>
      <c r="NRL42" s="1022"/>
      <c r="NRM42" s="1022"/>
      <c r="NRN42" s="1022"/>
      <c r="NRO42" s="1022"/>
      <c r="NRP42" s="1022"/>
      <c r="NRQ42" s="1022"/>
      <c r="NRR42" s="1022"/>
      <c r="NRS42" s="1022"/>
      <c r="NRT42" s="1022"/>
      <c r="NRU42" s="1022"/>
      <c r="NRV42" s="1022"/>
      <c r="NRW42" s="1022"/>
      <c r="NRX42" s="1022"/>
      <c r="NRY42" s="1022"/>
      <c r="NRZ42" s="1022"/>
      <c r="NSA42" s="1022"/>
      <c r="NSB42" s="1022"/>
      <c r="NSC42" s="1022"/>
      <c r="NSD42" s="1022"/>
      <c r="NSE42" s="1022"/>
      <c r="NSF42" s="1022"/>
      <c r="NSG42" s="1022"/>
      <c r="NSH42" s="1022"/>
      <c r="NSI42" s="1022"/>
      <c r="NSJ42" s="1022"/>
      <c r="NSK42" s="1022"/>
      <c r="NSL42" s="1022"/>
      <c r="NSM42" s="1022"/>
      <c r="NSN42" s="1022"/>
      <c r="NSO42" s="1022"/>
      <c r="NSP42" s="1022"/>
      <c r="NSQ42" s="1022"/>
      <c r="NSR42" s="1022"/>
      <c r="NSS42" s="1022"/>
      <c r="NST42" s="1022"/>
      <c r="NSU42" s="1022"/>
      <c r="NSV42" s="1022"/>
      <c r="NSW42" s="1022"/>
      <c r="NSX42" s="1022"/>
      <c r="NSY42" s="1022"/>
      <c r="NSZ42" s="1022"/>
      <c r="NTA42" s="1022"/>
      <c r="NTB42" s="1022"/>
      <c r="NTC42" s="1022"/>
      <c r="NTD42" s="1022"/>
      <c r="NTE42" s="1022"/>
      <c r="NTF42" s="1022"/>
      <c r="NTG42" s="1022"/>
      <c r="NTH42" s="1022"/>
      <c r="NTI42" s="1022"/>
      <c r="NTJ42" s="1022"/>
      <c r="NTK42" s="1022"/>
      <c r="NTL42" s="1022"/>
      <c r="NTM42" s="1022"/>
      <c r="NTN42" s="1022"/>
      <c r="NTO42" s="1022"/>
      <c r="NTP42" s="1022"/>
      <c r="NTQ42" s="1022"/>
      <c r="NTR42" s="1022"/>
      <c r="NTS42" s="1022"/>
      <c r="NTT42" s="1022"/>
      <c r="NTU42" s="1022"/>
      <c r="NTV42" s="1022"/>
      <c r="NTW42" s="1022"/>
      <c r="NTX42" s="1022"/>
      <c r="NTY42" s="1022"/>
      <c r="NTZ42" s="1022"/>
      <c r="NUA42" s="1022"/>
      <c r="NUB42" s="1022"/>
      <c r="NUC42" s="1022"/>
      <c r="NUD42" s="1022"/>
      <c r="NUE42" s="1022"/>
      <c r="NUF42" s="1022"/>
      <c r="NUG42" s="1022"/>
      <c r="NUH42" s="1022"/>
      <c r="NUI42" s="1022"/>
      <c r="NUJ42" s="1022"/>
      <c r="NUK42" s="1022"/>
      <c r="NUL42" s="1022"/>
      <c r="NUM42" s="1022"/>
      <c r="NUN42" s="1022"/>
      <c r="NUO42" s="1022"/>
      <c r="NUP42" s="1022"/>
      <c r="NUQ42" s="1022"/>
      <c r="NUR42" s="1022"/>
      <c r="NUS42" s="1022"/>
      <c r="NUT42" s="1022"/>
      <c r="NUU42" s="1022"/>
      <c r="NUV42" s="1022"/>
      <c r="NUW42" s="1022"/>
      <c r="NUX42" s="1022"/>
      <c r="NUY42" s="1022"/>
      <c r="NUZ42" s="1022"/>
      <c r="NVA42" s="1022"/>
      <c r="NVB42" s="1022"/>
      <c r="NVC42" s="1022"/>
      <c r="NVD42" s="1022"/>
      <c r="NVE42" s="1022"/>
      <c r="NVF42" s="1022"/>
      <c r="NVG42" s="1022"/>
      <c r="NVH42" s="1022"/>
      <c r="NVI42" s="1022"/>
      <c r="NVJ42" s="1022"/>
      <c r="NVK42" s="1022"/>
      <c r="NVL42" s="1022"/>
      <c r="NVM42" s="1022"/>
      <c r="NVN42" s="1022"/>
      <c r="NVO42" s="1022"/>
      <c r="NVP42" s="1022"/>
      <c r="NVQ42" s="1022"/>
      <c r="NVR42" s="1022"/>
      <c r="NVS42" s="1022"/>
      <c r="NVT42" s="1022"/>
      <c r="NVU42" s="1022"/>
      <c r="NVV42" s="1022"/>
      <c r="NVW42" s="1022"/>
      <c r="NVX42" s="1022"/>
      <c r="NVY42" s="1022"/>
      <c r="NVZ42" s="1022"/>
      <c r="NWA42" s="1022"/>
      <c r="NWB42" s="1022"/>
      <c r="NWC42" s="1022"/>
      <c r="NWD42" s="1022"/>
      <c r="NWE42" s="1022"/>
      <c r="NWF42" s="1022"/>
      <c r="NWG42" s="1022"/>
      <c r="NWH42" s="1022"/>
      <c r="NWI42" s="1022"/>
      <c r="NWJ42" s="1022"/>
      <c r="NWK42" s="1022"/>
      <c r="NWL42" s="1022"/>
      <c r="NWM42" s="1022"/>
      <c r="NWN42" s="1022"/>
      <c r="NWO42" s="1022"/>
      <c r="NWP42" s="1022"/>
      <c r="NWQ42" s="1022"/>
      <c r="NWR42" s="1022"/>
      <c r="NWS42" s="1022"/>
      <c r="NWT42" s="1022"/>
      <c r="NWU42" s="1022"/>
      <c r="NWV42" s="1022"/>
      <c r="NWW42" s="1022"/>
      <c r="NWX42" s="1022"/>
      <c r="NWY42" s="1022"/>
      <c r="NWZ42" s="1022"/>
      <c r="NXA42" s="1022"/>
      <c r="NXB42" s="1022"/>
      <c r="NXC42" s="1022"/>
      <c r="NXD42" s="1022"/>
      <c r="NXE42" s="1022"/>
      <c r="NXF42" s="1022"/>
      <c r="NXG42" s="1022"/>
      <c r="NXH42" s="1022"/>
      <c r="NXI42" s="1022"/>
      <c r="NXJ42" s="1022"/>
      <c r="NXK42" s="1022"/>
      <c r="NXL42" s="1022"/>
      <c r="NXM42" s="1022"/>
      <c r="NXN42" s="1022"/>
      <c r="NXO42" s="1022"/>
      <c r="NXP42" s="1022"/>
      <c r="NXQ42" s="1022"/>
      <c r="NXR42" s="1022"/>
      <c r="NXS42" s="1022"/>
      <c r="NXT42" s="1022"/>
      <c r="NXU42" s="1022"/>
      <c r="NXV42" s="1022"/>
      <c r="NXW42" s="1022"/>
      <c r="NXX42" s="1022"/>
      <c r="NXY42" s="1022"/>
      <c r="NXZ42" s="1022"/>
      <c r="NYA42" s="1022"/>
      <c r="NYB42" s="1022"/>
      <c r="NYC42" s="1022"/>
      <c r="NYD42" s="1022"/>
      <c r="NYE42" s="1022"/>
      <c r="NYF42" s="1022"/>
      <c r="NYG42" s="1022"/>
      <c r="NYH42" s="1022"/>
      <c r="NYI42" s="1022"/>
      <c r="NYJ42" s="1022"/>
      <c r="NYK42" s="1022"/>
      <c r="NYL42" s="1022"/>
      <c r="NYM42" s="1022"/>
      <c r="NYN42" s="1022"/>
      <c r="NYO42" s="1022"/>
      <c r="NYP42" s="1022"/>
      <c r="NYQ42" s="1022"/>
      <c r="NYR42" s="1022"/>
      <c r="NYS42" s="1022"/>
      <c r="NYT42" s="1022"/>
      <c r="NYU42" s="1022"/>
      <c r="NYV42" s="1022"/>
      <c r="NYW42" s="1022"/>
      <c r="NYX42" s="1022"/>
      <c r="NYY42" s="1022"/>
      <c r="NYZ42" s="1022"/>
      <c r="NZA42" s="1022"/>
      <c r="NZB42" s="1022"/>
      <c r="NZC42" s="1022"/>
      <c r="NZD42" s="1022"/>
      <c r="NZE42" s="1022"/>
      <c r="NZF42" s="1022"/>
      <c r="NZG42" s="1022"/>
      <c r="NZH42" s="1022"/>
      <c r="NZI42" s="1022"/>
      <c r="NZJ42" s="1022"/>
      <c r="NZK42" s="1022"/>
      <c r="NZL42" s="1022"/>
      <c r="NZM42" s="1022"/>
      <c r="NZN42" s="1022"/>
      <c r="NZO42" s="1022"/>
      <c r="NZP42" s="1022"/>
      <c r="NZQ42" s="1022"/>
      <c r="NZR42" s="1022"/>
      <c r="NZS42" s="1022"/>
      <c r="NZT42" s="1022"/>
      <c r="NZU42" s="1022"/>
      <c r="NZV42" s="1022"/>
      <c r="NZW42" s="1022"/>
      <c r="NZX42" s="1022"/>
      <c r="NZY42" s="1022"/>
      <c r="NZZ42" s="1022"/>
      <c r="OAA42" s="1022"/>
      <c r="OAB42" s="1022"/>
      <c r="OAC42" s="1022"/>
      <c r="OAD42" s="1022"/>
      <c r="OAE42" s="1022"/>
      <c r="OAF42" s="1022"/>
      <c r="OAG42" s="1022"/>
      <c r="OAH42" s="1022"/>
      <c r="OAI42" s="1022"/>
      <c r="OAJ42" s="1022"/>
      <c r="OAK42" s="1022"/>
      <c r="OAL42" s="1022"/>
      <c r="OAM42" s="1022"/>
      <c r="OAN42" s="1022"/>
      <c r="OAO42" s="1022"/>
      <c r="OAP42" s="1022"/>
      <c r="OAQ42" s="1022"/>
      <c r="OAR42" s="1022"/>
      <c r="OAS42" s="1022"/>
      <c r="OAT42" s="1022"/>
      <c r="OAU42" s="1022"/>
      <c r="OAV42" s="1022"/>
      <c r="OAW42" s="1022"/>
      <c r="OAX42" s="1022"/>
      <c r="OAY42" s="1022"/>
      <c r="OAZ42" s="1022"/>
      <c r="OBA42" s="1022"/>
      <c r="OBB42" s="1022"/>
      <c r="OBC42" s="1022"/>
      <c r="OBD42" s="1022"/>
      <c r="OBE42" s="1022"/>
      <c r="OBF42" s="1022"/>
      <c r="OBG42" s="1022"/>
      <c r="OBH42" s="1022"/>
      <c r="OBI42" s="1022"/>
      <c r="OBJ42" s="1022"/>
      <c r="OBK42" s="1022"/>
      <c r="OBL42" s="1022"/>
      <c r="OBM42" s="1022"/>
      <c r="OBN42" s="1022"/>
      <c r="OBO42" s="1022"/>
      <c r="OBP42" s="1022"/>
      <c r="OBQ42" s="1022"/>
      <c r="OBR42" s="1022"/>
      <c r="OBS42" s="1022"/>
      <c r="OBT42" s="1022"/>
      <c r="OBU42" s="1022"/>
      <c r="OBV42" s="1022"/>
      <c r="OBW42" s="1022"/>
      <c r="OBX42" s="1022"/>
      <c r="OBY42" s="1022"/>
      <c r="OBZ42" s="1022"/>
      <c r="OCA42" s="1022"/>
      <c r="OCB42" s="1022"/>
      <c r="OCC42" s="1022"/>
      <c r="OCD42" s="1022"/>
      <c r="OCE42" s="1022"/>
      <c r="OCF42" s="1022"/>
      <c r="OCG42" s="1022"/>
      <c r="OCH42" s="1022"/>
      <c r="OCI42" s="1022"/>
      <c r="OCJ42" s="1022"/>
      <c r="OCK42" s="1022"/>
      <c r="OCL42" s="1022"/>
      <c r="OCM42" s="1022"/>
      <c r="OCN42" s="1022"/>
      <c r="OCO42" s="1022"/>
      <c r="OCP42" s="1022"/>
      <c r="OCQ42" s="1022"/>
      <c r="OCR42" s="1022"/>
      <c r="OCS42" s="1022"/>
      <c r="OCT42" s="1022"/>
      <c r="OCU42" s="1022"/>
      <c r="OCV42" s="1022"/>
      <c r="OCW42" s="1022"/>
      <c r="OCX42" s="1022"/>
      <c r="OCY42" s="1022"/>
      <c r="OCZ42" s="1022"/>
      <c r="ODA42" s="1022"/>
      <c r="ODB42" s="1022"/>
      <c r="ODC42" s="1022"/>
      <c r="ODD42" s="1022"/>
      <c r="ODE42" s="1022"/>
      <c r="ODF42" s="1022"/>
      <c r="ODG42" s="1022"/>
      <c r="ODH42" s="1022"/>
      <c r="ODI42" s="1022"/>
      <c r="ODJ42" s="1022"/>
      <c r="ODK42" s="1022"/>
      <c r="ODL42" s="1022"/>
      <c r="ODM42" s="1022"/>
      <c r="ODN42" s="1022"/>
      <c r="ODO42" s="1022"/>
      <c r="ODP42" s="1022"/>
      <c r="ODQ42" s="1022"/>
      <c r="ODR42" s="1022"/>
      <c r="ODS42" s="1022"/>
      <c r="ODT42" s="1022"/>
      <c r="ODU42" s="1022"/>
      <c r="ODV42" s="1022"/>
      <c r="ODW42" s="1022"/>
      <c r="ODX42" s="1022"/>
      <c r="ODY42" s="1022"/>
      <c r="ODZ42" s="1022"/>
      <c r="OEA42" s="1022"/>
      <c r="OEB42" s="1022"/>
      <c r="OEC42" s="1022"/>
      <c r="OED42" s="1022"/>
      <c r="OEE42" s="1022"/>
      <c r="OEF42" s="1022"/>
      <c r="OEG42" s="1022"/>
      <c r="OEH42" s="1022"/>
      <c r="OEI42" s="1022"/>
      <c r="OEJ42" s="1022"/>
      <c r="OEK42" s="1022"/>
      <c r="OEL42" s="1022"/>
      <c r="OEM42" s="1022"/>
      <c r="OEN42" s="1022"/>
      <c r="OEO42" s="1022"/>
      <c r="OEP42" s="1022"/>
      <c r="OEQ42" s="1022"/>
      <c r="OER42" s="1022"/>
      <c r="OES42" s="1022"/>
      <c r="OET42" s="1022"/>
      <c r="OEU42" s="1022"/>
      <c r="OEV42" s="1022"/>
      <c r="OEW42" s="1022"/>
      <c r="OEX42" s="1022"/>
      <c r="OEY42" s="1022"/>
      <c r="OEZ42" s="1022"/>
      <c r="OFA42" s="1022"/>
      <c r="OFB42" s="1022"/>
      <c r="OFC42" s="1022"/>
      <c r="OFD42" s="1022"/>
      <c r="OFE42" s="1022"/>
      <c r="OFF42" s="1022"/>
      <c r="OFG42" s="1022"/>
      <c r="OFH42" s="1022"/>
      <c r="OFI42" s="1022"/>
      <c r="OFJ42" s="1022"/>
      <c r="OFK42" s="1022"/>
      <c r="OFL42" s="1022"/>
      <c r="OFM42" s="1022"/>
      <c r="OFN42" s="1022"/>
      <c r="OFO42" s="1022"/>
      <c r="OFP42" s="1022"/>
      <c r="OFQ42" s="1022"/>
      <c r="OFR42" s="1022"/>
      <c r="OFS42" s="1022"/>
      <c r="OFT42" s="1022"/>
      <c r="OFU42" s="1022"/>
      <c r="OFV42" s="1022"/>
      <c r="OFW42" s="1022"/>
      <c r="OFX42" s="1022"/>
      <c r="OFY42" s="1022"/>
      <c r="OFZ42" s="1022"/>
      <c r="OGA42" s="1022"/>
      <c r="OGB42" s="1022"/>
      <c r="OGC42" s="1022"/>
      <c r="OGD42" s="1022"/>
      <c r="OGE42" s="1022"/>
      <c r="OGF42" s="1022"/>
      <c r="OGG42" s="1022"/>
      <c r="OGH42" s="1022"/>
      <c r="OGI42" s="1022"/>
      <c r="OGJ42" s="1022"/>
      <c r="OGK42" s="1022"/>
      <c r="OGL42" s="1022"/>
      <c r="OGM42" s="1022"/>
      <c r="OGN42" s="1022"/>
      <c r="OGO42" s="1022"/>
      <c r="OGP42" s="1022"/>
      <c r="OGQ42" s="1022"/>
      <c r="OGR42" s="1022"/>
      <c r="OGS42" s="1022"/>
      <c r="OGT42" s="1022"/>
      <c r="OGU42" s="1022"/>
      <c r="OGV42" s="1022"/>
      <c r="OGW42" s="1022"/>
      <c r="OGX42" s="1022"/>
      <c r="OGY42" s="1022"/>
      <c r="OGZ42" s="1022"/>
      <c r="OHA42" s="1022"/>
      <c r="OHB42" s="1022"/>
      <c r="OHC42" s="1022"/>
      <c r="OHD42" s="1022"/>
      <c r="OHE42" s="1022"/>
      <c r="OHF42" s="1022"/>
      <c r="OHG42" s="1022"/>
      <c r="OHH42" s="1022"/>
      <c r="OHI42" s="1022"/>
      <c r="OHJ42" s="1022"/>
      <c r="OHK42" s="1022"/>
      <c r="OHL42" s="1022"/>
      <c r="OHM42" s="1022"/>
      <c r="OHN42" s="1022"/>
      <c r="OHO42" s="1022"/>
      <c r="OHP42" s="1022"/>
      <c r="OHQ42" s="1022"/>
      <c r="OHR42" s="1022"/>
      <c r="OHS42" s="1022"/>
      <c r="OHT42" s="1022"/>
      <c r="OHU42" s="1022"/>
      <c r="OHV42" s="1022"/>
      <c r="OHW42" s="1022"/>
      <c r="OHX42" s="1022"/>
      <c r="OHY42" s="1022"/>
      <c r="OHZ42" s="1022"/>
      <c r="OIA42" s="1022"/>
      <c r="OIB42" s="1022"/>
      <c r="OIC42" s="1022"/>
      <c r="OID42" s="1022"/>
      <c r="OIE42" s="1022"/>
      <c r="OIF42" s="1022"/>
      <c r="OIG42" s="1022"/>
      <c r="OIH42" s="1022"/>
      <c r="OII42" s="1022"/>
      <c r="OIJ42" s="1022"/>
      <c r="OIK42" s="1022"/>
      <c r="OIL42" s="1022"/>
      <c r="OIM42" s="1022"/>
      <c r="OIN42" s="1022"/>
      <c r="OIO42" s="1022"/>
      <c r="OIP42" s="1022"/>
      <c r="OIQ42" s="1022"/>
      <c r="OIR42" s="1022"/>
      <c r="OIS42" s="1022"/>
      <c r="OIT42" s="1022"/>
      <c r="OIU42" s="1022"/>
      <c r="OIV42" s="1022"/>
      <c r="OIW42" s="1022"/>
      <c r="OIX42" s="1022"/>
      <c r="OIY42" s="1022"/>
      <c r="OIZ42" s="1022"/>
      <c r="OJA42" s="1022"/>
      <c r="OJB42" s="1022"/>
      <c r="OJC42" s="1022"/>
      <c r="OJD42" s="1022"/>
      <c r="OJE42" s="1022"/>
      <c r="OJF42" s="1022"/>
      <c r="OJG42" s="1022"/>
      <c r="OJH42" s="1022"/>
      <c r="OJI42" s="1022"/>
      <c r="OJJ42" s="1022"/>
      <c r="OJK42" s="1022"/>
      <c r="OJL42" s="1022"/>
      <c r="OJM42" s="1022"/>
      <c r="OJN42" s="1022"/>
      <c r="OJO42" s="1022"/>
      <c r="OJP42" s="1022"/>
      <c r="OJQ42" s="1022"/>
      <c r="OJR42" s="1022"/>
      <c r="OJS42" s="1022"/>
      <c r="OJT42" s="1022"/>
      <c r="OJU42" s="1022"/>
      <c r="OJV42" s="1022"/>
      <c r="OJW42" s="1022"/>
      <c r="OJX42" s="1022"/>
      <c r="OJY42" s="1022"/>
      <c r="OJZ42" s="1022"/>
      <c r="OKA42" s="1022"/>
      <c r="OKB42" s="1022"/>
      <c r="OKC42" s="1022"/>
      <c r="OKD42" s="1022"/>
      <c r="OKE42" s="1022"/>
      <c r="OKF42" s="1022"/>
      <c r="OKG42" s="1022"/>
      <c r="OKH42" s="1022"/>
      <c r="OKI42" s="1022"/>
      <c r="OKJ42" s="1022"/>
      <c r="OKK42" s="1022"/>
      <c r="OKL42" s="1022"/>
      <c r="OKM42" s="1022"/>
      <c r="OKN42" s="1022"/>
      <c r="OKO42" s="1022"/>
      <c r="OKP42" s="1022"/>
      <c r="OKQ42" s="1022"/>
      <c r="OKR42" s="1022"/>
      <c r="OKS42" s="1022"/>
      <c r="OKT42" s="1022"/>
      <c r="OKU42" s="1022"/>
      <c r="OKV42" s="1022"/>
      <c r="OKW42" s="1022"/>
      <c r="OKX42" s="1022"/>
      <c r="OKY42" s="1022"/>
      <c r="OKZ42" s="1022"/>
      <c r="OLA42" s="1022"/>
      <c r="OLB42" s="1022"/>
      <c r="OLC42" s="1022"/>
      <c r="OLD42" s="1022"/>
      <c r="OLE42" s="1022"/>
      <c r="OLF42" s="1022"/>
      <c r="OLG42" s="1022"/>
      <c r="OLH42" s="1022"/>
      <c r="OLI42" s="1022"/>
      <c r="OLJ42" s="1022"/>
      <c r="OLK42" s="1022"/>
      <c r="OLL42" s="1022"/>
      <c r="OLM42" s="1022"/>
      <c r="OLN42" s="1022"/>
      <c r="OLO42" s="1022"/>
      <c r="OLP42" s="1022"/>
      <c r="OLQ42" s="1022"/>
      <c r="OLR42" s="1022"/>
      <c r="OLS42" s="1022"/>
      <c r="OLT42" s="1022"/>
      <c r="OLU42" s="1022"/>
      <c r="OLV42" s="1022"/>
      <c r="OLW42" s="1022"/>
      <c r="OLX42" s="1022"/>
      <c r="OLY42" s="1022"/>
      <c r="OLZ42" s="1022"/>
      <c r="OMA42" s="1022"/>
      <c r="OMB42" s="1022"/>
      <c r="OMC42" s="1022"/>
      <c r="OMD42" s="1022"/>
      <c r="OME42" s="1022"/>
      <c r="OMF42" s="1022"/>
      <c r="OMG42" s="1022"/>
      <c r="OMH42" s="1022"/>
      <c r="OMI42" s="1022"/>
      <c r="OMJ42" s="1022"/>
      <c r="OMK42" s="1022"/>
      <c r="OML42" s="1022"/>
      <c r="OMM42" s="1022"/>
      <c r="OMN42" s="1022"/>
      <c r="OMO42" s="1022"/>
      <c r="OMP42" s="1022"/>
      <c r="OMQ42" s="1022"/>
      <c r="OMR42" s="1022"/>
      <c r="OMS42" s="1022"/>
      <c r="OMT42" s="1022"/>
      <c r="OMU42" s="1022"/>
      <c r="OMV42" s="1022"/>
      <c r="OMW42" s="1022"/>
      <c r="OMX42" s="1022"/>
      <c r="OMY42" s="1022"/>
      <c r="OMZ42" s="1022"/>
      <c r="ONA42" s="1022"/>
      <c r="ONB42" s="1022"/>
      <c r="ONC42" s="1022"/>
      <c r="OND42" s="1022"/>
      <c r="ONE42" s="1022"/>
      <c r="ONF42" s="1022"/>
      <c r="ONG42" s="1022"/>
      <c r="ONH42" s="1022"/>
      <c r="ONI42" s="1022"/>
      <c r="ONJ42" s="1022"/>
      <c r="ONK42" s="1022"/>
      <c r="ONL42" s="1022"/>
      <c r="ONM42" s="1022"/>
      <c r="ONN42" s="1022"/>
      <c r="ONO42" s="1022"/>
      <c r="ONP42" s="1022"/>
      <c r="ONQ42" s="1022"/>
      <c r="ONR42" s="1022"/>
      <c r="ONS42" s="1022"/>
      <c r="ONT42" s="1022"/>
      <c r="ONU42" s="1022"/>
      <c r="ONV42" s="1022"/>
      <c r="ONW42" s="1022"/>
      <c r="ONX42" s="1022"/>
      <c r="ONY42" s="1022"/>
      <c r="ONZ42" s="1022"/>
      <c r="OOA42" s="1022"/>
      <c r="OOB42" s="1022"/>
      <c r="OOC42" s="1022"/>
      <c r="OOD42" s="1022"/>
      <c r="OOE42" s="1022"/>
      <c r="OOF42" s="1022"/>
      <c r="OOG42" s="1022"/>
      <c r="OOH42" s="1022"/>
      <c r="OOI42" s="1022"/>
      <c r="OOJ42" s="1022"/>
      <c r="OOK42" s="1022"/>
      <c r="OOL42" s="1022"/>
      <c r="OOM42" s="1022"/>
      <c r="OON42" s="1022"/>
      <c r="OOO42" s="1022"/>
      <c r="OOP42" s="1022"/>
      <c r="OOQ42" s="1022"/>
      <c r="OOR42" s="1022"/>
      <c r="OOS42" s="1022"/>
      <c r="OOT42" s="1022"/>
      <c r="OOU42" s="1022"/>
      <c r="OOV42" s="1022"/>
      <c r="OOW42" s="1022"/>
      <c r="OOX42" s="1022"/>
      <c r="OOY42" s="1022"/>
      <c r="OOZ42" s="1022"/>
      <c r="OPA42" s="1022"/>
      <c r="OPB42" s="1022"/>
      <c r="OPC42" s="1022"/>
      <c r="OPD42" s="1022"/>
      <c r="OPE42" s="1022"/>
      <c r="OPF42" s="1022"/>
      <c r="OPG42" s="1022"/>
      <c r="OPH42" s="1022"/>
      <c r="OPI42" s="1022"/>
      <c r="OPJ42" s="1022"/>
      <c r="OPK42" s="1022"/>
      <c r="OPL42" s="1022"/>
      <c r="OPM42" s="1022"/>
      <c r="OPN42" s="1022"/>
      <c r="OPO42" s="1022"/>
      <c r="OPP42" s="1022"/>
      <c r="OPQ42" s="1022"/>
      <c r="OPR42" s="1022"/>
      <c r="OPS42" s="1022"/>
      <c r="OPT42" s="1022"/>
      <c r="OPU42" s="1022"/>
      <c r="OPV42" s="1022"/>
      <c r="OPW42" s="1022"/>
      <c r="OPX42" s="1022"/>
      <c r="OPY42" s="1022"/>
      <c r="OPZ42" s="1022"/>
      <c r="OQA42" s="1022"/>
      <c r="OQB42" s="1022"/>
      <c r="OQC42" s="1022"/>
      <c r="OQD42" s="1022"/>
      <c r="OQE42" s="1022"/>
      <c r="OQF42" s="1022"/>
      <c r="OQG42" s="1022"/>
      <c r="OQH42" s="1022"/>
      <c r="OQI42" s="1022"/>
      <c r="OQJ42" s="1022"/>
      <c r="OQK42" s="1022"/>
      <c r="OQL42" s="1022"/>
      <c r="OQM42" s="1022"/>
      <c r="OQN42" s="1022"/>
      <c r="OQO42" s="1022"/>
      <c r="OQP42" s="1022"/>
      <c r="OQQ42" s="1022"/>
      <c r="OQR42" s="1022"/>
      <c r="OQS42" s="1022"/>
      <c r="OQT42" s="1022"/>
      <c r="OQU42" s="1022"/>
      <c r="OQV42" s="1022"/>
      <c r="OQW42" s="1022"/>
      <c r="OQX42" s="1022"/>
      <c r="OQY42" s="1022"/>
      <c r="OQZ42" s="1022"/>
      <c r="ORA42" s="1022"/>
      <c r="ORB42" s="1022"/>
      <c r="ORC42" s="1022"/>
      <c r="ORD42" s="1022"/>
      <c r="ORE42" s="1022"/>
      <c r="ORF42" s="1022"/>
      <c r="ORG42" s="1022"/>
      <c r="ORH42" s="1022"/>
      <c r="ORI42" s="1022"/>
      <c r="ORJ42" s="1022"/>
      <c r="ORK42" s="1022"/>
      <c r="ORL42" s="1022"/>
      <c r="ORM42" s="1022"/>
      <c r="ORN42" s="1022"/>
      <c r="ORO42" s="1022"/>
      <c r="ORP42" s="1022"/>
      <c r="ORQ42" s="1022"/>
      <c r="ORR42" s="1022"/>
      <c r="ORS42" s="1022"/>
      <c r="ORT42" s="1022"/>
      <c r="ORU42" s="1022"/>
      <c r="ORV42" s="1022"/>
      <c r="ORW42" s="1022"/>
      <c r="ORX42" s="1022"/>
      <c r="ORY42" s="1022"/>
      <c r="ORZ42" s="1022"/>
      <c r="OSA42" s="1022"/>
      <c r="OSB42" s="1022"/>
      <c r="OSC42" s="1022"/>
      <c r="OSD42" s="1022"/>
      <c r="OSE42" s="1022"/>
      <c r="OSF42" s="1022"/>
      <c r="OSG42" s="1022"/>
      <c r="OSH42" s="1022"/>
      <c r="OSI42" s="1022"/>
      <c r="OSJ42" s="1022"/>
      <c r="OSK42" s="1022"/>
      <c r="OSL42" s="1022"/>
      <c r="OSM42" s="1022"/>
      <c r="OSN42" s="1022"/>
      <c r="OSO42" s="1022"/>
      <c r="OSP42" s="1022"/>
      <c r="OSQ42" s="1022"/>
      <c r="OSR42" s="1022"/>
      <c r="OSS42" s="1022"/>
      <c r="OST42" s="1022"/>
      <c r="OSU42" s="1022"/>
      <c r="OSV42" s="1022"/>
      <c r="OSW42" s="1022"/>
      <c r="OSX42" s="1022"/>
      <c r="OSY42" s="1022"/>
      <c r="OSZ42" s="1022"/>
      <c r="OTA42" s="1022"/>
      <c r="OTB42" s="1022"/>
      <c r="OTC42" s="1022"/>
      <c r="OTD42" s="1022"/>
      <c r="OTE42" s="1022"/>
      <c r="OTF42" s="1022"/>
      <c r="OTG42" s="1022"/>
      <c r="OTH42" s="1022"/>
      <c r="OTI42" s="1022"/>
      <c r="OTJ42" s="1022"/>
      <c r="OTK42" s="1022"/>
      <c r="OTL42" s="1022"/>
      <c r="OTM42" s="1022"/>
      <c r="OTN42" s="1022"/>
      <c r="OTO42" s="1022"/>
      <c r="OTP42" s="1022"/>
      <c r="OTQ42" s="1022"/>
      <c r="OTR42" s="1022"/>
      <c r="OTS42" s="1022"/>
      <c r="OTT42" s="1022"/>
      <c r="OTU42" s="1022"/>
      <c r="OTV42" s="1022"/>
      <c r="OTW42" s="1022"/>
      <c r="OTX42" s="1022"/>
      <c r="OTY42" s="1022"/>
      <c r="OTZ42" s="1022"/>
      <c r="OUA42" s="1022"/>
      <c r="OUB42" s="1022"/>
      <c r="OUC42" s="1022"/>
      <c r="OUD42" s="1022"/>
      <c r="OUE42" s="1022"/>
      <c r="OUF42" s="1022"/>
      <c r="OUG42" s="1022"/>
      <c r="OUH42" s="1022"/>
      <c r="OUI42" s="1022"/>
      <c r="OUJ42" s="1022"/>
      <c r="OUK42" s="1022"/>
      <c r="OUL42" s="1022"/>
      <c r="OUM42" s="1022"/>
      <c r="OUN42" s="1022"/>
      <c r="OUO42" s="1022"/>
      <c r="OUP42" s="1022"/>
      <c r="OUQ42" s="1022"/>
      <c r="OUR42" s="1022"/>
      <c r="OUS42" s="1022"/>
      <c r="OUT42" s="1022"/>
      <c r="OUU42" s="1022"/>
      <c r="OUV42" s="1022"/>
      <c r="OUW42" s="1022"/>
      <c r="OUX42" s="1022"/>
      <c r="OUY42" s="1022"/>
      <c r="OUZ42" s="1022"/>
      <c r="OVA42" s="1022"/>
      <c r="OVB42" s="1022"/>
      <c r="OVC42" s="1022"/>
      <c r="OVD42" s="1022"/>
      <c r="OVE42" s="1022"/>
      <c r="OVF42" s="1022"/>
      <c r="OVG42" s="1022"/>
      <c r="OVH42" s="1022"/>
      <c r="OVI42" s="1022"/>
      <c r="OVJ42" s="1022"/>
      <c r="OVK42" s="1022"/>
      <c r="OVL42" s="1022"/>
      <c r="OVM42" s="1022"/>
      <c r="OVN42" s="1022"/>
      <c r="OVO42" s="1022"/>
      <c r="OVP42" s="1022"/>
      <c r="OVQ42" s="1022"/>
      <c r="OVR42" s="1022"/>
      <c r="OVS42" s="1022"/>
      <c r="OVT42" s="1022"/>
      <c r="OVU42" s="1022"/>
      <c r="OVV42" s="1022"/>
      <c r="OVW42" s="1022"/>
      <c r="OVX42" s="1022"/>
      <c r="OVY42" s="1022"/>
      <c r="OVZ42" s="1022"/>
      <c r="OWA42" s="1022"/>
      <c r="OWB42" s="1022"/>
      <c r="OWC42" s="1022"/>
      <c r="OWD42" s="1022"/>
      <c r="OWE42" s="1022"/>
      <c r="OWF42" s="1022"/>
      <c r="OWG42" s="1022"/>
      <c r="OWH42" s="1022"/>
      <c r="OWI42" s="1022"/>
      <c r="OWJ42" s="1022"/>
      <c r="OWK42" s="1022"/>
      <c r="OWL42" s="1022"/>
      <c r="OWM42" s="1022"/>
      <c r="OWN42" s="1022"/>
      <c r="OWO42" s="1022"/>
      <c r="OWP42" s="1022"/>
      <c r="OWQ42" s="1022"/>
      <c r="OWR42" s="1022"/>
      <c r="OWS42" s="1022"/>
      <c r="OWT42" s="1022"/>
      <c r="OWU42" s="1022"/>
      <c r="OWV42" s="1022"/>
      <c r="OWW42" s="1022"/>
      <c r="OWX42" s="1022"/>
      <c r="OWY42" s="1022"/>
      <c r="OWZ42" s="1022"/>
      <c r="OXA42" s="1022"/>
      <c r="OXB42" s="1022"/>
      <c r="OXC42" s="1022"/>
      <c r="OXD42" s="1022"/>
      <c r="OXE42" s="1022"/>
      <c r="OXF42" s="1022"/>
      <c r="OXG42" s="1022"/>
      <c r="OXH42" s="1022"/>
      <c r="OXI42" s="1022"/>
      <c r="OXJ42" s="1022"/>
      <c r="OXK42" s="1022"/>
      <c r="OXL42" s="1022"/>
      <c r="OXM42" s="1022"/>
      <c r="OXN42" s="1022"/>
      <c r="OXO42" s="1022"/>
      <c r="OXP42" s="1022"/>
      <c r="OXQ42" s="1022"/>
      <c r="OXR42" s="1022"/>
      <c r="OXS42" s="1022"/>
      <c r="OXT42" s="1022"/>
      <c r="OXU42" s="1022"/>
      <c r="OXV42" s="1022"/>
      <c r="OXW42" s="1022"/>
      <c r="OXX42" s="1022"/>
      <c r="OXY42" s="1022"/>
      <c r="OXZ42" s="1022"/>
      <c r="OYA42" s="1022"/>
      <c r="OYB42" s="1022"/>
      <c r="OYC42" s="1022"/>
      <c r="OYD42" s="1022"/>
      <c r="OYE42" s="1022"/>
      <c r="OYF42" s="1022"/>
      <c r="OYG42" s="1022"/>
      <c r="OYH42" s="1022"/>
      <c r="OYI42" s="1022"/>
      <c r="OYJ42" s="1022"/>
      <c r="OYK42" s="1022"/>
      <c r="OYL42" s="1022"/>
      <c r="OYM42" s="1022"/>
      <c r="OYN42" s="1022"/>
      <c r="OYO42" s="1022"/>
      <c r="OYP42" s="1022"/>
      <c r="OYQ42" s="1022"/>
      <c r="OYR42" s="1022"/>
      <c r="OYS42" s="1022"/>
      <c r="OYT42" s="1022"/>
      <c r="OYU42" s="1022"/>
      <c r="OYV42" s="1022"/>
      <c r="OYW42" s="1022"/>
      <c r="OYX42" s="1022"/>
      <c r="OYY42" s="1022"/>
      <c r="OYZ42" s="1022"/>
      <c r="OZA42" s="1022"/>
      <c r="OZB42" s="1022"/>
      <c r="OZC42" s="1022"/>
      <c r="OZD42" s="1022"/>
      <c r="OZE42" s="1022"/>
      <c r="OZF42" s="1022"/>
      <c r="OZG42" s="1022"/>
      <c r="OZH42" s="1022"/>
      <c r="OZI42" s="1022"/>
      <c r="OZJ42" s="1022"/>
      <c r="OZK42" s="1022"/>
      <c r="OZL42" s="1022"/>
      <c r="OZM42" s="1022"/>
      <c r="OZN42" s="1022"/>
      <c r="OZO42" s="1022"/>
      <c r="OZP42" s="1022"/>
      <c r="OZQ42" s="1022"/>
      <c r="OZR42" s="1022"/>
      <c r="OZS42" s="1022"/>
      <c r="OZT42" s="1022"/>
      <c r="OZU42" s="1022"/>
      <c r="OZV42" s="1022"/>
      <c r="OZW42" s="1022"/>
      <c r="OZX42" s="1022"/>
      <c r="OZY42" s="1022"/>
      <c r="OZZ42" s="1022"/>
      <c r="PAA42" s="1022"/>
      <c r="PAB42" s="1022"/>
      <c r="PAC42" s="1022"/>
      <c r="PAD42" s="1022"/>
      <c r="PAE42" s="1022"/>
      <c r="PAF42" s="1022"/>
      <c r="PAG42" s="1022"/>
      <c r="PAH42" s="1022"/>
      <c r="PAI42" s="1022"/>
      <c r="PAJ42" s="1022"/>
      <c r="PAK42" s="1022"/>
      <c r="PAL42" s="1022"/>
      <c r="PAM42" s="1022"/>
      <c r="PAN42" s="1022"/>
      <c r="PAO42" s="1022"/>
      <c r="PAP42" s="1022"/>
      <c r="PAQ42" s="1022"/>
      <c r="PAR42" s="1022"/>
      <c r="PAS42" s="1022"/>
      <c r="PAT42" s="1022"/>
      <c r="PAU42" s="1022"/>
      <c r="PAV42" s="1022"/>
      <c r="PAW42" s="1022"/>
      <c r="PAX42" s="1022"/>
      <c r="PAY42" s="1022"/>
      <c r="PAZ42" s="1022"/>
      <c r="PBA42" s="1022"/>
      <c r="PBB42" s="1022"/>
      <c r="PBC42" s="1022"/>
      <c r="PBD42" s="1022"/>
      <c r="PBE42" s="1022"/>
      <c r="PBF42" s="1022"/>
      <c r="PBG42" s="1022"/>
      <c r="PBH42" s="1022"/>
      <c r="PBI42" s="1022"/>
      <c r="PBJ42" s="1022"/>
      <c r="PBK42" s="1022"/>
      <c r="PBL42" s="1022"/>
      <c r="PBM42" s="1022"/>
      <c r="PBN42" s="1022"/>
      <c r="PBO42" s="1022"/>
      <c r="PBP42" s="1022"/>
      <c r="PBQ42" s="1022"/>
      <c r="PBR42" s="1022"/>
      <c r="PBS42" s="1022"/>
      <c r="PBT42" s="1022"/>
      <c r="PBU42" s="1022"/>
      <c r="PBV42" s="1022"/>
      <c r="PBW42" s="1022"/>
      <c r="PBX42" s="1022"/>
      <c r="PBY42" s="1022"/>
      <c r="PBZ42" s="1022"/>
      <c r="PCA42" s="1022"/>
      <c r="PCB42" s="1022"/>
      <c r="PCC42" s="1022"/>
      <c r="PCD42" s="1022"/>
      <c r="PCE42" s="1022"/>
      <c r="PCF42" s="1022"/>
      <c r="PCG42" s="1022"/>
      <c r="PCH42" s="1022"/>
      <c r="PCI42" s="1022"/>
      <c r="PCJ42" s="1022"/>
      <c r="PCK42" s="1022"/>
      <c r="PCL42" s="1022"/>
      <c r="PCM42" s="1022"/>
      <c r="PCN42" s="1022"/>
      <c r="PCO42" s="1022"/>
      <c r="PCP42" s="1022"/>
      <c r="PCQ42" s="1022"/>
      <c r="PCR42" s="1022"/>
      <c r="PCS42" s="1022"/>
      <c r="PCT42" s="1022"/>
      <c r="PCU42" s="1022"/>
      <c r="PCV42" s="1022"/>
      <c r="PCW42" s="1022"/>
      <c r="PCX42" s="1022"/>
      <c r="PCY42" s="1022"/>
      <c r="PCZ42" s="1022"/>
      <c r="PDA42" s="1022"/>
      <c r="PDB42" s="1022"/>
      <c r="PDC42" s="1022"/>
      <c r="PDD42" s="1022"/>
      <c r="PDE42" s="1022"/>
      <c r="PDF42" s="1022"/>
      <c r="PDG42" s="1022"/>
      <c r="PDH42" s="1022"/>
      <c r="PDI42" s="1022"/>
      <c r="PDJ42" s="1022"/>
      <c r="PDK42" s="1022"/>
      <c r="PDL42" s="1022"/>
      <c r="PDM42" s="1022"/>
      <c r="PDN42" s="1022"/>
      <c r="PDO42" s="1022"/>
      <c r="PDP42" s="1022"/>
      <c r="PDQ42" s="1022"/>
      <c r="PDR42" s="1022"/>
      <c r="PDS42" s="1022"/>
      <c r="PDT42" s="1022"/>
      <c r="PDU42" s="1022"/>
      <c r="PDV42" s="1022"/>
      <c r="PDW42" s="1022"/>
      <c r="PDX42" s="1022"/>
      <c r="PDY42" s="1022"/>
      <c r="PDZ42" s="1022"/>
      <c r="PEA42" s="1022"/>
      <c r="PEB42" s="1022"/>
      <c r="PEC42" s="1022"/>
      <c r="PED42" s="1022"/>
      <c r="PEE42" s="1022"/>
      <c r="PEF42" s="1022"/>
      <c r="PEG42" s="1022"/>
      <c r="PEH42" s="1022"/>
      <c r="PEI42" s="1022"/>
      <c r="PEJ42" s="1022"/>
      <c r="PEK42" s="1022"/>
      <c r="PEL42" s="1022"/>
      <c r="PEM42" s="1022"/>
      <c r="PEN42" s="1022"/>
      <c r="PEO42" s="1022"/>
      <c r="PEP42" s="1022"/>
      <c r="PEQ42" s="1022"/>
      <c r="PER42" s="1022"/>
      <c r="PES42" s="1022"/>
      <c r="PET42" s="1022"/>
      <c r="PEU42" s="1022"/>
      <c r="PEV42" s="1022"/>
      <c r="PEW42" s="1022"/>
      <c r="PEX42" s="1022"/>
      <c r="PEY42" s="1022"/>
      <c r="PEZ42" s="1022"/>
      <c r="PFA42" s="1022"/>
      <c r="PFB42" s="1022"/>
      <c r="PFC42" s="1022"/>
      <c r="PFD42" s="1022"/>
      <c r="PFE42" s="1022"/>
      <c r="PFF42" s="1022"/>
      <c r="PFG42" s="1022"/>
      <c r="PFH42" s="1022"/>
      <c r="PFI42" s="1022"/>
      <c r="PFJ42" s="1022"/>
      <c r="PFK42" s="1022"/>
      <c r="PFL42" s="1022"/>
      <c r="PFM42" s="1022"/>
      <c r="PFN42" s="1022"/>
      <c r="PFO42" s="1022"/>
      <c r="PFP42" s="1022"/>
      <c r="PFQ42" s="1022"/>
      <c r="PFR42" s="1022"/>
      <c r="PFS42" s="1022"/>
      <c r="PFT42" s="1022"/>
      <c r="PFU42" s="1022"/>
      <c r="PFV42" s="1022"/>
      <c r="PFW42" s="1022"/>
      <c r="PFX42" s="1022"/>
      <c r="PFY42" s="1022"/>
      <c r="PFZ42" s="1022"/>
      <c r="PGA42" s="1022"/>
      <c r="PGB42" s="1022"/>
      <c r="PGC42" s="1022"/>
      <c r="PGD42" s="1022"/>
      <c r="PGE42" s="1022"/>
      <c r="PGF42" s="1022"/>
      <c r="PGG42" s="1022"/>
      <c r="PGH42" s="1022"/>
      <c r="PGI42" s="1022"/>
      <c r="PGJ42" s="1022"/>
      <c r="PGK42" s="1022"/>
      <c r="PGL42" s="1022"/>
      <c r="PGM42" s="1022"/>
      <c r="PGN42" s="1022"/>
      <c r="PGO42" s="1022"/>
      <c r="PGP42" s="1022"/>
      <c r="PGQ42" s="1022"/>
      <c r="PGR42" s="1022"/>
      <c r="PGS42" s="1022"/>
      <c r="PGT42" s="1022"/>
      <c r="PGU42" s="1022"/>
      <c r="PGV42" s="1022"/>
      <c r="PGW42" s="1022"/>
      <c r="PGX42" s="1022"/>
      <c r="PGY42" s="1022"/>
      <c r="PGZ42" s="1022"/>
      <c r="PHA42" s="1022"/>
      <c r="PHB42" s="1022"/>
      <c r="PHC42" s="1022"/>
      <c r="PHD42" s="1022"/>
      <c r="PHE42" s="1022"/>
      <c r="PHF42" s="1022"/>
      <c r="PHG42" s="1022"/>
      <c r="PHH42" s="1022"/>
      <c r="PHI42" s="1022"/>
      <c r="PHJ42" s="1022"/>
      <c r="PHK42" s="1022"/>
      <c r="PHL42" s="1022"/>
      <c r="PHM42" s="1022"/>
      <c r="PHN42" s="1022"/>
      <c r="PHO42" s="1022"/>
      <c r="PHP42" s="1022"/>
      <c r="PHQ42" s="1022"/>
      <c r="PHR42" s="1022"/>
      <c r="PHS42" s="1022"/>
      <c r="PHT42" s="1022"/>
      <c r="PHU42" s="1022"/>
      <c r="PHV42" s="1022"/>
      <c r="PHW42" s="1022"/>
      <c r="PHX42" s="1022"/>
      <c r="PHY42" s="1022"/>
      <c r="PHZ42" s="1022"/>
      <c r="PIA42" s="1022"/>
      <c r="PIB42" s="1022"/>
      <c r="PIC42" s="1022"/>
      <c r="PID42" s="1022"/>
      <c r="PIE42" s="1022"/>
      <c r="PIF42" s="1022"/>
      <c r="PIG42" s="1022"/>
      <c r="PIH42" s="1022"/>
      <c r="PII42" s="1022"/>
      <c r="PIJ42" s="1022"/>
      <c r="PIK42" s="1022"/>
      <c r="PIL42" s="1022"/>
      <c r="PIM42" s="1022"/>
      <c r="PIN42" s="1022"/>
      <c r="PIO42" s="1022"/>
      <c r="PIP42" s="1022"/>
      <c r="PIQ42" s="1022"/>
      <c r="PIR42" s="1022"/>
      <c r="PIS42" s="1022"/>
      <c r="PIT42" s="1022"/>
      <c r="PIU42" s="1022"/>
      <c r="PIV42" s="1022"/>
      <c r="PIW42" s="1022"/>
      <c r="PIX42" s="1022"/>
      <c r="PIY42" s="1022"/>
      <c r="PIZ42" s="1022"/>
      <c r="PJA42" s="1022"/>
      <c r="PJB42" s="1022"/>
      <c r="PJC42" s="1022"/>
      <c r="PJD42" s="1022"/>
      <c r="PJE42" s="1022"/>
      <c r="PJF42" s="1022"/>
      <c r="PJG42" s="1022"/>
      <c r="PJH42" s="1022"/>
      <c r="PJI42" s="1022"/>
      <c r="PJJ42" s="1022"/>
      <c r="PJK42" s="1022"/>
      <c r="PJL42" s="1022"/>
      <c r="PJM42" s="1022"/>
      <c r="PJN42" s="1022"/>
      <c r="PJO42" s="1022"/>
      <c r="PJP42" s="1022"/>
      <c r="PJQ42" s="1022"/>
      <c r="PJR42" s="1022"/>
      <c r="PJS42" s="1022"/>
      <c r="PJT42" s="1022"/>
      <c r="PJU42" s="1022"/>
      <c r="PJV42" s="1022"/>
      <c r="PJW42" s="1022"/>
      <c r="PJX42" s="1022"/>
      <c r="PJY42" s="1022"/>
      <c r="PJZ42" s="1022"/>
      <c r="PKA42" s="1022"/>
      <c r="PKB42" s="1022"/>
      <c r="PKC42" s="1022"/>
      <c r="PKD42" s="1022"/>
      <c r="PKE42" s="1022"/>
      <c r="PKF42" s="1022"/>
      <c r="PKG42" s="1022"/>
      <c r="PKH42" s="1022"/>
      <c r="PKI42" s="1022"/>
      <c r="PKJ42" s="1022"/>
      <c r="PKK42" s="1022"/>
      <c r="PKL42" s="1022"/>
      <c r="PKM42" s="1022"/>
      <c r="PKN42" s="1022"/>
      <c r="PKO42" s="1022"/>
      <c r="PKP42" s="1022"/>
      <c r="PKQ42" s="1022"/>
      <c r="PKR42" s="1022"/>
      <c r="PKS42" s="1022"/>
      <c r="PKT42" s="1022"/>
      <c r="PKU42" s="1022"/>
      <c r="PKV42" s="1022"/>
      <c r="PKW42" s="1022"/>
      <c r="PKX42" s="1022"/>
      <c r="PKY42" s="1022"/>
      <c r="PKZ42" s="1022"/>
      <c r="PLA42" s="1022"/>
      <c r="PLB42" s="1022"/>
      <c r="PLC42" s="1022"/>
      <c r="PLD42" s="1022"/>
      <c r="PLE42" s="1022"/>
      <c r="PLF42" s="1022"/>
      <c r="PLG42" s="1022"/>
      <c r="PLH42" s="1022"/>
      <c r="PLI42" s="1022"/>
      <c r="PLJ42" s="1022"/>
      <c r="PLK42" s="1022"/>
      <c r="PLL42" s="1022"/>
      <c r="PLM42" s="1022"/>
      <c r="PLN42" s="1022"/>
      <c r="PLO42" s="1022"/>
      <c r="PLP42" s="1022"/>
      <c r="PLQ42" s="1022"/>
      <c r="PLR42" s="1022"/>
      <c r="PLS42" s="1022"/>
      <c r="PLT42" s="1022"/>
      <c r="PLU42" s="1022"/>
      <c r="PLV42" s="1022"/>
      <c r="PLW42" s="1022"/>
      <c r="PLX42" s="1022"/>
      <c r="PLY42" s="1022"/>
      <c r="PLZ42" s="1022"/>
      <c r="PMA42" s="1022"/>
      <c r="PMB42" s="1022"/>
      <c r="PMC42" s="1022"/>
      <c r="PMD42" s="1022"/>
      <c r="PME42" s="1022"/>
      <c r="PMF42" s="1022"/>
      <c r="PMG42" s="1022"/>
      <c r="PMH42" s="1022"/>
      <c r="PMI42" s="1022"/>
      <c r="PMJ42" s="1022"/>
      <c r="PMK42" s="1022"/>
      <c r="PML42" s="1022"/>
      <c r="PMM42" s="1022"/>
      <c r="PMN42" s="1022"/>
      <c r="PMO42" s="1022"/>
      <c r="PMP42" s="1022"/>
      <c r="PMQ42" s="1022"/>
      <c r="PMR42" s="1022"/>
      <c r="PMS42" s="1022"/>
      <c r="PMT42" s="1022"/>
      <c r="PMU42" s="1022"/>
      <c r="PMV42" s="1022"/>
      <c r="PMW42" s="1022"/>
      <c r="PMX42" s="1022"/>
      <c r="PMY42" s="1022"/>
      <c r="PMZ42" s="1022"/>
      <c r="PNA42" s="1022"/>
      <c r="PNB42" s="1022"/>
      <c r="PNC42" s="1022"/>
      <c r="PND42" s="1022"/>
      <c r="PNE42" s="1022"/>
      <c r="PNF42" s="1022"/>
      <c r="PNG42" s="1022"/>
      <c r="PNH42" s="1022"/>
      <c r="PNI42" s="1022"/>
      <c r="PNJ42" s="1022"/>
      <c r="PNK42" s="1022"/>
      <c r="PNL42" s="1022"/>
      <c r="PNM42" s="1022"/>
      <c r="PNN42" s="1022"/>
      <c r="PNO42" s="1022"/>
      <c r="PNP42" s="1022"/>
      <c r="PNQ42" s="1022"/>
      <c r="PNR42" s="1022"/>
      <c r="PNS42" s="1022"/>
      <c r="PNT42" s="1022"/>
      <c r="PNU42" s="1022"/>
      <c r="PNV42" s="1022"/>
      <c r="PNW42" s="1022"/>
      <c r="PNX42" s="1022"/>
      <c r="PNY42" s="1022"/>
      <c r="PNZ42" s="1022"/>
      <c r="POA42" s="1022"/>
      <c r="POB42" s="1022"/>
      <c r="POC42" s="1022"/>
      <c r="POD42" s="1022"/>
      <c r="POE42" s="1022"/>
      <c r="POF42" s="1022"/>
      <c r="POG42" s="1022"/>
      <c r="POH42" s="1022"/>
      <c r="POI42" s="1022"/>
      <c r="POJ42" s="1022"/>
      <c r="POK42" s="1022"/>
      <c r="POL42" s="1022"/>
      <c r="POM42" s="1022"/>
      <c r="PON42" s="1022"/>
      <c r="POO42" s="1022"/>
      <c r="POP42" s="1022"/>
      <c r="POQ42" s="1022"/>
      <c r="POR42" s="1022"/>
      <c r="POS42" s="1022"/>
      <c r="POT42" s="1022"/>
      <c r="POU42" s="1022"/>
      <c r="POV42" s="1022"/>
      <c r="POW42" s="1022"/>
      <c r="POX42" s="1022"/>
      <c r="POY42" s="1022"/>
      <c r="POZ42" s="1022"/>
      <c r="PPA42" s="1022"/>
      <c r="PPB42" s="1022"/>
      <c r="PPC42" s="1022"/>
      <c r="PPD42" s="1022"/>
      <c r="PPE42" s="1022"/>
      <c r="PPF42" s="1022"/>
      <c r="PPG42" s="1022"/>
      <c r="PPH42" s="1022"/>
      <c r="PPI42" s="1022"/>
      <c r="PPJ42" s="1022"/>
      <c r="PPK42" s="1022"/>
      <c r="PPL42" s="1022"/>
      <c r="PPM42" s="1022"/>
      <c r="PPN42" s="1022"/>
      <c r="PPO42" s="1022"/>
      <c r="PPP42" s="1022"/>
      <c r="PPQ42" s="1022"/>
      <c r="PPR42" s="1022"/>
      <c r="PPS42" s="1022"/>
      <c r="PPT42" s="1022"/>
      <c r="PPU42" s="1022"/>
      <c r="PPV42" s="1022"/>
      <c r="PPW42" s="1022"/>
      <c r="PPX42" s="1022"/>
      <c r="PPY42" s="1022"/>
      <c r="PPZ42" s="1022"/>
      <c r="PQA42" s="1022"/>
      <c r="PQB42" s="1022"/>
      <c r="PQC42" s="1022"/>
      <c r="PQD42" s="1022"/>
      <c r="PQE42" s="1022"/>
      <c r="PQF42" s="1022"/>
      <c r="PQG42" s="1022"/>
      <c r="PQH42" s="1022"/>
      <c r="PQI42" s="1022"/>
      <c r="PQJ42" s="1022"/>
      <c r="PQK42" s="1022"/>
      <c r="PQL42" s="1022"/>
      <c r="PQM42" s="1022"/>
      <c r="PQN42" s="1022"/>
      <c r="PQO42" s="1022"/>
      <c r="PQP42" s="1022"/>
      <c r="PQQ42" s="1022"/>
      <c r="PQR42" s="1022"/>
      <c r="PQS42" s="1022"/>
      <c r="PQT42" s="1022"/>
      <c r="PQU42" s="1022"/>
      <c r="PQV42" s="1022"/>
      <c r="PQW42" s="1022"/>
      <c r="PQX42" s="1022"/>
      <c r="PQY42" s="1022"/>
      <c r="PQZ42" s="1022"/>
      <c r="PRA42" s="1022"/>
      <c r="PRB42" s="1022"/>
      <c r="PRC42" s="1022"/>
      <c r="PRD42" s="1022"/>
      <c r="PRE42" s="1022"/>
      <c r="PRF42" s="1022"/>
      <c r="PRG42" s="1022"/>
      <c r="PRH42" s="1022"/>
      <c r="PRI42" s="1022"/>
      <c r="PRJ42" s="1022"/>
      <c r="PRK42" s="1022"/>
      <c r="PRL42" s="1022"/>
      <c r="PRM42" s="1022"/>
      <c r="PRN42" s="1022"/>
      <c r="PRO42" s="1022"/>
      <c r="PRP42" s="1022"/>
      <c r="PRQ42" s="1022"/>
      <c r="PRR42" s="1022"/>
      <c r="PRS42" s="1022"/>
      <c r="PRT42" s="1022"/>
      <c r="PRU42" s="1022"/>
      <c r="PRV42" s="1022"/>
      <c r="PRW42" s="1022"/>
      <c r="PRX42" s="1022"/>
      <c r="PRY42" s="1022"/>
      <c r="PRZ42" s="1022"/>
      <c r="PSA42" s="1022"/>
      <c r="PSB42" s="1022"/>
      <c r="PSC42" s="1022"/>
      <c r="PSD42" s="1022"/>
      <c r="PSE42" s="1022"/>
      <c r="PSF42" s="1022"/>
      <c r="PSG42" s="1022"/>
      <c r="PSH42" s="1022"/>
      <c r="PSI42" s="1022"/>
      <c r="PSJ42" s="1022"/>
      <c r="PSK42" s="1022"/>
      <c r="PSL42" s="1022"/>
      <c r="PSM42" s="1022"/>
      <c r="PSN42" s="1022"/>
      <c r="PSO42" s="1022"/>
      <c r="PSP42" s="1022"/>
      <c r="PSQ42" s="1022"/>
      <c r="PSR42" s="1022"/>
      <c r="PSS42" s="1022"/>
      <c r="PST42" s="1022"/>
      <c r="PSU42" s="1022"/>
      <c r="PSV42" s="1022"/>
      <c r="PSW42" s="1022"/>
      <c r="PSX42" s="1022"/>
      <c r="PSY42" s="1022"/>
      <c r="PSZ42" s="1022"/>
      <c r="PTA42" s="1022"/>
      <c r="PTB42" s="1022"/>
      <c r="PTC42" s="1022"/>
      <c r="PTD42" s="1022"/>
      <c r="PTE42" s="1022"/>
      <c r="PTF42" s="1022"/>
      <c r="PTG42" s="1022"/>
      <c r="PTH42" s="1022"/>
      <c r="PTI42" s="1022"/>
      <c r="PTJ42" s="1022"/>
      <c r="PTK42" s="1022"/>
      <c r="PTL42" s="1022"/>
      <c r="PTM42" s="1022"/>
      <c r="PTN42" s="1022"/>
      <c r="PTO42" s="1022"/>
      <c r="PTP42" s="1022"/>
      <c r="PTQ42" s="1022"/>
      <c r="PTR42" s="1022"/>
      <c r="PTS42" s="1022"/>
      <c r="PTT42" s="1022"/>
      <c r="PTU42" s="1022"/>
      <c r="PTV42" s="1022"/>
      <c r="PTW42" s="1022"/>
      <c r="PTX42" s="1022"/>
      <c r="PTY42" s="1022"/>
      <c r="PTZ42" s="1022"/>
      <c r="PUA42" s="1022"/>
      <c r="PUB42" s="1022"/>
      <c r="PUC42" s="1022"/>
      <c r="PUD42" s="1022"/>
      <c r="PUE42" s="1022"/>
      <c r="PUF42" s="1022"/>
      <c r="PUG42" s="1022"/>
      <c r="PUH42" s="1022"/>
      <c r="PUI42" s="1022"/>
      <c r="PUJ42" s="1022"/>
      <c r="PUK42" s="1022"/>
      <c r="PUL42" s="1022"/>
      <c r="PUM42" s="1022"/>
      <c r="PUN42" s="1022"/>
      <c r="PUO42" s="1022"/>
      <c r="PUP42" s="1022"/>
      <c r="PUQ42" s="1022"/>
      <c r="PUR42" s="1022"/>
      <c r="PUS42" s="1022"/>
      <c r="PUT42" s="1022"/>
      <c r="PUU42" s="1022"/>
      <c r="PUV42" s="1022"/>
      <c r="PUW42" s="1022"/>
      <c r="PUX42" s="1022"/>
      <c r="PUY42" s="1022"/>
      <c r="PUZ42" s="1022"/>
      <c r="PVA42" s="1022"/>
      <c r="PVB42" s="1022"/>
      <c r="PVC42" s="1022"/>
      <c r="PVD42" s="1022"/>
      <c r="PVE42" s="1022"/>
      <c r="PVF42" s="1022"/>
      <c r="PVG42" s="1022"/>
      <c r="PVH42" s="1022"/>
      <c r="PVI42" s="1022"/>
      <c r="PVJ42" s="1022"/>
      <c r="PVK42" s="1022"/>
      <c r="PVL42" s="1022"/>
      <c r="PVM42" s="1022"/>
      <c r="PVN42" s="1022"/>
      <c r="PVO42" s="1022"/>
      <c r="PVP42" s="1022"/>
      <c r="PVQ42" s="1022"/>
      <c r="PVR42" s="1022"/>
      <c r="PVS42" s="1022"/>
      <c r="PVT42" s="1022"/>
      <c r="PVU42" s="1022"/>
      <c r="PVV42" s="1022"/>
      <c r="PVW42" s="1022"/>
      <c r="PVX42" s="1022"/>
      <c r="PVY42" s="1022"/>
      <c r="PVZ42" s="1022"/>
      <c r="PWA42" s="1022"/>
      <c r="PWB42" s="1022"/>
      <c r="PWC42" s="1022"/>
      <c r="PWD42" s="1022"/>
      <c r="PWE42" s="1022"/>
      <c r="PWF42" s="1022"/>
      <c r="PWG42" s="1022"/>
      <c r="PWH42" s="1022"/>
      <c r="PWI42" s="1022"/>
      <c r="PWJ42" s="1022"/>
      <c r="PWK42" s="1022"/>
      <c r="PWL42" s="1022"/>
      <c r="PWM42" s="1022"/>
      <c r="PWN42" s="1022"/>
      <c r="PWO42" s="1022"/>
      <c r="PWP42" s="1022"/>
      <c r="PWQ42" s="1022"/>
      <c r="PWR42" s="1022"/>
      <c r="PWS42" s="1022"/>
      <c r="PWT42" s="1022"/>
      <c r="PWU42" s="1022"/>
      <c r="PWV42" s="1022"/>
      <c r="PWW42" s="1022"/>
      <c r="PWX42" s="1022"/>
      <c r="PWY42" s="1022"/>
      <c r="PWZ42" s="1022"/>
      <c r="PXA42" s="1022"/>
      <c r="PXB42" s="1022"/>
      <c r="PXC42" s="1022"/>
      <c r="PXD42" s="1022"/>
      <c r="PXE42" s="1022"/>
      <c r="PXF42" s="1022"/>
      <c r="PXG42" s="1022"/>
      <c r="PXH42" s="1022"/>
      <c r="PXI42" s="1022"/>
      <c r="PXJ42" s="1022"/>
      <c r="PXK42" s="1022"/>
      <c r="PXL42" s="1022"/>
      <c r="PXM42" s="1022"/>
      <c r="PXN42" s="1022"/>
      <c r="PXO42" s="1022"/>
      <c r="PXP42" s="1022"/>
      <c r="PXQ42" s="1022"/>
      <c r="PXR42" s="1022"/>
      <c r="PXS42" s="1022"/>
      <c r="PXT42" s="1022"/>
      <c r="PXU42" s="1022"/>
      <c r="PXV42" s="1022"/>
      <c r="PXW42" s="1022"/>
      <c r="PXX42" s="1022"/>
      <c r="PXY42" s="1022"/>
      <c r="PXZ42" s="1022"/>
      <c r="PYA42" s="1022"/>
      <c r="PYB42" s="1022"/>
      <c r="PYC42" s="1022"/>
      <c r="PYD42" s="1022"/>
      <c r="PYE42" s="1022"/>
      <c r="PYF42" s="1022"/>
      <c r="PYG42" s="1022"/>
      <c r="PYH42" s="1022"/>
      <c r="PYI42" s="1022"/>
      <c r="PYJ42" s="1022"/>
      <c r="PYK42" s="1022"/>
      <c r="PYL42" s="1022"/>
      <c r="PYM42" s="1022"/>
      <c r="PYN42" s="1022"/>
      <c r="PYO42" s="1022"/>
      <c r="PYP42" s="1022"/>
      <c r="PYQ42" s="1022"/>
      <c r="PYR42" s="1022"/>
      <c r="PYS42" s="1022"/>
      <c r="PYT42" s="1022"/>
      <c r="PYU42" s="1022"/>
      <c r="PYV42" s="1022"/>
      <c r="PYW42" s="1022"/>
      <c r="PYX42" s="1022"/>
      <c r="PYY42" s="1022"/>
      <c r="PYZ42" s="1022"/>
      <c r="PZA42" s="1022"/>
      <c r="PZB42" s="1022"/>
      <c r="PZC42" s="1022"/>
      <c r="PZD42" s="1022"/>
      <c r="PZE42" s="1022"/>
      <c r="PZF42" s="1022"/>
      <c r="PZG42" s="1022"/>
      <c r="PZH42" s="1022"/>
      <c r="PZI42" s="1022"/>
      <c r="PZJ42" s="1022"/>
      <c r="PZK42" s="1022"/>
      <c r="PZL42" s="1022"/>
      <c r="PZM42" s="1022"/>
      <c r="PZN42" s="1022"/>
      <c r="PZO42" s="1022"/>
      <c r="PZP42" s="1022"/>
      <c r="PZQ42" s="1022"/>
      <c r="PZR42" s="1022"/>
      <c r="PZS42" s="1022"/>
      <c r="PZT42" s="1022"/>
      <c r="PZU42" s="1022"/>
      <c r="PZV42" s="1022"/>
      <c r="PZW42" s="1022"/>
      <c r="PZX42" s="1022"/>
      <c r="PZY42" s="1022"/>
      <c r="PZZ42" s="1022"/>
      <c r="QAA42" s="1022"/>
      <c r="QAB42" s="1022"/>
      <c r="QAC42" s="1022"/>
      <c r="QAD42" s="1022"/>
      <c r="QAE42" s="1022"/>
      <c r="QAF42" s="1022"/>
      <c r="QAG42" s="1022"/>
      <c r="QAH42" s="1022"/>
      <c r="QAI42" s="1022"/>
      <c r="QAJ42" s="1022"/>
      <c r="QAK42" s="1022"/>
      <c r="QAL42" s="1022"/>
      <c r="QAM42" s="1022"/>
      <c r="QAN42" s="1022"/>
      <c r="QAO42" s="1022"/>
      <c r="QAP42" s="1022"/>
      <c r="QAQ42" s="1022"/>
      <c r="QAR42" s="1022"/>
      <c r="QAS42" s="1022"/>
      <c r="QAT42" s="1022"/>
      <c r="QAU42" s="1022"/>
      <c r="QAV42" s="1022"/>
      <c r="QAW42" s="1022"/>
      <c r="QAX42" s="1022"/>
      <c r="QAY42" s="1022"/>
      <c r="QAZ42" s="1022"/>
      <c r="QBA42" s="1022"/>
      <c r="QBB42" s="1022"/>
      <c r="QBC42" s="1022"/>
      <c r="QBD42" s="1022"/>
      <c r="QBE42" s="1022"/>
      <c r="QBF42" s="1022"/>
      <c r="QBG42" s="1022"/>
      <c r="QBH42" s="1022"/>
      <c r="QBI42" s="1022"/>
      <c r="QBJ42" s="1022"/>
      <c r="QBK42" s="1022"/>
      <c r="QBL42" s="1022"/>
      <c r="QBM42" s="1022"/>
      <c r="QBN42" s="1022"/>
      <c r="QBO42" s="1022"/>
      <c r="QBP42" s="1022"/>
      <c r="QBQ42" s="1022"/>
      <c r="QBR42" s="1022"/>
      <c r="QBS42" s="1022"/>
      <c r="QBT42" s="1022"/>
      <c r="QBU42" s="1022"/>
      <c r="QBV42" s="1022"/>
      <c r="QBW42" s="1022"/>
      <c r="QBX42" s="1022"/>
      <c r="QBY42" s="1022"/>
      <c r="QBZ42" s="1022"/>
      <c r="QCA42" s="1022"/>
      <c r="QCB42" s="1022"/>
      <c r="QCC42" s="1022"/>
      <c r="QCD42" s="1022"/>
      <c r="QCE42" s="1022"/>
      <c r="QCF42" s="1022"/>
      <c r="QCG42" s="1022"/>
      <c r="QCH42" s="1022"/>
      <c r="QCI42" s="1022"/>
      <c r="QCJ42" s="1022"/>
      <c r="QCK42" s="1022"/>
      <c r="QCL42" s="1022"/>
      <c r="QCM42" s="1022"/>
      <c r="QCN42" s="1022"/>
      <c r="QCO42" s="1022"/>
      <c r="QCP42" s="1022"/>
      <c r="QCQ42" s="1022"/>
      <c r="QCR42" s="1022"/>
      <c r="QCS42" s="1022"/>
      <c r="QCT42" s="1022"/>
      <c r="QCU42" s="1022"/>
      <c r="QCV42" s="1022"/>
      <c r="QCW42" s="1022"/>
      <c r="QCX42" s="1022"/>
      <c r="QCY42" s="1022"/>
      <c r="QCZ42" s="1022"/>
      <c r="QDA42" s="1022"/>
      <c r="QDB42" s="1022"/>
      <c r="QDC42" s="1022"/>
      <c r="QDD42" s="1022"/>
      <c r="QDE42" s="1022"/>
      <c r="QDF42" s="1022"/>
      <c r="QDG42" s="1022"/>
      <c r="QDH42" s="1022"/>
      <c r="QDI42" s="1022"/>
      <c r="QDJ42" s="1022"/>
      <c r="QDK42" s="1022"/>
      <c r="QDL42" s="1022"/>
      <c r="QDM42" s="1022"/>
      <c r="QDN42" s="1022"/>
      <c r="QDO42" s="1022"/>
      <c r="QDP42" s="1022"/>
      <c r="QDQ42" s="1022"/>
      <c r="QDR42" s="1022"/>
      <c r="QDS42" s="1022"/>
      <c r="QDT42" s="1022"/>
      <c r="QDU42" s="1022"/>
      <c r="QDV42" s="1022"/>
      <c r="QDW42" s="1022"/>
      <c r="QDX42" s="1022"/>
      <c r="QDY42" s="1022"/>
      <c r="QDZ42" s="1022"/>
      <c r="QEA42" s="1022"/>
      <c r="QEB42" s="1022"/>
      <c r="QEC42" s="1022"/>
      <c r="QED42" s="1022"/>
      <c r="QEE42" s="1022"/>
      <c r="QEF42" s="1022"/>
      <c r="QEG42" s="1022"/>
      <c r="QEH42" s="1022"/>
      <c r="QEI42" s="1022"/>
      <c r="QEJ42" s="1022"/>
      <c r="QEK42" s="1022"/>
      <c r="QEL42" s="1022"/>
      <c r="QEM42" s="1022"/>
      <c r="QEN42" s="1022"/>
      <c r="QEO42" s="1022"/>
      <c r="QEP42" s="1022"/>
      <c r="QEQ42" s="1022"/>
      <c r="QER42" s="1022"/>
      <c r="QES42" s="1022"/>
      <c r="QET42" s="1022"/>
      <c r="QEU42" s="1022"/>
      <c r="QEV42" s="1022"/>
      <c r="QEW42" s="1022"/>
      <c r="QEX42" s="1022"/>
      <c r="QEY42" s="1022"/>
      <c r="QEZ42" s="1022"/>
      <c r="QFA42" s="1022"/>
      <c r="QFB42" s="1022"/>
      <c r="QFC42" s="1022"/>
      <c r="QFD42" s="1022"/>
      <c r="QFE42" s="1022"/>
      <c r="QFF42" s="1022"/>
      <c r="QFG42" s="1022"/>
      <c r="QFH42" s="1022"/>
      <c r="QFI42" s="1022"/>
      <c r="QFJ42" s="1022"/>
      <c r="QFK42" s="1022"/>
      <c r="QFL42" s="1022"/>
      <c r="QFM42" s="1022"/>
      <c r="QFN42" s="1022"/>
      <c r="QFO42" s="1022"/>
      <c r="QFP42" s="1022"/>
      <c r="QFQ42" s="1022"/>
      <c r="QFR42" s="1022"/>
      <c r="QFS42" s="1022"/>
      <c r="QFT42" s="1022"/>
      <c r="QFU42" s="1022"/>
      <c r="QFV42" s="1022"/>
      <c r="QFW42" s="1022"/>
      <c r="QFX42" s="1022"/>
      <c r="QFY42" s="1022"/>
      <c r="QFZ42" s="1022"/>
      <c r="QGA42" s="1022"/>
      <c r="QGB42" s="1022"/>
      <c r="QGC42" s="1022"/>
      <c r="QGD42" s="1022"/>
      <c r="QGE42" s="1022"/>
      <c r="QGF42" s="1022"/>
      <c r="QGG42" s="1022"/>
      <c r="QGH42" s="1022"/>
      <c r="QGI42" s="1022"/>
      <c r="QGJ42" s="1022"/>
      <c r="QGK42" s="1022"/>
      <c r="QGL42" s="1022"/>
      <c r="QGM42" s="1022"/>
      <c r="QGN42" s="1022"/>
      <c r="QGO42" s="1022"/>
      <c r="QGP42" s="1022"/>
      <c r="QGQ42" s="1022"/>
      <c r="QGR42" s="1022"/>
      <c r="QGS42" s="1022"/>
      <c r="QGT42" s="1022"/>
      <c r="QGU42" s="1022"/>
      <c r="QGV42" s="1022"/>
      <c r="QGW42" s="1022"/>
      <c r="QGX42" s="1022"/>
      <c r="QGY42" s="1022"/>
      <c r="QGZ42" s="1022"/>
      <c r="QHA42" s="1022"/>
      <c r="QHB42" s="1022"/>
      <c r="QHC42" s="1022"/>
      <c r="QHD42" s="1022"/>
      <c r="QHE42" s="1022"/>
      <c r="QHF42" s="1022"/>
      <c r="QHG42" s="1022"/>
      <c r="QHH42" s="1022"/>
      <c r="QHI42" s="1022"/>
      <c r="QHJ42" s="1022"/>
      <c r="QHK42" s="1022"/>
      <c r="QHL42" s="1022"/>
      <c r="QHM42" s="1022"/>
      <c r="QHN42" s="1022"/>
      <c r="QHO42" s="1022"/>
      <c r="QHP42" s="1022"/>
      <c r="QHQ42" s="1022"/>
      <c r="QHR42" s="1022"/>
      <c r="QHS42" s="1022"/>
      <c r="QHT42" s="1022"/>
      <c r="QHU42" s="1022"/>
      <c r="QHV42" s="1022"/>
      <c r="QHW42" s="1022"/>
      <c r="QHX42" s="1022"/>
      <c r="QHY42" s="1022"/>
      <c r="QHZ42" s="1022"/>
      <c r="QIA42" s="1022"/>
      <c r="QIB42" s="1022"/>
      <c r="QIC42" s="1022"/>
      <c r="QID42" s="1022"/>
      <c r="QIE42" s="1022"/>
      <c r="QIF42" s="1022"/>
      <c r="QIG42" s="1022"/>
      <c r="QIH42" s="1022"/>
      <c r="QII42" s="1022"/>
      <c r="QIJ42" s="1022"/>
      <c r="QIK42" s="1022"/>
      <c r="QIL42" s="1022"/>
      <c r="QIM42" s="1022"/>
      <c r="QIN42" s="1022"/>
      <c r="QIO42" s="1022"/>
      <c r="QIP42" s="1022"/>
      <c r="QIQ42" s="1022"/>
      <c r="QIR42" s="1022"/>
      <c r="QIS42" s="1022"/>
      <c r="QIT42" s="1022"/>
      <c r="QIU42" s="1022"/>
      <c r="QIV42" s="1022"/>
      <c r="QIW42" s="1022"/>
      <c r="QIX42" s="1022"/>
      <c r="QIY42" s="1022"/>
      <c r="QIZ42" s="1022"/>
      <c r="QJA42" s="1022"/>
      <c r="QJB42" s="1022"/>
      <c r="QJC42" s="1022"/>
      <c r="QJD42" s="1022"/>
      <c r="QJE42" s="1022"/>
      <c r="QJF42" s="1022"/>
      <c r="QJG42" s="1022"/>
      <c r="QJH42" s="1022"/>
      <c r="QJI42" s="1022"/>
      <c r="QJJ42" s="1022"/>
      <c r="QJK42" s="1022"/>
      <c r="QJL42" s="1022"/>
      <c r="QJM42" s="1022"/>
      <c r="QJN42" s="1022"/>
      <c r="QJO42" s="1022"/>
      <c r="QJP42" s="1022"/>
      <c r="QJQ42" s="1022"/>
      <c r="QJR42" s="1022"/>
      <c r="QJS42" s="1022"/>
      <c r="QJT42" s="1022"/>
      <c r="QJU42" s="1022"/>
      <c r="QJV42" s="1022"/>
      <c r="QJW42" s="1022"/>
      <c r="QJX42" s="1022"/>
      <c r="QJY42" s="1022"/>
      <c r="QJZ42" s="1022"/>
      <c r="QKA42" s="1022"/>
      <c r="QKB42" s="1022"/>
      <c r="QKC42" s="1022"/>
      <c r="QKD42" s="1022"/>
      <c r="QKE42" s="1022"/>
      <c r="QKF42" s="1022"/>
      <c r="QKG42" s="1022"/>
      <c r="QKH42" s="1022"/>
      <c r="QKI42" s="1022"/>
      <c r="QKJ42" s="1022"/>
      <c r="QKK42" s="1022"/>
      <c r="QKL42" s="1022"/>
      <c r="QKM42" s="1022"/>
      <c r="QKN42" s="1022"/>
      <c r="QKO42" s="1022"/>
      <c r="QKP42" s="1022"/>
      <c r="QKQ42" s="1022"/>
      <c r="QKR42" s="1022"/>
      <c r="QKS42" s="1022"/>
      <c r="QKT42" s="1022"/>
      <c r="QKU42" s="1022"/>
      <c r="QKV42" s="1022"/>
      <c r="QKW42" s="1022"/>
      <c r="QKX42" s="1022"/>
      <c r="QKY42" s="1022"/>
      <c r="QKZ42" s="1022"/>
      <c r="QLA42" s="1022"/>
      <c r="QLB42" s="1022"/>
      <c r="QLC42" s="1022"/>
      <c r="QLD42" s="1022"/>
      <c r="QLE42" s="1022"/>
      <c r="QLF42" s="1022"/>
      <c r="QLG42" s="1022"/>
      <c r="QLH42" s="1022"/>
      <c r="QLI42" s="1022"/>
      <c r="QLJ42" s="1022"/>
      <c r="QLK42" s="1022"/>
      <c r="QLL42" s="1022"/>
      <c r="QLM42" s="1022"/>
      <c r="QLN42" s="1022"/>
      <c r="QLO42" s="1022"/>
      <c r="QLP42" s="1022"/>
      <c r="QLQ42" s="1022"/>
      <c r="QLR42" s="1022"/>
      <c r="QLS42" s="1022"/>
      <c r="QLT42" s="1022"/>
      <c r="QLU42" s="1022"/>
      <c r="QLV42" s="1022"/>
      <c r="QLW42" s="1022"/>
      <c r="QLX42" s="1022"/>
      <c r="QLY42" s="1022"/>
      <c r="QLZ42" s="1022"/>
      <c r="QMA42" s="1022"/>
      <c r="QMB42" s="1022"/>
      <c r="QMC42" s="1022"/>
      <c r="QMD42" s="1022"/>
      <c r="QME42" s="1022"/>
      <c r="QMF42" s="1022"/>
      <c r="QMG42" s="1022"/>
      <c r="QMH42" s="1022"/>
      <c r="QMI42" s="1022"/>
      <c r="QMJ42" s="1022"/>
      <c r="QMK42" s="1022"/>
      <c r="QML42" s="1022"/>
      <c r="QMM42" s="1022"/>
      <c r="QMN42" s="1022"/>
      <c r="QMO42" s="1022"/>
      <c r="QMP42" s="1022"/>
      <c r="QMQ42" s="1022"/>
      <c r="QMR42" s="1022"/>
      <c r="QMS42" s="1022"/>
      <c r="QMT42" s="1022"/>
      <c r="QMU42" s="1022"/>
      <c r="QMV42" s="1022"/>
      <c r="QMW42" s="1022"/>
      <c r="QMX42" s="1022"/>
      <c r="QMY42" s="1022"/>
      <c r="QMZ42" s="1022"/>
      <c r="QNA42" s="1022"/>
      <c r="QNB42" s="1022"/>
      <c r="QNC42" s="1022"/>
      <c r="QND42" s="1022"/>
      <c r="QNE42" s="1022"/>
      <c r="QNF42" s="1022"/>
      <c r="QNG42" s="1022"/>
      <c r="QNH42" s="1022"/>
      <c r="QNI42" s="1022"/>
      <c r="QNJ42" s="1022"/>
      <c r="QNK42" s="1022"/>
      <c r="QNL42" s="1022"/>
      <c r="QNM42" s="1022"/>
      <c r="QNN42" s="1022"/>
      <c r="QNO42" s="1022"/>
      <c r="QNP42" s="1022"/>
      <c r="QNQ42" s="1022"/>
      <c r="QNR42" s="1022"/>
      <c r="QNS42" s="1022"/>
      <c r="QNT42" s="1022"/>
      <c r="QNU42" s="1022"/>
      <c r="QNV42" s="1022"/>
      <c r="QNW42" s="1022"/>
      <c r="QNX42" s="1022"/>
      <c r="QNY42" s="1022"/>
      <c r="QNZ42" s="1022"/>
      <c r="QOA42" s="1022"/>
      <c r="QOB42" s="1022"/>
      <c r="QOC42" s="1022"/>
      <c r="QOD42" s="1022"/>
      <c r="QOE42" s="1022"/>
      <c r="QOF42" s="1022"/>
      <c r="QOG42" s="1022"/>
      <c r="QOH42" s="1022"/>
      <c r="QOI42" s="1022"/>
      <c r="QOJ42" s="1022"/>
      <c r="QOK42" s="1022"/>
      <c r="QOL42" s="1022"/>
      <c r="QOM42" s="1022"/>
      <c r="QON42" s="1022"/>
      <c r="QOO42" s="1022"/>
      <c r="QOP42" s="1022"/>
      <c r="QOQ42" s="1022"/>
      <c r="QOR42" s="1022"/>
      <c r="QOS42" s="1022"/>
      <c r="QOT42" s="1022"/>
      <c r="QOU42" s="1022"/>
      <c r="QOV42" s="1022"/>
      <c r="QOW42" s="1022"/>
      <c r="QOX42" s="1022"/>
      <c r="QOY42" s="1022"/>
      <c r="QOZ42" s="1022"/>
      <c r="QPA42" s="1022"/>
      <c r="QPB42" s="1022"/>
      <c r="QPC42" s="1022"/>
      <c r="QPD42" s="1022"/>
      <c r="QPE42" s="1022"/>
      <c r="QPF42" s="1022"/>
      <c r="QPG42" s="1022"/>
      <c r="QPH42" s="1022"/>
      <c r="QPI42" s="1022"/>
      <c r="QPJ42" s="1022"/>
      <c r="QPK42" s="1022"/>
      <c r="QPL42" s="1022"/>
      <c r="QPM42" s="1022"/>
      <c r="QPN42" s="1022"/>
      <c r="QPO42" s="1022"/>
      <c r="QPP42" s="1022"/>
      <c r="QPQ42" s="1022"/>
      <c r="QPR42" s="1022"/>
      <c r="QPS42" s="1022"/>
      <c r="QPT42" s="1022"/>
      <c r="QPU42" s="1022"/>
      <c r="QPV42" s="1022"/>
      <c r="QPW42" s="1022"/>
      <c r="QPX42" s="1022"/>
      <c r="QPY42" s="1022"/>
      <c r="QPZ42" s="1022"/>
      <c r="QQA42" s="1022"/>
      <c r="QQB42" s="1022"/>
      <c r="QQC42" s="1022"/>
      <c r="QQD42" s="1022"/>
      <c r="QQE42" s="1022"/>
      <c r="QQF42" s="1022"/>
      <c r="QQG42" s="1022"/>
      <c r="QQH42" s="1022"/>
      <c r="QQI42" s="1022"/>
      <c r="QQJ42" s="1022"/>
      <c r="QQK42" s="1022"/>
      <c r="QQL42" s="1022"/>
      <c r="QQM42" s="1022"/>
      <c r="QQN42" s="1022"/>
      <c r="QQO42" s="1022"/>
      <c r="QQP42" s="1022"/>
      <c r="QQQ42" s="1022"/>
      <c r="QQR42" s="1022"/>
      <c r="QQS42" s="1022"/>
      <c r="QQT42" s="1022"/>
      <c r="QQU42" s="1022"/>
      <c r="QQV42" s="1022"/>
      <c r="QQW42" s="1022"/>
      <c r="QQX42" s="1022"/>
      <c r="QQY42" s="1022"/>
      <c r="QQZ42" s="1022"/>
      <c r="QRA42" s="1022"/>
      <c r="QRB42" s="1022"/>
      <c r="QRC42" s="1022"/>
      <c r="QRD42" s="1022"/>
      <c r="QRE42" s="1022"/>
      <c r="QRF42" s="1022"/>
      <c r="QRG42" s="1022"/>
      <c r="QRH42" s="1022"/>
      <c r="QRI42" s="1022"/>
      <c r="QRJ42" s="1022"/>
      <c r="QRK42" s="1022"/>
      <c r="QRL42" s="1022"/>
      <c r="QRM42" s="1022"/>
      <c r="QRN42" s="1022"/>
      <c r="QRO42" s="1022"/>
      <c r="QRP42" s="1022"/>
      <c r="QRQ42" s="1022"/>
      <c r="QRR42" s="1022"/>
      <c r="QRS42" s="1022"/>
      <c r="QRT42" s="1022"/>
      <c r="QRU42" s="1022"/>
      <c r="QRV42" s="1022"/>
      <c r="QRW42" s="1022"/>
      <c r="QRX42" s="1022"/>
      <c r="QRY42" s="1022"/>
      <c r="QRZ42" s="1022"/>
      <c r="QSA42" s="1022"/>
      <c r="QSB42" s="1022"/>
      <c r="QSC42" s="1022"/>
      <c r="QSD42" s="1022"/>
      <c r="QSE42" s="1022"/>
      <c r="QSF42" s="1022"/>
      <c r="QSG42" s="1022"/>
      <c r="QSH42" s="1022"/>
      <c r="QSI42" s="1022"/>
      <c r="QSJ42" s="1022"/>
      <c r="QSK42" s="1022"/>
      <c r="QSL42" s="1022"/>
      <c r="QSM42" s="1022"/>
      <c r="QSN42" s="1022"/>
      <c r="QSO42" s="1022"/>
      <c r="QSP42" s="1022"/>
      <c r="QSQ42" s="1022"/>
      <c r="QSR42" s="1022"/>
      <c r="QSS42" s="1022"/>
      <c r="QST42" s="1022"/>
      <c r="QSU42" s="1022"/>
      <c r="QSV42" s="1022"/>
      <c r="QSW42" s="1022"/>
      <c r="QSX42" s="1022"/>
      <c r="QSY42" s="1022"/>
      <c r="QSZ42" s="1022"/>
      <c r="QTA42" s="1022"/>
      <c r="QTB42" s="1022"/>
      <c r="QTC42" s="1022"/>
      <c r="QTD42" s="1022"/>
      <c r="QTE42" s="1022"/>
      <c r="QTF42" s="1022"/>
      <c r="QTG42" s="1022"/>
      <c r="QTH42" s="1022"/>
      <c r="QTI42" s="1022"/>
      <c r="QTJ42" s="1022"/>
      <c r="QTK42" s="1022"/>
      <c r="QTL42" s="1022"/>
      <c r="QTM42" s="1022"/>
      <c r="QTN42" s="1022"/>
      <c r="QTO42" s="1022"/>
      <c r="QTP42" s="1022"/>
      <c r="QTQ42" s="1022"/>
      <c r="QTR42" s="1022"/>
      <c r="QTS42" s="1022"/>
      <c r="QTT42" s="1022"/>
      <c r="QTU42" s="1022"/>
      <c r="QTV42" s="1022"/>
      <c r="QTW42" s="1022"/>
      <c r="QTX42" s="1022"/>
      <c r="QTY42" s="1022"/>
      <c r="QTZ42" s="1022"/>
      <c r="QUA42" s="1022"/>
      <c r="QUB42" s="1022"/>
      <c r="QUC42" s="1022"/>
      <c r="QUD42" s="1022"/>
      <c r="QUE42" s="1022"/>
      <c r="QUF42" s="1022"/>
      <c r="QUG42" s="1022"/>
      <c r="QUH42" s="1022"/>
      <c r="QUI42" s="1022"/>
      <c r="QUJ42" s="1022"/>
      <c r="QUK42" s="1022"/>
      <c r="QUL42" s="1022"/>
      <c r="QUM42" s="1022"/>
      <c r="QUN42" s="1022"/>
      <c r="QUO42" s="1022"/>
      <c r="QUP42" s="1022"/>
      <c r="QUQ42" s="1022"/>
      <c r="QUR42" s="1022"/>
      <c r="QUS42" s="1022"/>
      <c r="QUT42" s="1022"/>
      <c r="QUU42" s="1022"/>
      <c r="QUV42" s="1022"/>
      <c r="QUW42" s="1022"/>
      <c r="QUX42" s="1022"/>
      <c r="QUY42" s="1022"/>
      <c r="QUZ42" s="1022"/>
      <c r="QVA42" s="1022"/>
      <c r="QVB42" s="1022"/>
      <c r="QVC42" s="1022"/>
      <c r="QVD42" s="1022"/>
      <c r="QVE42" s="1022"/>
      <c r="QVF42" s="1022"/>
      <c r="QVG42" s="1022"/>
      <c r="QVH42" s="1022"/>
      <c r="QVI42" s="1022"/>
      <c r="QVJ42" s="1022"/>
      <c r="QVK42" s="1022"/>
      <c r="QVL42" s="1022"/>
      <c r="QVM42" s="1022"/>
      <c r="QVN42" s="1022"/>
      <c r="QVO42" s="1022"/>
      <c r="QVP42" s="1022"/>
      <c r="QVQ42" s="1022"/>
      <c r="QVR42" s="1022"/>
      <c r="QVS42" s="1022"/>
      <c r="QVT42" s="1022"/>
      <c r="QVU42" s="1022"/>
      <c r="QVV42" s="1022"/>
      <c r="QVW42" s="1022"/>
      <c r="QVX42" s="1022"/>
      <c r="QVY42" s="1022"/>
      <c r="QVZ42" s="1022"/>
      <c r="QWA42" s="1022"/>
      <c r="QWB42" s="1022"/>
      <c r="QWC42" s="1022"/>
      <c r="QWD42" s="1022"/>
      <c r="QWE42" s="1022"/>
      <c r="QWF42" s="1022"/>
      <c r="QWG42" s="1022"/>
      <c r="QWH42" s="1022"/>
      <c r="QWI42" s="1022"/>
      <c r="QWJ42" s="1022"/>
      <c r="QWK42" s="1022"/>
      <c r="QWL42" s="1022"/>
      <c r="QWM42" s="1022"/>
      <c r="QWN42" s="1022"/>
      <c r="QWO42" s="1022"/>
      <c r="QWP42" s="1022"/>
      <c r="QWQ42" s="1022"/>
      <c r="QWR42" s="1022"/>
      <c r="QWS42" s="1022"/>
      <c r="QWT42" s="1022"/>
      <c r="QWU42" s="1022"/>
      <c r="QWV42" s="1022"/>
      <c r="QWW42" s="1022"/>
      <c r="QWX42" s="1022"/>
      <c r="QWY42" s="1022"/>
      <c r="QWZ42" s="1022"/>
      <c r="QXA42" s="1022"/>
      <c r="QXB42" s="1022"/>
      <c r="QXC42" s="1022"/>
      <c r="QXD42" s="1022"/>
      <c r="QXE42" s="1022"/>
      <c r="QXF42" s="1022"/>
      <c r="QXG42" s="1022"/>
      <c r="QXH42" s="1022"/>
      <c r="QXI42" s="1022"/>
      <c r="QXJ42" s="1022"/>
      <c r="QXK42" s="1022"/>
      <c r="QXL42" s="1022"/>
      <c r="QXM42" s="1022"/>
      <c r="QXN42" s="1022"/>
      <c r="QXO42" s="1022"/>
      <c r="QXP42" s="1022"/>
      <c r="QXQ42" s="1022"/>
      <c r="QXR42" s="1022"/>
      <c r="QXS42" s="1022"/>
      <c r="QXT42" s="1022"/>
      <c r="QXU42" s="1022"/>
      <c r="QXV42" s="1022"/>
      <c r="QXW42" s="1022"/>
      <c r="QXX42" s="1022"/>
      <c r="QXY42" s="1022"/>
      <c r="QXZ42" s="1022"/>
      <c r="QYA42" s="1022"/>
      <c r="QYB42" s="1022"/>
      <c r="QYC42" s="1022"/>
      <c r="QYD42" s="1022"/>
      <c r="QYE42" s="1022"/>
      <c r="QYF42" s="1022"/>
      <c r="QYG42" s="1022"/>
      <c r="QYH42" s="1022"/>
      <c r="QYI42" s="1022"/>
      <c r="QYJ42" s="1022"/>
      <c r="QYK42" s="1022"/>
      <c r="QYL42" s="1022"/>
      <c r="QYM42" s="1022"/>
      <c r="QYN42" s="1022"/>
      <c r="QYO42" s="1022"/>
      <c r="QYP42" s="1022"/>
      <c r="QYQ42" s="1022"/>
      <c r="QYR42" s="1022"/>
      <c r="QYS42" s="1022"/>
      <c r="QYT42" s="1022"/>
      <c r="QYU42" s="1022"/>
      <c r="QYV42" s="1022"/>
      <c r="QYW42" s="1022"/>
      <c r="QYX42" s="1022"/>
      <c r="QYY42" s="1022"/>
      <c r="QYZ42" s="1022"/>
      <c r="QZA42" s="1022"/>
      <c r="QZB42" s="1022"/>
      <c r="QZC42" s="1022"/>
      <c r="QZD42" s="1022"/>
      <c r="QZE42" s="1022"/>
      <c r="QZF42" s="1022"/>
      <c r="QZG42" s="1022"/>
      <c r="QZH42" s="1022"/>
      <c r="QZI42" s="1022"/>
      <c r="QZJ42" s="1022"/>
      <c r="QZK42" s="1022"/>
      <c r="QZL42" s="1022"/>
      <c r="QZM42" s="1022"/>
      <c r="QZN42" s="1022"/>
      <c r="QZO42" s="1022"/>
      <c r="QZP42" s="1022"/>
      <c r="QZQ42" s="1022"/>
      <c r="QZR42" s="1022"/>
      <c r="QZS42" s="1022"/>
      <c r="QZT42" s="1022"/>
      <c r="QZU42" s="1022"/>
      <c r="QZV42" s="1022"/>
      <c r="QZW42" s="1022"/>
      <c r="QZX42" s="1022"/>
      <c r="QZY42" s="1022"/>
      <c r="QZZ42" s="1022"/>
      <c r="RAA42" s="1022"/>
      <c r="RAB42" s="1022"/>
      <c r="RAC42" s="1022"/>
      <c r="RAD42" s="1022"/>
      <c r="RAE42" s="1022"/>
      <c r="RAF42" s="1022"/>
      <c r="RAG42" s="1022"/>
      <c r="RAH42" s="1022"/>
      <c r="RAI42" s="1022"/>
      <c r="RAJ42" s="1022"/>
      <c r="RAK42" s="1022"/>
      <c r="RAL42" s="1022"/>
      <c r="RAM42" s="1022"/>
      <c r="RAN42" s="1022"/>
      <c r="RAO42" s="1022"/>
      <c r="RAP42" s="1022"/>
      <c r="RAQ42" s="1022"/>
      <c r="RAR42" s="1022"/>
      <c r="RAS42" s="1022"/>
      <c r="RAT42" s="1022"/>
      <c r="RAU42" s="1022"/>
      <c r="RAV42" s="1022"/>
      <c r="RAW42" s="1022"/>
      <c r="RAX42" s="1022"/>
      <c r="RAY42" s="1022"/>
      <c r="RAZ42" s="1022"/>
      <c r="RBA42" s="1022"/>
      <c r="RBB42" s="1022"/>
      <c r="RBC42" s="1022"/>
      <c r="RBD42" s="1022"/>
      <c r="RBE42" s="1022"/>
      <c r="RBF42" s="1022"/>
      <c r="RBG42" s="1022"/>
      <c r="RBH42" s="1022"/>
      <c r="RBI42" s="1022"/>
      <c r="RBJ42" s="1022"/>
      <c r="RBK42" s="1022"/>
      <c r="RBL42" s="1022"/>
      <c r="RBM42" s="1022"/>
      <c r="RBN42" s="1022"/>
      <c r="RBO42" s="1022"/>
      <c r="RBP42" s="1022"/>
      <c r="RBQ42" s="1022"/>
      <c r="RBR42" s="1022"/>
      <c r="RBS42" s="1022"/>
      <c r="RBT42" s="1022"/>
      <c r="RBU42" s="1022"/>
      <c r="RBV42" s="1022"/>
      <c r="RBW42" s="1022"/>
      <c r="RBX42" s="1022"/>
      <c r="RBY42" s="1022"/>
      <c r="RBZ42" s="1022"/>
      <c r="RCA42" s="1022"/>
      <c r="RCB42" s="1022"/>
      <c r="RCC42" s="1022"/>
      <c r="RCD42" s="1022"/>
      <c r="RCE42" s="1022"/>
      <c r="RCF42" s="1022"/>
      <c r="RCG42" s="1022"/>
      <c r="RCH42" s="1022"/>
      <c r="RCI42" s="1022"/>
      <c r="RCJ42" s="1022"/>
      <c r="RCK42" s="1022"/>
      <c r="RCL42" s="1022"/>
      <c r="RCM42" s="1022"/>
      <c r="RCN42" s="1022"/>
      <c r="RCO42" s="1022"/>
      <c r="RCP42" s="1022"/>
      <c r="RCQ42" s="1022"/>
      <c r="RCR42" s="1022"/>
      <c r="RCS42" s="1022"/>
      <c r="RCT42" s="1022"/>
      <c r="RCU42" s="1022"/>
      <c r="RCV42" s="1022"/>
      <c r="RCW42" s="1022"/>
      <c r="RCX42" s="1022"/>
      <c r="RCY42" s="1022"/>
      <c r="RCZ42" s="1022"/>
      <c r="RDA42" s="1022"/>
      <c r="RDB42" s="1022"/>
      <c r="RDC42" s="1022"/>
      <c r="RDD42" s="1022"/>
      <c r="RDE42" s="1022"/>
      <c r="RDF42" s="1022"/>
      <c r="RDG42" s="1022"/>
      <c r="RDH42" s="1022"/>
      <c r="RDI42" s="1022"/>
      <c r="RDJ42" s="1022"/>
      <c r="RDK42" s="1022"/>
      <c r="RDL42" s="1022"/>
      <c r="RDM42" s="1022"/>
      <c r="RDN42" s="1022"/>
      <c r="RDO42" s="1022"/>
      <c r="RDP42" s="1022"/>
      <c r="RDQ42" s="1022"/>
      <c r="RDR42" s="1022"/>
      <c r="RDS42" s="1022"/>
      <c r="RDT42" s="1022"/>
      <c r="RDU42" s="1022"/>
      <c r="RDV42" s="1022"/>
      <c r="RDW42" s="1022"/>
      <c r="RDX42" s="1022"/>
      <c r="RDY42" s="1022"/>
      <c r="RDZ42" s="1022"/>
      <c r="REA42" s="1022"/>
      <c r="REB42" s="1022"/>
      <c r="REC42" s="1022"/>
      <c r="RED42" s="1022"/>
      <c r="REE42" s="1022"/>
      <c r="REF42" s="1022"/>
      <c r="REG42" s="1022"/>
      <c r="REH42" s="1022"/>
      <c r="REI42" s="1022"/>
      <c r="REJ42" s="1022"/>
      <c r="REK42" s="1022"/>
      <c r="REL42" s="1022"/>
      <c r="REM42" s="1022"/>
      <c r="REN42" s="1022"/>
      <c r="REO42" s="1022"/>
      <c r="REP42" s="1022"/>
      <c r="REQ42" s="1022"/>
      <c r="RER42" s="1022"/>
      <c r="RES42" s="1022"/>
      <c r="RET42" s="1022"/>
      <c r="REU42" s="1022"/>
      <c r="REV42" s="1022"/>
      <c r="REW42" s="1022"/>
      <c r="REX42" s="1022"/>
      <c r="REY42" s="1022"/>
      <c r="REZ42" s="1022"/>
      <c r="RFA42" s="1022"/>
      <c r="RFB42" s="1022"/>
      <c r="RFC42" s="1022"/>
      <c r="RFD42" s="1022"/>
      <c r="RFE42" s="1022"/>
      <c r="RFF42" s="1022"/>
      <c r="RFG42" s="1022"/>
      <c r="RFH42" s="1022"/>
      <c r="RFI42" s="1022"/>
      <c r="RFJ42" s="1022"/>
      <c r="RFK42" s="1022"/>
      <c r="RFL42" s="1022"/>
      <c r="RFM42" s="1022"/>
      <c r="RFN42" s="1022"/>
      <c r="RFO42" s="1022"/>
      <c r="RFP42" s="1022"/>
      <c r="RFQ42" s="1022"/>
      <c r="RFR42" s="1022"/>
      <c r="RFS42" s="1022"/>
      <c r="RFT42" s="1022"/>
      <c r="RFU42" s="1022"/>
      <c r="RFV42" s="1022"/>
      <c r="RFW42" s="1022"/>
      <c r="RFX42" s="1022"/>
      <c r="RFY42" s="1022"/>
      <c r="RFZ42" s="1022"/>
      <c r="RGA42" s="1022"/>
      <c r="RGB42" s="1022"/>
      <c r="RGC42" s="1022"/>
      <c r="RGD42" s="1022"/>
      <c r="RGE42" s="1022"/>
      <c r="RGF42" s="1022"/>
      <c r="RGG42" s="1022"/>
      <c r="RGH42" s="1022"/>
      <c r="RGI42" s="1022"/>
      <c r="RGJ42" s="1022"/>
      <c r="RGK42" s="1022"/>
      <c r="RGL42" s="1022"/>
      <c r="RGM42" s="1022"/>
      <c r="RGN42" s="1022"/>
      <c r="RGO42" s="1022"/>
      <c r="RGP42" s="1022"/>
      <c r="RGQ42" s="1022"/>
      <c r="RGR42" s="1022"/>
      <c r="RGS42" s="1022"/>
      <c r="RGT42" s="1022"/>
      <c r="RGU42" s="1022"/>
      <c r="RGV42" s="1022"/>
      <c r="RGW42" s="1022"/>
      <c r="RGX42" s="1022"/>
      <c r="RGY42" s="1022"/>
      <c r="RGZ42" s="1022"/>
      <c r="RHA42" s="1022"/>
      <c r="RHB42" s="1022"/>
      <c r="RHC42" s="1022"/>
      <c r="RHD42" s="1022"/>
      <c r="RHE42" s="1022"/>
      <c r="RHF42" s="1022"/>
      <c r="RHG42" s="1022"/>
      <c r="RHH42" s="1022"/>
      <c r="RHI42" s="1022"/>
      <c r="RHJ42" s="1022"/>
      <c r="RHK42" s="1022"/>
      <c r="RHL42" s="1022"/>
      <c r="RHM42" s="1022"/>
      <c r="RHN42" s="1022"/>
      <c r="RHO42" s="1022"/>
      <c r="RHP42" s="1022"/>
      <c r="RHQ42" s="1022"/>
      <c r="RHR42" s="1022"/>
      <c r="RHS42" s="1022"/>
      <c r="RHT42" s="1022"/>
      <c r="RHU42" s="1022"/>
      <c r="RHV42" s="1022"/>
      <c r="RHW42" s="1022"/>
      <c r="RHX42" s="1022"/>
      <c r="RHY42" s="1022"/>
      <c r="RHZ42" s="1022"/>
      <c r="RIA42" s="1022"/>
      <c r="RIB42" s="1022"/>
      <c r="RIC42" s="1022"/>
      <c r="RID42" s="1022"/>
      <c r="RIE42" s="1022"/>
      <c r="RIF42" s="1022"/>
      <c r="RIG42" s="1022"/>
      <c r="RIH42" s="1022"/>
      <c r="RII42" s="1022"/>
      <c r="RIJ42" s="1022"/>
      <c r="RIK42" s="1022"/>
      <c r="RIL42" s="1022"/>
      <c r="RIM42" s="1022"/>
      <c r="RIN42" s="1022"/>
      <c r="RIO42" s="1022"/>
      <c r="RIP42" s="1022"/>
      <c r="RIQ42" s="1022"/>
      <c r="RIR42" s="1022"/>
      <c r="RIS42" s="1022"/>
      <c r="RIT42" s="1022"/>
      <c r="RIU42" s="1022"/>
      <c r="RIV42" s="1022"/>
      <c r="RIW42" s="1022"/>
      <c r="RIX42" s="1022"/>
      <c r="RIY42" s="1022"/>
      <c r="RIZ42" s="1022"/>
      <c r="RJA42" s="1022"/>
      <c r="RJB42" s="1022"/>
      <c r="RJC42" s="1022"/>
      <c r="RJD42" s="1022"/>
      <c r="RJE42" s="1022"/>
      <c r="RJF42" s="1022"/>
      <c r="RJG42" s="1022"/>
      <c r="RJH42" s="1022"/>
      <c r="RJI42" s="1022"/>
      <c r="RJJ42" s="1022"/>
      <c r="RJK42" s="1022"/>
      <c r="RJL42" s="1022"/>
      <c r="RJM42" s="1022"/>
      <c r="RJN42" s="1022"/>
      <c r="RJO42" s="1022"/>
      <c r="RJP42" s="1022"/>
      <c r="RJQ42" s="1022"/>
      <c r="RJR42" s="1022"/>
      <c r="RJS42" s="1022"/>
      <c r="RJT42" s="1022"/>
      <c r="RJU42" s="1022"/>
      <c r="RJV42" s="1022"/>
      <c r="RJW42" s="1022"/>
      <c r="RJX42" s="1022"/>
      <c r="RJY42" s="1022"/>
      <c r="RJZ42" s="1022"/>
      <c r="RKA42" s="1022"/>
      <c r="RKB42" s="1022"/>
      <c r="RKC42" s="1022"/>
      <c r="RKD42" s="1022"/>
      <c r="RKE42" s="1022"/>
      <c r="RKF42" s="1022"/>
      <c r="RKG42" s="1022"/>
      <c r="RKH42" s="1022"/>
      <c r="RKI42" s="1022"/>
      <c r="RKJ42" s="1022"/>
      <c r="RKK42" s="1022"/>
      <c r="RKL42" s="1022"/>
      <c r="RKM42" s="1022"/>
      <c r="RKN42" s="1022"/>
      <c r="RKO42" s="1022"/>
      <c r="RKP42" s="1022"/>
      <c r="RKQ42" s="1022"/>
      <c r="RKR42" s="1022"/>
      <c r="RKS42" s="1022"/>
      <c r="RKT42" s="1022"/>
      <c r="RKU42" s="1022"/>
      <c r="RKV42" s="1022"/>
      <c r="RKW42" s="1022"/>
      <c r="RKX42" s="1022"/>
      <c r="RKY42" s="1022"/>
      <c r="RKZ42" s="1022"/>
      <c r="RLA42" s="1022"/>
      <c r="RLB42" s="1022"/>
      <c r="RLC42" s="1022"/>
      <c r="RLD42" s="1022"/>
      <c r="RLE42" s="1022"/>
      <c r="RLF42" s="1022"/>
      <c r="RLG42" s="1022"/>
      <c r="RLH42" s="1022"/>
      <c r="RLI42" s="1022"/>
      <c r="RLJ42" s="1022"/>
      <c r="RLK42" s="1022"/>
      <c r="RLL42" s="1022"/>
      <c r="RLM42" s="1022"/>
      <c r="RLN42" s="1022"/>
      <c r="RLO42" s="1022"/>
      <c r="RLP42" s="1022"/>
      <c r="RLQ42" s="1022"/>
      <c r="RLR42" s="1022"/>
      <c r="RLS42" s="1022"/>
      <c r="RLT42" s="1022"/>
      <c r="RLU42" s="1022"/>
      <c r="RLV42" s="1022"/>
      <c r="RLW42" s="1022"/>
      <c r="RLX42" s="1022"/>
      <c r="RLY42" s="1022"/>
      <c r="RLZ42" s="1022"/>
      <c r="RMA42" s="1022"/>
      <c r="RMB42" s="1022"/>
      <c r="RMC42" s="1022"/>
      <c r="RMD42" s="1022"/>
      <c r="RME42" s="1022"/>
      <c r="RMF42" s="1022"/>
      <c r="RMG42" s="1022"/>
      <c r="RMH42" s="1022"/>
      <c r="RMI42" s="1022"/>
      <c r="RMJ42" s="1022"/>
      <c r="RMK42" s="1022"/>
      <c r="RML42" s="1022"/>
      <c r="RMM42" s="1022"/>
      <c r="RMN42" s="1022"/>
      <c r="RMO42" s="1022"/>
      <c r="RMP42" s="1022"/>
      <c r="RMQ42" s="1022"/>
      <c r="RMR42" s="1022"/>
      <c r="RMS42" s="1022"/>
      <c r="RMT42" s="1022"/>
      <c r="RMU42" s="1022"/>
      <c r="RMV42" s="1022"/>
      <c r="RMW42" s="1022"/>
      <c r="RMX42" s="1022"/>
      <c r="RMY42" s="1022"/>
      <c r="RMZ42" s="1022"/>
      <c r="RNA42" s="1022"/>
      <c r="RNB42" s="1022"/>
      <c r="RNC42" s="1022"/>
      <c r="RND42" s="1022"/>
      <c r="RNE42" s="1022"/>
      <c r="RNF42" s="1022"/>
      <c r="RNG42" s="1022"/>
      <c r="RNH42" s="1022"/>
      <c r="RNI42" s="1022"/>
      <c r="RNJ42" s="1022"/>
      <c r="RNK42" s="1022"/>
      <c r="RNL42" s="1022"/>
      <c r="RNM42" s="1022"/>
      <c r="RNN42" s="1022"/>
      <c r="RNO42" s="1022"/>
      <c r="RNP42" s="1022"/>
      <c r="RNQ42" s="1022"/>
      <c r="RNR42" s="1022"/>
      <c r="RNS42" s="1022"/>
      <c r="RNT42" s="1022"/>
      <c r="RNU42" s="1022"/>
      <c r="RNV42" s="1022"/>
      <c r="RNW42" s="1022"/>
      <c r="RNX42" s="1022"/>
      <c r="RNY42" s="1022"/>
      <c r="RNZ42" s="1022"/>
      <c r="ROA42" s="1022"/>
      <c r="ROB42" s="1022"/>
      <c r="ROC42" s="1022"/>
      <c r="ROD42" s="1022"/>
      <c r="ROE42" s="1022"/>
      <c r="ROF42" s="1022"/>
      <c r="ROG42" s="1022"/>
      <c r="ROH42" s="1022"/>
      <c r="ROI42" s="1022"/>
      <c r="ROJ42" s="1022"/>
      <c r="ROK42" s="1022"/>
      <c r="ROL42" s="1022"/>
      <c r="ROM42" s="1022"/>
      <c r="RON42" s="1022"/>
      <c r="ROO42" s="1022"/>
      <c r="ROP42" s="1022"/>
      <c r="ROQ42" s="1022"/>
      <c r="ROR42" s="1022"/>
      <c r="ROS42" s="1022"/>
      <c r="ROT42" s="1022"/>
      <c r="ROU42" s="1022"/>
      <c r="ROV42" s="1022"/>
      <c r="ROW42" s="1022"/>
      <c r="ROX42" s="1022"/>
      <c r="ROY42" s="1022"/>
      <c r="ROZ42" s="1022"/>
      <c r="RPA42" s="1022"/>
      <c r="RPB42" s="1022"/>
      <c r="RPC42" s="1022"/>
      <c r="RPD42" s="1022"/>
      <c r="RPE42" s="1022"/>
      <c r="RPF42" s="1022"/>
      <c r="RPG42" s="1022"/>
      <c r="RPH42" s="1022"/>
      <c r="RPI42" s="1022"/>
      <c r="RPJ42" s="1022"/>
      <c r="RPK42" s="1022"/>
      <c r="RPL42" s="1022"/>
      <c r="RPM42" s="1022"/>
      <c r="RPN42" s="1022"/>
      <c r="RPO42" s="1022"/>
      <c r="RPP42" s="1022"/>
      <c r="RPQ42" s="1022"/>
      <c r="RPR42" s="1022"/>
      <c r="RPS42" s="1022"/>
      <c r="RPT42" s="1022"/>
      <c r="RPU42" s="1022"/>
      <c r="RPV42" s="1022"/>
      <c r="RPW42" s="1022"/>
      <c r="RPX42" s="1022"/>
      <c r="RPY42" s="1022"/>
      <c r="RPZ42" s="1022"/>
      <c r="RQA42" s="1022"/>
      <c r="RQB42" s="1022"/>
      <c r="RQC42" s="1022"/>
      <c r="RQD42" s="1022"/>
      <c r="RQE42" s="1022"/>
      <c r="RQF42" s="1022"/>
      <c r="RQG42" s="1022"/>
      <c r="RQH42" s="1022"/>
      <c r="RQI42" s="1022"/>
      <c r="RQJ42" s="1022"/>
      <c r="RQK42" s="1022"/>
      <c r="RQL42" s="1022"/>
      <c r="RQM42" s="1022"/>
      <c r="RQN42" s="1022"/>
      <c r="RQO42" s="1022"/>
      <c r="RQP42" s="1022"/>
      <c r="RQQ42" s="1022"/>
      <c r="RQR42" s="1022"/>
      <c r="RQS42" s="1022"/>
      <c r="RQT42" s="1022"/>
      <c r="RQU42" s="1022"/>
      <c r="RQV42" s="1022"/>
      <c r="RQW42" s="1022"/>
      <c r="RQX42" s="1022"/>
      <c r="RQY42" s="1022"/>
      <c r="RQZ42" s="1022"/>
      <c r="RRA42" s="1022"/>
      <c r="RRB42" s="1022"/>
      <c r="RRC42" s="1022"/>
      <c r="RRD42" s="1022"/>
      <c r="RRE42" s="1022"/>
      <c r="RRF42" s="1022"/>
      <c r="RRG42" s="1022"/>
      <c r="RRH42" s="1022"/>
      <c r="RRI42" s="1022"/>
      <c r="RRJ42" s="1022"/>
      <c r="RRK42" s="1022"/>
      <c r="RRL42" s="1022"/>
      <c r="RRM42" s="1022"/>
      <c r="RRN42" s="1022"/>
      <c r="RRO42" s="1022"/>
      <c r="RRP42" s="1022"/>
      <c r="RRQ42" s="1022"/>
      <c r="RRR42" s="1022"/>
      <c r="RRS42" s="1022"/>
      <c r="RRT42" s="1022"/>
      <c r="RRU42" s="1022"/>
      <c r="RRV42" s="1022"/>
      <c r="RRW42" s="1022"/>
      <c r="RRX42" s="1022"/>
      <c r="RRY42" s="1022"/>
      <c r="RRZ42" s="1022"/>
      <c r="RSA42" s="1022"/>
      <c r="RSB42" s="1022"/>
      <c r="RSC42" s="1022"/>
      <c r="RSD42" s="1022"/>
      <c r="RSE42" s="1022"/>
      <c r="RSF42" s="1022"/>
      <c r="RSG42" s="1022"/>
      <c r="RSH42" s="1022"/>
      <c r="RSI42" s="1022"/>
      <c r="RSJ42" s="1022"/>
      <c r="RSK42" s="1022"/>
      <c r="RSL42" s="1022"/>
      <c r="RSM42" s="1022"/>
      <c r="RSN42" s="1022"/>
      <c r="RSO42" s="1022"/>
      <c r="RSP42" s="1022"/>
      <c r="RSQ42" s="1022"/>
      <c r="RSR42" s="1022"/>
      <c r="RSS42" s="1022"/>
      <c r="RST42" s="1022"/>
      <c r="RSU42" s="1022"/>
      <c r="RSV42" s="1022"/>
      <c r="RSW42" s="1022"/>
      <c r="RSX42" s="1022"/>
      <c r="RSY42" s="1022"/>
      <c r="RSZ42" s="1022"/>
      <c r="RTA42" s="1022"/>
      <c r="RTB42" s="1022"/>
      <c r="RTC42" s="1022"/>
      <c r="RTD42" s="1022"/>
      <c r="RTE42" s="1022"/>
      <c r="RTF42" s="1022"/>
      <c r="RTG42" s="1022"/>
      <c r="RTH42" s="1022"/>
      <c r="RTI42" s="1022"/>
      <c r="RTJ42" s="1022"/>
      <c r="RTK42" s="1022"/>
      <c r="RTL42" s="1022"/>
      <c r="RTM42" s="1022"/>
      <c r="RTN42" s="1022"/>
      <c r="RTO42" s="1022"/>
      <c r="RTP42" s="1022"/>
      <c r="RTQ42" s="1022"/>
      <c r="RTR42" s="1022"/>
      <c r="RTS42" s="1022"/>
      <c r="RTT42" s="1022"/>
      <c r="RTU42" s="1022"/>
      <c r="RTV42" s="1022"/>
      <c r="RTW42" s="1022"/>
      <c r="RTX42" s="1022"/>
      <c r="RTY42" s="1022"/>
      <c r="RTZ42" s="1022"/>
      <c r="RUA42" s="1022"/>
      <c r="RUB42" s="1022"/>
      <c r="RUC42" s="1022"/>
      <c r="RUD42" s="1022"/>
      <c r="RUE42" s="1022"/>
      <c r="RUF42" s="1022"/>
      <c r="RUG42" s="1022"/>
      <c r="RUH42" s="1022"/>
      <c r="RUI42" s="1022"/>
      <c r="RUJ42" s="1022"/>
      <c r="RUK42" s="1022"/>
      <c r="RUL42" s="1022"/>
      <c r="RUM42" s="1022"/>
      <c r="RUN42" s="1022"/>
      <c r="RUO42" s="1022"/>
      <c r="RUP42" s="1022"/>
      <c r="RUQ42" s="1022"/>
      <c r="RUR42" s="1022"/>
      <c r="RUS42" s="1022"/>
      <c r="RUT42" s="1022"/>
      <c r="RUU42" s="1022"/>
      <c r="RUV42" s="1022"/>
      <c r="RUW42" s="1022"/>
      <c r="RUX42" s="1022"/>
      <c r="RUY42" s="1022"/>
      <c r="RUZ42" s="1022"/>
      <c r="RVA42" s="1022"/>
      <c r="RVB42" s="1022"/>
      <c r="RVC42" s="1022"/>
      <c r="RVD42" s="1022"/>
      <c r="RVE42" s="1022"/>
      <c r="RVF42" s="1022"/>
      <c r="RVG42" s="1022"/>
      <c r="RVH42" s="1022"/>
      <c r="RVI42" s="1022"/>
      <c r="RVJ42" s="1022"/>
      <c r="RVK42" s="1022"/>
      <c r="RVL42" s="1022"/>
      <c r="RVM42" s="1022"/>
      <c r="RVN42" s="1022"/>
      <c r="RVO42" s="1022"/>
      <c r="RVP42" s="1022"/>
      <c r="RVQ42" s="1022"/>
      <c r="RVR42" s="1022"/>
      <c r="RVS42" s="1022"/>
      <c r="RVT42" s="1022"/>
      <c r="RVU42" s="1022"/>
      <c r="RVV42" s="1022"/>
      <c r="RVW42" s="1022"/>
      <c r="RVX42" s="1022"/>
      <c r="RVY42" s="1022"/>
      <c r="RVZ42" s="1022"/>
      <c r="RWA42" s="1022"/>
      <c r="RWB42" s="1022"/>
      <c r="RWC42" s="1022"/>
      <c r="RWD42" s="1022"/>
      <c r="RWE42" s="1022"/>
      <c r="RWF42" s="1022"/>
      <c r="RWG42" s="1022"/>
      <c r="RWH42" s="1022"/>
      <c r="RWI42" s="1022"/>
      <c r="RWJ42" s="1022"/>
      <c r="RWK42" s="1022"/>
      <c r="RWL42" s="1022"/>
      <c r="RWM42" s="1022"/>
      <c r="RWN42" s="1022"/>
      <c r="RWO42" s="1022"/>
      <c r="RWP42" s="1022"/>
      <c r="RWQ42" s="1022"/>
      <c r="RWR42" s="1022"/>
      <c r="RWS42" s="1022"/>
      <c r="RWT42" s="1022"/>
      <c r="RWU42" s="1022"/>
      <c r="RWV42" s="1022"/>
      <c r="RWW42" s="1022"/>
      <c r="RWX42" s="1022"/>
      <c r="RWY42" s="1022"/>
      <c r="RWZ42" s="1022"/>
      <c r="RXA42" s="1022"/>
      <c r="RXB42" s="1022"/>
      <c r="RXC42" s="1022"/>
      <c r="RXD42" s="1022"/>
      <c r="RXE42" s="1022"/>
      <c r="RXF42" s="1022"/>
      <c r="RXG42" s="1022"/>
      <c r="RXH42" s="1022"/>
      <c r="RXI42" s="1022"/>
      <c r="RXJ42" s="1022"/>
      <c r="RXK42" s="1022"/>
      <c r="RXL42" s="1022"/>
      <c r="RXM42" s="1022"/>
      <c r="RXN42" s="1022"/>
      <c r="RXO42" s="1022"/>
      <c r="RXP42" s="1022"/>
      <c r="RXQ42" s="1022"/>
      <c r="RXR42" s="1022"/>
      <c r="RXS42" s="1022"/>
      <c r="RXT42" s="1022"/>
      <c r="RXU42" s="1022"/>
      <c r="RXV42" s="1022"/>
      <c r="RXW42" s="1022"/>
      <c r="RXX42" s="1022"/>
      <c r="RXY42" s="1022"/>
      <c r="RXZ42" s="1022"/>
      <c r="RYA42" s="1022"/>
      <c r="RYB42" s="1022"/>
      <c r="RYC42" s="1022"/>
      <c r="RYD42" s="1022"/>
      <c r="RYE42" s="1022"/>
      <c r="RYF42" s="1022"/>
      <c r="RYG42" s="1022"/>
      <c r="RYH42" s="1022"/>
      <c r="RYI42" s="1022"/>
      <c r="RYJ42" s="1022"/>
      <c r="RYK42" s="1022"/>
      <c r="RYL42" s="1022"/>
      <c r="RYM42" s="1022"/>
      <c r="RYN42" s="1022"/>
      <c r="RYO42" s="1022"/>
      <c r="RYP42" s="1022"/>
      <c r="RYQ42" s="1022"/>
      <c r="RYR42" s="1022"/>
      <c r="RYS42" s="1022"/>
      <c r="RYT42" s="1022"/>
      <c r="RYU42" s="1022"/>
      <c r="RYV42" s="1022"/>
      <c r="RYW42" s="1022"/>
      <c r="RYX42" s="1022"/>
      <c r="RYY42" s="1022"/>
      <c r="RYZ42" s="1022"/>
      <c r="RZA42" s="1022"/>
      <c r="RZB42" s="1022"/>
      <c r="RZC42" s="1022"/>
      <c r="RZD42" s="1022"/>
      <c r="RZE42" s="1022"/>
      <c r="RZF42" s="1022"/>
      <c r="RZG42" s="1022"/>
      <c r="RZH42" s="1022"/>
      <c r="RZI42" s="1022"/>
      <c r="RZJ42" s="1022"/>
      <c r="RZK42" s="1022"/>
      <c r="RZL42" s="1022"/>
      <c r="RZM42" s="1022"/>
      <c r="RZN42" s="1022"/>
      <c r="RZO42" s="1022"/>
      <c r="RZP42" s="1022"/>
      <c r="RZQ42" s="1022"/>
      <c r="RZR42" s="1022"/>
      <c r="RZS42" s="1022"/>
      <c r="RZT42" s="1022"/>
      <c r="RZU42" s="1022"/>
      <c r="RZV42" s="1022"/>
      <c r="RZW42" s="1022"/>
      <c r="RZX42" s="1022"/>
      <c r="RZY42" s="1022"/>
      <c r="RZZ42" s="1022"/>
      <c r="SAA42" s="1022"/>
      <c r="SAB42" s="1022"/>
      <c r="SAC42" s="1022"/>
      <c r="SAD42" s="1022"/>
      <c r="SAE42" s="1022"/>
      <c r="SAF42" s="1022"/>
      <c r="SAG42" s="1022"/>
      <c r="SAH42" s="1022"/>
      <c r="SAI42" s="1022"/>
      <c r="SAJ42" s="1022"/>
      <c r="SAK42" s="1022"/>
      <c r="SAL42" s="1022"/>
      <c r="SAM42" s="1022"/>
      <c r="SAN42" s="1022"/>
      <c r="SAO42" s="1022"/>
      <c r="SAP42" s="1022"/>
      <c r="SAQ42" s="1022"/>
      <c r="SAR42" s="1022"/>
      <c r="SAS42" s="1022"/>
      <c r="SAT42" s="1022"/>
      <c r="SAU42" s="1022"/>
      <c r="SAV42" s="1022"/>
      <c r="SAW42" s="1022"/>
      <c r="SAX42" s="1022"/>
      <c r="SAY42" s="1022"/>
      <c r="SAZ42" s="1022"/>
      <c r="SBA42" s="1022"/>
      <c r="SBB42" s="1022"/>
      <c r="SBC42" s="1022"/>
      <c r="SBD42" s="1022"/>
      <c r="SBE42" s="1022"/>
      <c r="SBF42" s="1022"/>
      <c r="SBG42" s="1022"/>
      <c r="SBH42" s="1022"/>
      <c r="SBI42" s="1022"/>
      <c r="SBJ42" s="1022"/>
      <c r="SBK42" s="1022"/>
      <c r="SBL42" s="1022"/>
      <c r="SBM42" s="1022"/>
      <c r="SBN42" s="1022"/>
      <c r="SBO42" s="1022"/>
      <c r="SBP42" s="1022"/>
      <c r="SBQ42" s="1022"/>
      <c r="SBR42" s="1022"/>
      <c r="SBS42" s="1022"/>
      <c r="SBT42" s="1022"/>
      <c r="SBU42" s="1022"/>
      <c r="SBV42" s="1022"/>
      <c r="SBW42" s="1022"/>
      <c r="SBX42" s="1022"/>
      <c r="SBY42" s="1022"/>
      <c r="SBZ42" s="1022"/>
      <c r="SCA42" s="1022"/>
      <c r="SCB42" s="1022"/>
      <c r="SCC42" s="1022"/>
      <c r="SCD42" s="1022"/>
      <c r="SCE42" s="1022"/>
      <c r="SCF42" s="1022"/>
      <c r="SCG42" s="1022"/>
      <c r="SCH42" s="1022"/>
      <c r="SCI42" s="1022"/>
      <c r="SCJ42" s="1022"/>
      <c r="SCK42" s="1022"/>
      <c r="SCL42" s="1022"/>
      <c r="SCM42" s="1022"/>
      <c r="SCN42" s="1022"/>
      <c r="SCO42" s="1022"/>
      <c r="SCP42" s="1022"/>
      <c r="SCQ42" s="1022"/>
      <c r="SCR42" s="1022"/>
      <c r="SCS42" s="1022"/>
      <c r="SCT42" s="1022"/>
      <c r="SCU42" s="1022"/>
      <c r="SCV42" s="1022"/>
      <c r="SCW42" s="1022"/>
      <c r="SCX42" s="1022"/>
      <c r="SCY42" s="1022"/>
      <c r="SCZ42" s="1022"/>
      <c r="SDA42" s="1022"/>
      <c r="SDB42" s="1022"/>
      <c r="SDC42" s="1022"/>
      <c r="SDD42" s="1022"/>
      <c r="SDE42" s="1022"/>
      <c r="SDF42" s="1022"/>
      <c r="SDG42" s="1022"/>
      <c r="SDH42" s="1022"/>
      <c r="SDI42" s="1022"/>
      <c r="SDJ42" s="1022"/>
      <c r="SDK42" s="1022"/>
      <c r="SDL42" s="1022"/>
      <c r="SDM42" s="1022"/>
      <c r="SDN42" s="1022"/>
      <c r="SDO42" s="1022"/>
      <c r="SDP42" s="1022"/>
      <c r="SDQ42" s="1022"/>
      <c r="SDR42" s="1022"/>
      <c r="SDS42" s="1022"/>
      <c r="SDT42" s="1022"/>
      <c r="SDU42" s="1022"/>
      <c r="SDV42" s="1022"/>
      <c r="SDW42" s="1022"/>
      <c r="SDX42" s="1022"/>
      <c r="SDY42" s="1022"/>
      <c r="SDZ42" s="1022"/>
      <c r="SEA42" s="1022"/>
      <c r="SEB42" s="1022"/>
      <c r="SEC42" s="1022"/>
      <c r="SED42" s="1022"/>
      <c r="SEE42" s="1022"/>
      <c r="SEF42" s="1022"/>
      <c r="SEG42" s="1022"/>
      <c r="SEH42" s="1022"/>
      <c r="SEI42" s="1022"/>
      <c r="SEJ42" s="1022"/>
      <c r="SEK42" s="1022"/>
      <c r="SEL42" s="1022"/>
      <c r="SEM42" s="1022"/>
      <c r="SEN42" s="1022"/>
      <c r="SEO42" s="1022"/>
      <c r="SEP42" s="1022"/>
      <c r="SEQ42" s="1022"/>
      <c r="SER42" s="1022"/>
      <c r="SES42" s="1022"/>
      <c r="SET42" s="1022"/>
      <c r="SEU42" s="1022"/>
      <c r="SEV42" s="1022"/>
      <c r="SEW42" s="1022"/>
      <c r="SEX42" s="1022"/>
      <c r="SEY42" s="1022"/>
      <c r="SEZ42" s="1022"/>
      <c r="SFA42" s="1022"/>
      <c r="SFB42" s="1022"/>
      <c r="SFC42" s="1022"/>
      <c r="SFD42" s="1022"/>
      <c r="SFE42" s="1022"/>
      <c r="SFF42" s="1022"/>
      <c r="SFG42" s="1022"/>
      <c r="SFH42" s="1022"/>
      <c r="SFI42" s="1022"/>
      <c r="SFJ42" s="1022"/>
      <c r="SFK42" s="1022"/>
      <c r="SFL42" s="1022"/>
      <c r="SFM42" s="1022"/>
      <c r="SFN42" s="1022"/>
      <c r="SFO42" s="1022"/>
      <c r="SFP42" s="1022"/>
      <c r="SFQ42" s="1022"/>
      <c r="SFR42" s="1022"/>
      <c r="SFS42" s="1022"/>
      <c r="SFT42" s="1022"/>
      <c r="SFU42" s="1022"/>
      <c r="SFV42" s="1022"/>
      <c r="SFW42" s="1022"/>
      <c r="SFX42" s="1022"/>
      <c r="SFY42" s="1022"/>
      <c r="SFZ42" s="1022"/>
      <c r="SGA42" s="1022"/>
      <c r="SGB42" s="1022"/>
      <c r="SGC42" s="1022"/>
      <c r="SGD42" s="1022"/>
      <c r="SGE42" s="1022"/>
      <c r="SGF42" s="1022"/>
      <c r="SGG42" s="1022"/>
      <c r="SGH42" s="1022"/>
      <c r="SGI42" s="1022"/>
      <c r="SGJ42" s="1022"/>
      <c r="SGK42" s="1022"/>
      <c r="SGL42" s="1022"/>
      <c r="SGM42" s="1022"/>
      <c r="SGN42" s="1022"/>
      <c r="SGO42" s="1022"/>
      <c r="SGP42" s="1022"/>
      <c r="SGQ42" s="1022"/>
      <c r="SGR42" s="1022"/>
      <c r="SGS42" s="1022"/>
      <c r="SGT42" s="1022"/>
      <c r="SGU42" s="1022"/>
      <c r="SGV42" s="1022"/>
      <c r="SGW42" s="1022"/>
      <c r="SGX42" s="1022"/>
      <c r="SGY42" s="1022"/>
      <c r="SGZ42" s="1022"/>
      <c r="SHA42" s="1022"/>
      <c r="SHB42" s="1022"/>
      <c r="SHC42" s="1022"/>
      <c r="SHD42" s="1022"/>
      <c r="SHE42" s="1022"/>
      <c r="SHF42" s="1022"/>
      <c r="SHG42" s="1022"/>
      <c r="SHH42" s="1022"/>
      <c r="SHI42" s="1022"/>
      <c r="SHJ42" s="1022"/>
      <c r="SHK42" s="1022"/>
      <c r="SHL42" s="1022"/>
      <c r="SHM42" s="1022"/>
      <c r="SHN42" s="1022"/>
      <c r="SHO42" s="1022"/>
      <c r="SHP42" s="1022"/>
      <c r="SHQ42" s="1022"/>
      <c r="SHR42" s="1022"/>
      <c r="SHS42" s="1022"/>
      <c r="SHT42" s="1022"/>
      <c r="SHU42" s="1022"/>
      <c r="SHV42" s="1022"/>
      <c r="SHW42" s="1022"/>
      <c r="SHX42" s="1022"/>
      <c r="SHY42" s="1022"/>
      <c r="SHZ42" s="1022"/>
      <c r="SIA42" s="1022"/>
      <c r="SIB42" s="1022"/>
      <c r="SIC42" s="1022"/>
      <c r="SID42" s="1022"/>
      <c r="SIE42" s="1022"/>
      <c r="SIF42" s="1022"/>
      <c r="SIG42" s="1022"/>
      <c r="SIH42" s="1022"/>
      <c r="SII42" s="1022"/>
      <c r="SIJ42" s="1022"/>
      <c r="SIK42" s="1022"/>
      <c r="SIL42" s="1022"/>
      <c r="SIM42" s="1022"/>
      <c r="SIN42" s="1022"/>
      <c r="SIO42" s="1022"/>
      <c r="SIP42" s="1022"/>
      <c r="SIQ42" s="1022"/>
      <c r="SIR42" s="1022"/>
      <c r="SIS42" s="1022"/>
      <c r="SIT42" s="1022"/>
      <c r="SIU42" s="1022"/>
      <c r="SIV42" s="1022"/>
      <c r="SIW42" s="1022"/>
      <c r="SIX42" s="1022"/>
      <c r="SIY42" s="1022"/>
      <c r="SIZ42" s="1022"/>
      <c r="SJA42" s="1022"/>
      <c r="SJB42" s="1022"/>
      <c r="SJC42" s="1022"/>
      <c r="SJD42" s="1022"/>
      <c r="SJE42" s="1022"/>
      <c r="SJF42" s="1022"/>
      <c r="SJG42" s="1022"/>
      <c r="SJH42" s="1022"/>
      <c r="SJI42" s="1022"/>
      <c r="SJJ42" s="1022"/>
      <c r="SJK42" s="1022"/>
      <c r="SJL42" s="1022"/>
      <c r="SJM42" s="1022"/>
      <c r="SJN42" s="1022"/>
      <c r="SJO42" s="1022"/>
      <c r="SJP42" s="1022"/>
      <c r="SJQ42" s="1022"/>
      <c r="SJR42" s="1022"/>
      <c r="SJS42" s="1022"/>
      <c r="SJT42" s="1022"/>
      <c r="SJU42" s="1022"/>
      <c r="SJV42" s="1022"/>
      <c r="SJW42" s="1022"/>
      <c r="SJX42" s="1022"/>
      <c r="SJY42" s="1022"/>
      <c r="SJZ42" s="1022"/>
      <c r="SKA42" s="1022"/>
      <c r="SKB42" s="1022"/>
      <c r="SKC42" s="1022"/>
      <c r="SKD42" s="1022"/>
      <c r="SKE42" s="1022"/>
      <c r="SKF42" s="1022"/>
      <c r="SKG42" s="1022"/>
      <c r="SKH42" s="1022"/>
      <c r="SKI42" s="1022"/>
      <c r="SKJ42" s="1022"/>
      <c r="SKK42" s="1022"/>
      <c r="SKL42" s="1022"/>
      <c r="SKM42" s="1022"/>
      <c r="SKN42" s="1022"/>
      <c r="SKO42" s="1022"/>
      <c r="SKP42" s="1022"/>
      <c r="SKQ42" s="1022"/>
      <c r="SKR42" s="1022"/>
      <c r="SKS42" s="1022"/>
      <c r="SKT42" s="1022"/>
      <c r="SKU42" s="1022"/>
      <c r="SKV42" s="1022"/>
      <c r="SKW42" s="1022"/>
      <c r="SKX42" s="1022"/>
      <c r="SKY42" s="1022"/>
      <c r="SKZ42" s="1022"/>
      <c r="SLA42" s="1022"/>
      <c r="SLB42" s="1022"/>
      <c r="SLC42" s="1022"/>
      <c r="SLD42" s="1022"/>
      <c r="SLE42" s="1022"/>
      <c r="SLF42" s="1022"/>
      <c r="SLG42" s="1022"/>
      <c r="SLH42" s="1022"/>
      <c r="SLI42" s="1022"/>
      <c r="SLJ42" s="1022"/>
      <c r="SLK42" s="1022"/>
      <c r="SLL42" s="1022"/>
      <c r="SLM42" s="1022"/>
      <c r="SLN42" s="1022"/>
      <c r="SLO42" s="1022"/>
      <c r="SLP42" s="1022"/>
      <c r="SLQ42" s="1022"/>
      <c r="SLR42" s="1022"/>
      <c r="SLS42" s="1022"/>
      <c r="SLT42" s="1022"/>
      <c r="SLU42" s="1022"/>
      <c r="SLV42" s="1022"/>
      <c r="SLW42" s="1022"/>
      <c r="SLX42" s="1022"/>
      <c r="SLY42" s="1022"/>
      <c r="SLZ42" s="1022"/>
      <c r="SMA42" s="1022"/>
      <c r="SMB42" s="1022"/>
      <c r="SMC42" s="1022"/>
      <c r="SMD42" s="1022"/>
      <c r="SME42" s="1022"/>
      <c r="SMF42" s="1022"/>
      <c r="SMG42" s="1022"/>
      <c r="SMH42" s="1022"/>
      <c r="SMI42" s="1022"/>
      <c r="SMJ42" s="1022"/>
      <c r="SMK42" s="1022"/>
      <c r="SML42" s="1022"/>
      <c r="SMM42" s="1022"/>
      <c r="SMN42" s="1022"/>
      <c r="SMO42" s="1022"/>
      <c r="SMP42" s="1022"/>
      <c r="SMQ42" s="1022"/>
      <c r="SMR42" s="1022"/>
      <c r="SMS42" s="1022"/>
      <c r="SMT42" s="1022"/>
      <c r="SMU42" s="1022"/>
      <c r="SMV42" s="1022"/>
      <c r="SMW42" s="1022"/>
      <c r="SMX42" s="1022"/>
      <c r="SMY42" s="1022"/>
      <c r="SMZ42" s="1022"/>
      <c r="SNA42" s="1022"/>
      <c r="SNB42" s="1022"/>
      <c r="SNC42" s="1022"/>
      <c r="SND42" s="1022"/>
      <c r="SNE42" s="1022"/>
      <c r="SNF42" s="1022"/>
      <c r="SNG42" s="1022"/>
      <c r="SNH42" s="1022"/>
      <c r="SNI42" s="1022"/>
      <c r="SNJ42" s="1022"/>
      <c r="SNK42" s="1022"/>
      <c r="SNL42" s="1022"/>
      <c r="SNM42" s="1022"/>
      <c r="SNN42" s="1022"/>
      <c r="SNO42" s="1022"/>
      <c r="SNP42" s="1022"/>
      <c r="SNQ42" s="1022"/>
      <c r="SNR42" s="1022"/>
      <c r="SNS42" s="1022"/>
      <c r="SNT42" s="1022"/>
      <c r="SNU42" s="1022"/>
      <c r="SNV42" s="1022"/>
      <c r="SNW42" s="1022"/>
      <c r="SNX42" s="1022"/>
      <c r="SNY42" s="1022"/>
      <c r="SNZ42" s="1022"/>
      <c r="SOA42" s="1022"/>
      <c r="SOB42" s="1022"/>
      <c r="SOC42" s="1022"/>
      <c r="SOD42" s="1022"/>
      <c r="SOE42" s="1022"/>
      <c r="SOF42" s="1022"/>
      <c r="SOG42" s="1022"/>
      <c r="SOH42" s="1022"/>
      <c r="SOI42" s="1022"/>
      <c r="SOJ42" s="1022"/>
      <c r="SOK42" s="1022"/>
      <c r="SOL42" s="1022"/>
      <c r="SOM42" s="1022"/>
      <c r="SON42" s="1022"/>
      <c r="SOO42" s="1022"/>
      <c r="SOP42" s="1022"/>
      <c r="SOQ42" s="1022"/>
      <c r="SOR42" s="1022"/>
      <c r="SOS42" s="1022"/>
      <c r="SOT42" s="1022"/>
      <c r="SOU42" s="1022"/>
      <c r="SOV42" s="1022"/>
      <c r="SOW42" s="1022"/>
      <c r="SOX42" s="1022"/>
      <c r="SOY42" s="1022"/>
      <c r="SOZ42" s="1022"/>
      <c r="SPA42" s="1022"/>
      <c r="SPB42" s="1022"/>
      <c r="SPC42" s="1022"/>
      <c r="SPD42" s="1022"/>
      <c r="SPE42" s="1022"/>
      <c r="SPF42" s="1022"/>
      <c r="SPG42" s="1022"/>
      <c r="SPH42" s="1022"/>
      <c r="SPI42" s="1022"/>
      <c r="SPJ42" s="1022"/>
      <c r="SPK42" s="1022"/>
      <c r="SPL42" s="1022"/>
      <c r="SPM42" s="1022"/>
      <c r="SPN42" s="1022"/>
      <c r="SPO42" s="1022"/>
      <c r="SPP42" s="1022"/>
      <c r="SPQ42" s="1022"/>
      <c r="SPR42" s="1022"/>
      <c r="SPS42" s="1022"/>
      <c r="SPT42" s="1022"/>
      <c r="SPU42" s="1022"/>
      <c r="SPV42" s="1022"/>
      <c r="SPW42" s="1022"/>
      <c r="SPX42" s="1022"/>
      <c r="SPY42" s="1022"/>
      <c r="SPZ42" s="1022"/>
      <c r="SQA42" s="1022"/>
      <c r="SQB42" s="1022"/>
      <c r="SQC42" s="1022"/>
      <c r="SQD42" s="1022"/>
      <c r="SQE42" s="1022"/>
      <c r="SQF42" s="1022"/>
      <c r="SQG42" s="1022"/>
      <c r="SQH42" s="1022"/>
      <c r="SQI42" s="1022"/>
      <c r="SQJ42" s="1022"/>
      <c r="SQK42" s="1022"/>
      <c r="SQL42" s="1022"/>
      <c r="SQM42" s="1022"/>
      <c r="SQN42" s="1022"/>
      <c r="SQO42" s="1022"/>
      <c r="SQP42" s="1022"/>
      <c r="SQQ42" s="1022"/>
      <c r="SQR42" s="1022"/>
      <c r="SQS42" s="1022"/>
      <c r="SQT42" s="1022"/>
      <c r="SQU42" s="1022"/>
      <c r="SQV42" s="1022"/>
      <c r="SQW42" s="1022"/>
      <c r="SQX42" s="1022"/>
      <c r="SQY42" s="1022"/>
      <c r="SQZ42" s="1022"/>
      <c r="SRA42" s="1022"/>
      <c r="SRB42" s="1022"/>
      <c r="SRC42" s="1022"/>
      <c r="SRD42" s="1022"/>
      <c r="SRE42" s="1022"/>
      <c r="SRF42" s="1022"/>
      <c r="SRG42" s="1022"/>
      <c r="SRH42" s="1022"/>
      <c r="SRI42" s="1022"/>
      <c r="SRJ42" s="1022"/>
      <c r="SRK42" s="1022"/>
      <c r="SRL42" s="1022"/>
      <c r="SRM42" s="1022"/>
      <c r="SRN42" s="1022"/>
      <c r="SRO42" s="1022"/>
      <c r="SRP42" s="1022"/>
      <c r="SRQ42" s="1022"/>
      <c r="SRR42" s="1022"/>
      <c r="SRS42" s="1022"/>
      <c r="SRT42" s="1022"/>
      <c r="SRU42" s="1022"/>
      <c r="SRV42" s="1022"/>
      <c r="SRW42" s="1022"/>
      <c r="SRX42" s="1022"/>
      <c r="SRY42" s="1022"/>
      <c r="SRZ42" s="1022"/>
      <c r="SSA42" s="1022"/>
      <c r="SSB42" s="1022"/>
      <c r="SSC42" s="1022"/>
      <c r="SSD42" s="1022"/>
      <c r="SSE42" s="1022"/>
      <c r="SSF42" s="1022"/>
      <c r="SSG42" s="1022"/>
      <c r="SSH42" s="1022"/>
      <c r="SSI42" s="1022"/>
      <c r="SSJ42" s="1022"/>
      <c r="SSK42" s="1022"/>
      <c r="SSL42" s="1022"/>
      <c r="SSM42" s="1022"/>
      <c r="SSN42" s="1022"/>
      <c r="SSO42" s="1022"/>
      <c r="SSP42" s="1022"/>
      <c r="SSQ42" s="1022"/>
      <c r="SSR42" s="1022"/>
      <c r="SSS42" s="1022"/>
      <c r="SST42" s="1022"/>
      <c r="SSU42" s="1022"/>
      <c r="SSV42" s="1022"/>
      <c r="SSW42" s="1022"/>
      <c r="SSX42" s="1022"/>
      <c r="SSY42" s="1022"/>
      <c r="SSZ42" s="1022"/>
      <c r="STA42" s="1022"/>
      <c r="STB42" s="1022"/>
      <c r="STC42" s="1022"/>
      <c r="STD42" s="1022"/>
      <c r="STE42" s="1022"/>
      <c r="STF42" s="1022"/>
      <c r="STG42" s="1022"/>
      <c r="STH42" s="1022"/>
      <c r="STI42" s="1022"/>
      <c r="STJ42" s="1022"/>
      <c r="STK42" s="1022"/>
      <c r="STL42" s="1022"/>
      <c r="STM42" s="1022"/>
      <c r="STN42" s="1022"/>
      <c r="STO42" s="1022"/>
      <c r="STP42" s="1022"/>
      <c r="STQ42" s="1022"/>
      <c r="STR42" s="1022"/>
      <c r="STS42" s="1022"/>
      <c r="STT42" s="1022"/>
      <c r="STU42" s="1022"/>
      <c r="STV42" s="1022"/>
      <c r="STW42" s="1022"/>
      <c r="STX42" s="1022"/>
      <c r="STY42" s="1022"/>
      <c r="STZ42" s="1022"/>
      <c r="SUA42" s="1022"/>
      <c r="SUB42" s="1022"/>
      <c r="SUC42" s="1022"/>
      <c r="SUD42" s="1022"/>
      <c r="SUE42" s="1022"/>
      <c r="SUF42" s="1022"/>
      <c r="SUG42" s="1022"/>
      <c r="SUH42" s="1022"/>
      <c r="SUI42" s="1022"/>
      <c r="SUJ42" s="1022"/>
      <c r="SUK42" s="1022"/>
      <c r="SUL42" s="1022"/>
      <c r="SUM42" s="1022"/>
      <c r="SUN42" s="1022"/>
      <c r="SUO42" s="1022"/>
      <c r="SUP42" s="1022"/>
      <c r="SUQ42" s="1022"/>
      <c r="SUR42" s="1022"/>
      <c r="SUS42" s="1022"/>
      <c r="SUT42" s="1022"/>
      <c r="SUU42" s="1022"/>
      <c r="SUV42" s="1022"/>
      <c r="SUW42" s="1022"/>
      <c r="SUX42" s="1022"/>
      <c r="SUY42" s="1022"/>
      <c r="SUZ42" s="1022"/>
      <c r="SVA42" s="1022"/>
      <c r="SVB42" s="1022"/>
      <c r="SVC42" s="1022"/>
      <c r="SVD42" s="1022"/>
      <c r="SVE42" s="1022"/>
      <c r="SVF42" s="1022"/>
      <c r="SVG42" s="1022"/>
      <c r="SVH42" s="1022"/>
      <c r="SVI42" s="1022"/>
      <c r="SVJ42" s="1022"/>
      <c r="SVK42" s="1022"/>
      <c r="SVL42" s="1022"/>
      <c r="SVM42" s="1022"/>
      <c r="SVN42" s="1022"/>
      <c r="SVO42" s="1022"/>
      <c r="SVP42" s="1022"/>
      <c r="SVQ42" s="1022"/>
      <c r="SVR42" s="1022"/>
      <c r="SVS42" s="1022"/>
      <c r="SVT42" s="1022"/>
      <c r="SVU42" s="1022"/>
      <c r="SVV42" s="1022"/>
      <c r="SVW42" s="1022"/>
      <c r="SVX42" s="1022"/>
      <c r="SVY42" s="1022"/>
      <c r="SVZ42" s="1022"/>
      <c r="SWA42" s="1022"/>
      <c r="SWB42" s="1022"/>
      <c r="SWC42" s="1022"/>
      <c r="SWD42" s="1022"/>
      <c r="SWE42" s="1022"/>
      <c r="SWF42" s="1022"/>
      <c r="SWG42" s="1022"/>
      <c r="SWH42" s="1022"/>
      <c r="SWI42" s="1022"/>
      <c r="SWJ42" s="1022"/>
      <c r="SWK42" s="1022"/>
      <c r="SWL42" s="1022"/>
      <c r="SWM42" s="1022"/>
      <c r="SWN42" s="1022"/>
      <c r="SWO42" s="1022"/>
      <c r="SWP42" s="1022"/>
      <c r="SWQ42" s="1022"/>
      <c r="SWR42" s="1022"/>
      <c r="SWS42" s="1022"/>
      <c r="SWT42" s="1022"/>
      <c r="SWU42" s="1022"/>
      <c r="SWV42" s="1022"/>
      <c r="SWW42" s="1022"/>
      <c r="SWX42" s="1022"/>
      <c r="SWY42" s="1022"/>
      <c r="SWZ42" s="1022"/>
      <c r="SXA42" s="1022"/>
      <c r="SXB42" s="1022"/>
      <c r="SXC42" s="1022"/>
      <c r="SXD42" s="1022"/>
      <c r="SXE42" s="1022"/>
      <c r="SXF42" s="1022"/>
      <c r="SXG42" s="1022"/>
      <c r="SXH42" s="1022"/>
      <c r="SXI42" s="1022"/>
      <c r="SXJ42" s="1022"/>
      <c r="SXK42" s="1022"/>
      <c r="SXL42" s="1022"/>
      <c r="SXM42" s="1022"/>
      <c r="SXN42" s="1022"/>
      <c r="SXO42" s="1022"/>
      <c r="SXP42" s="1022"/>
      <c r="SXQ42" s="1022"/>
      <c r="SXR42" s="1022"/>
      <c r="SXS42" s="1022"/>
      <c r="SXT42" s="1022"/>
      <c r="SXU42" s="1022"/>
      <c r="SXV42" s="1022"/>
      <c r="SXW42" s="1022"/>
      <c r="SXX42" s="1022"/>
      <c r="SXY42" s="1022"/>
      <c r="SXZ42" s="1022"/>
      <c r="SYA42" s="1022"/>
      <c r="SYB42" s="1022"/>
      <c r="SYC42" s="1022"/>
      <c r="SYD42" s="1022"/>
      <c r="SYE42" s="1022"/>
      <c r="SYF42" s="1022"/>
      <c r="SYG42" s="1022"/>
      <c r="SYH42" s="1022"/>
      <c r="SYI42" s="1022"/>
      <c r="SYJ42" s="1022"/>
      <c r="SYK42" s="1022"/>
      <c r="SYL42" s="1022"/>
      <c r="SYM42" s="1022"/>
      <c r="SYN42" s="1022"/>
      <c r="SYO42" s="1022"/>
      <c r="SYP42" s="1022"/>
      <c r="SYQ42" s="1022"/>
      <c r="SYR42" s="1022"/>
      <c r="SYS42" s="1022"/>
      <c r="SYT42" s="1022"/>
      <c r="SYU42" s="1022"/>
      <c r="SYV42" s="1022"/>
      <c r="SYW42" s="1022"/>
      <c r="SYX42" s="1022"/>
      <c r="SYY42" s="1022"/>
      <c r="SYZ42" s="1022"/>
      <c r="SZA42" s="1022"/>
      <c r="SZB42" s="1022"/>
      <c r="SZC42" s="1022"/>
      <c r="SZD42" s="1022"/>
      <c r="SZE42" s="1022"/>
      <c r="SZF42" s="1022"/>
      <c r="SZG42" s="1022"/>
      <c r="SZH42" s="1022"/>
      <c r="SZI42" s="1022"/>
      <c r="SZJ42" s="1022"/>
      <c r="SZK42" s="1022"/>
      <c r="SZL42" s="1022"/>
      <c r="SZM42" s="1022"/>
      <c r="SZN42" s="1022"/>
      <c r="SZO42" s="1022"/>
      <c r="SZP42" s="1022"/>
      <c r="SZQ42" s="1022"/>
      <c r="SZR42" s="1022"/>
      <c r="SZS42" s="1022"/>
      <c r="SZT42" s="1022"/>
      <c r="SZU42" s="1022"/>
      <c r="SZV42" s="1022"/>
      <c r="SZW42" s="1022"/>
      <c r="SZX42" s="1022"/>
      <c r="SZY42" s="1022"/>
      <c r="SZZ42" s="1022"/>
      <c r="TAA42" s="1022"/>
      <c r="TAB42" s="1022"/>
      <c r="TAC42" s="1022"/>
      <c r="TAD42" s="1022"/>
      <c r="TAE42" s="1022"/>
      <c r="TAF42" s="1022"/>
      <c r="TAG42" s="1022"/>
      <c r="TAH42" s="1022"/>
      <c r="TAI42" s="1022"/>
      <c r="TAJ42" s="1022"/>
      <c r="TAK42" s="1022"/>
      <c r="TAL42" s="1022"/>
      <c r="TAM42" s="1022"/>
      <c r="TAN42" s="1022"/>
      <c r="TAO42" s="1022"/>
      <c r="TAP42" s="1022"/>
      <c r="TAQ42" s="1022"/>
      <c r="TAR42" s="1022"/>
      <c r="TAS42" s="1022"/>
      <c r="TAT42" s="1022"/>
      <c r="TAU42" s="1022"/>
      <c r="TAV42" s="1022"/>
      <c r="TAW42" s="1022"/>
      <c r="TAX42" s="1022"/>
      <c r="TAY42" s="1022"/>
      <c r="TAZ42" s="1022"/>
      <c r="TBA42" s="1022"/>
      <c r="TBB42" s="1022"/>
      <c r="TBC42" s="1022"/>
      <c r="TBD42" s="1022"/>
      <c r="TBE42" s="1022"/>
      <c r="TBF42" s="1022"/>
      <c r="TBG42" s="1022"/>
      <c r="TBH42" s="1022"/>
      <c r="TBI42" s="1022"/>
      <c r="TBJ42" s="1022"/>
      <c r="TBK42" s="1022"/>
      <c r="TBL42" s="1022"/>
      <c r="TBM42" s="1022"/>
      <c r="TBN42" s="1022"/>
      <c r="TBO42" s="1022"/>
      <c r="TBP42" s="1022"/>
      <c r="TBQ42" s="1022"/>
      <c r="TBR42" s="1022"/>
      <c r="TBS42" s="1022"/>
      <c r="TBT42" s="1022"/>
      <c r="TBU42" s="1022"/>
      <c r="TBV42" s="1022"/>
      <c r="TBW42" s="1022"/>
      <c r="TBX42" s="1022"/>
      <c r="TBY42" s="1022"/>
      <c r="TBZ42" s="1022"/>
      <c r="TCA42" s="1022"/>
      <c r="TCB42" s="1022"/>
      <c r="TCC42" s="1022"/>
      <c r="TCD42" s="1022"/>
      <c r="TCE42" s="1022"/>
      <c r="TCF42" s="1022"/>
      <c r="TCG42" s="1022"/>
      <c r="TCH42" s="1022"/>
      <c r="TCI42" s="1022"/>
      <c r="TCJ42" s="1022"/>
      <c r="TCK42" s="1022"/>
      <c r="TCL42" s="1022"/>
      <c r="TCM42" s="1022"/>
      <c r="TCN42" s="1022"/>
      <c r="TCO42" s="1022"/>
      <c r="TCP42" s="1022"/>
      <c r="TCQ42" s="1022"/>
      <c r="TCR42" s="1022"/>
      <c r="TCS42" s="1022"/>
      <c r="TCT42" s="1022"/>
      <c r="TCU42" s="1022"/>
      <c r="TCV42" s="1022"/>
      <c r="TCW42" s="1022"/>
      <c r="TCX42" s="1022"/>
      <c r="TCY42" s="1022"/>
      <c r="TCZ42" s="1022"/>
      <c r="TDA42" s="1022"/>
      <c r="TDB42" s="1022"/>
      <c r="TDC42" s="1022"/>
      <c r="TDD42" s="1022"/>
      <c r="TDE42" s="1022"/>
      <c r="TDF42" s="1022"/>
      <c r="TDG42" s="1022"/>
      <c r="TDH42" s="1022"/>
      <c r="TDI42" s="1022"/>
      <c r="TDJ42" s="1022"/>
      <c r="TDK42" s="1022"/>
      <c r="TDL42" s="1022"/>
      <c r="TDM42" s="1022"/>
      <c r="TDN42" s="1022"/>
      <c r="TDO42" s="1022"/>
      <c r="TDP42" s="1022"/>
      <c r="TDQ42" s="1022"/>
      <c r="TDR42" s="1022"/>
      <c r="TDS42" s="1022"/>
      <c r="TDT42" s="1022"/>
      <c r="TDU42" s="1022"/>
      <c r="TDV42" s="1022"/>
      <c r="TDW42" s="1022"/>
      <c r="TDX42" s="1022"/>
      <c r="TDY42" s="1022"/>
      <c r="TDZ42" s="1022"/>
      <c r="TEA42" s="1022"/>
      <c r="TEB42" s="1022"/>
      <c r="TEC42" s="1022"/>
      <c r="TED42" s="1022"/>
      <c r="TEE42" s="1022"/>
      <c r="TEF42" s="1022"/>
      <c r="TEG42" s="1022"/>
      <c r="TEH42" s="1022"/>
      <c r="TEI42" s="1022"/>
      <c r="TEJ42" s="1022"/>
      <c r="TEK42" s="1022"/>
      <c r="TEL42" s="1022"/>
      <c r="TEM42" s="1022"/>
      <c r="TEN42" s="1022"/>
      <c r="TEO42" s="1022"/>
      <c r="TEP42" s="1022"/>
      <c r="TEQ42" s="1022"/>
      <c r="TER42" s="1022"/>
      <c r="TES42" s="1022"/>
      <c r="TET42" s="1022"/>
      <c r="TEU42" s="1022"/>
      <c r="TEV42" s="1022"/>
      <c r="TEW42" s="1022"/>
      <c r="TEX42" s="1022"/>
      <c r="TEY42" s="1022"/>
      <c r="TEZ42" s="1022"/>
      <c r="TFA42" s="1022"/>
      <c r="TFB42" s="1022"/>
      <c r="TFC42" s="1022"/>
      <c r="TFD42" s="1022"/>
      <c r="TFE42" s="1022"/>
      <c r="TFF42" s="1022"/>
      <c r="TFG42" s="1022"/>
      <c r="TFH42" s="1022"/>
      <c r="TFI42" s="1022"/>
      <c r="TFJ42" s="1022"/>
      <c r="TFK42" s="1022"/>
      <c r="TFL42" s="1022"/>
      <c r="TFM42" s="1022"/>
      <c r="TFN42" s="1022"/>
      <c r="TFO42" s="1022"/>
      <c r="TFP42" s="1022"/>
      <c r="TFQ42" s="1022"/>
      <c r="TFR42" s="1022"/>
      <c r="TFS42" s="1022"/>
      <c r="TFT42" s="1022"/>
      <c r="TFU42" s="1022"/>
      <c r="TFV42" s="1022"/>
      <c r="TFW42" s="1022"/>
      <c r="TFX42" s="1022"/>
      <c r="TFY42" s="1022"/>
      <c r="TFZ42" s="1022"/>
      <c r="TGA42" s="1022"/>
      <c r="TGB42" s="1022"/>
      <c r="TGC42" s="1022"/>
      <c r="TGD42" s="1022"/>
      <c r="TGE42" s="1022"/>
      <c r="TGF42" s="1022"/>
      <c r="TGG42" s="1022"/>
      <c r="TGH42" s="1022"/>
      <c r="TGI42" s="1022"/>
      <c r="TGJ42" s="1022"/>
      <c r="TGK42" s="1022"/>
      <c r="TGL42" s="1022"/>
      <c r="TGM42" s="1022"/>
      <c r="TGN42" s="1022"/>
      <c r="TGO42" s="1022"/>
      <c r="TGP42" s="1022"/>
      <c r="TGQ42" s="1022"/>
      <c r="TGR42" s="1022"/>
      <c r="TGS42" s="1022"/>
      <c r="TGT42" s="1022"/>
      <c r="TGU42" s="1022"/>
      <c r="TGV42" s="1022"/>
      <c r="TGW42" s="1022"/>
      <c r="TGX42" s="1022"/>
      <c r="TGY42" s="1022"/>
      <c r="TGZ42" s="1022"/>
      <c r="THA42" s="1022"/>
      <c r="THB42" s="1022"/>
      <c r="THC42" s="1022"/>
      <c r="THD42" s="1022"/>
      <c r="THE42" s="1022"/>
      <c r="THF42" s="1022"/>
      <c r="THG42" s="1022"/>
      <c r="THH42" s="1022"/>
      <c r="THI42" s="1022"/>
      <c r="THJ42" s="1022"/>
      <c r="THK42" s="1022"/>
      <c r="THL42" s="1022"/>
      <c r="THM42" s="1022"/>
      <c r="THN42" s="1022"/>
      <c r="THO42" s="1022"/>
      <c r="THP42" s="1022"/>
      <c r="THQ42" s="1022"/>
      <c r="THR42" s="1022"/>
      <c r="THS42" s="1022"/>
      <c r="THT42" s="1022"/>
      <c r="THU42" s="1022"/>
      <c r="THV42" s="1022"/>
      <c r="THW42" s="1022"/>
      <c r="THX42" s="1022"/>
      <c r="THY42" s="1022"/>
      <c r="THZ42" s="1022"/>
      <c r="TIA42" s="1022"/>
      <c r="TIB42" s="1022"/>
      <c r="TIC42" s="1022"/>
      <c r="TID42" s="1022"/>
      <c r="TIE42" s="1022"/>
      <c r="TIF42" s="1022"/>
      <c r="TIG42" s="1022"/>
      <c r="TIH42" s="1022"/>
      <c r="TII42" s="1022"/>
      <c r="TIJ42" s="1022"/>
      <c r="TIK42" s="1022"/>
      <c r="TIL42" s="1022"/>
      <c r="TIM42" s="1022"/>
      <c r="TIN42" s="1022"/>
      <c r="TIO42" s="1022"/>
      <c r="TIP42" s="1022"/>
      <c r="TIQ42" s="1022"/>
      <c r="TIR42" s="1022"/>
      <c r="TIS42" s="1022"/>
      <c r="TIT42" s="1022"/>
      <c r="TIU42" s="1022"/>
      <c r="TIV42" s="1022"/>
      <c r="TIW42" s="1022"/>
      <c r="TIX42" s="1022"/>
      <c r="TIY42" s="1022"/>
      <c r="TIZ42" s="1022"/>
      <c r="TJA42" s="1022"/>
      <c r="TJB42" s="1022"/>
      <c r="TJC42" s="1022"/>
      <c r="TJD42" s="1022"/>
      <c r="TJE42" s="1022"/>
      <c r="TJF42" s="1022"/>
      <c r="TJG42" s="1022"/>
      <c r="TJH42" s="1022"/>
      <c r="TJI42" s="1022"/>
      <c r="TJJ42" s="1022"/>
      <c r="TJK42" s="1022"/>
      <c r="TJL42" s="1022"/>
      <c r="TJM42" s="1022"/>
      <c r="TJN42" s="1022"/>
      <c r="TJO42" s="1022"/>
      <c r="TJP42" s="1022"/>
      <c r="TJQ42" s="1022"/>
      <c r="TJR42" s="1022"/>
      <c r="TJS42" s="1022"/>
      <c r="TJT42" s="1022"/>
      <c r="TJU42" s="1022"/>
      <c r="TJV42" s="1022"/>
      <c r="TJW42" s="1022"/>
      <c r="TJX42" s="1022"/>
      <c r="TJY42" s="1022"/>
      <c r="TJZ42" s="1022"/>
      <c r="TKA42" s="1022"/>
      <c r="TKB42" s="1022"/>
      <c r="TKC42" s="1022"/>
      <c r="TKD42" s="1022"/>
      <c r="TKE42" s="1022"/>
      <c r="TKF42" s="1022"/>
      <c r="TKG42" s="1022"/>
      <c r="TKH42" s="1022"/>
      <c r="TKI42" s="1022"/>
      <c r="TKJ42" s="1022"/>
      <c r="TKK42" s="1022"/>
      <c r="TKL42" s="1022"/>
      <c r="TKM42" s="1022"/>
      <c r="TKN42" s="1022"/>
      <c r="TKO42" s="1022"/>
      <c r="TKP42" s="1022"/>
      <c r="TKQ42" s="1022"/>
      <c r="TKR42" s="1022"/>
      <c r="TKS42" s="1022"/>
      <c r="TKT42" s="1022"/>
      <c r="TKU42" s="1022"/>
      <c r="TKV42" s="1022"/>
      <c r="TKW42" s="1022"/>
      <c r="TKX42" s="1022"/>
      <c r="TKY42" s="1022"/>
      <c r="TKZ42" s="1022"/>
      <c r="TLA42" s="1022"/>
      <c r="TLB42" s="1022"/>
      <c r="TLC42" s="1022"/>
      <c r="TLD42" s="1022"/>
      <c r="TLE42" s="1022"/>
      <c r="TLF42" s="1022"/>
      <c r="TLG42" s="1022"/>
      <c r="TLH42" s="1022"/>
      <c r="TLI42" s="1022"/>
      <c r="TLJ42" s="1022"/>
      <c r="TLK42" s="1022"/>
      <c r="TLL42" s="1022"/>
      <c r="TLM42" s="1022"/>
      <c r="TLN42" s="1022"/>
      <c r="TLO42" s="1022"/>
      <c r="TLP42" s="1022"/>
      <c r="TLQ42" s="1022"/>
      <c r="TLR42" s="1022"/>
      <c r="TLS42" s="1022"/>
      <c r="TLT42" s="1022"/>
      <c r="TLU42" s="1022"/>
      <c r="TLV42" s="1022"/>
      <c r="TLW42" s="1022"/>
      <c r="TLX42" s="1022"/>
      <c r="TLY42" s="1022"/>
      <c r="TLZ42" s="1022"/>
      <c r="TMA42" s="1022"/>
      <c r="TMB42" s="1022"/>
      <c r="TMC42" s="1022"/>
      <c r="TMD42" s="1022"/>
      <c r="TME42" s="1022"/>
      <c r="TMF42" s="1022"/>
      <c r="TMG42" s="1022"/>
      <c r="TMH42" s="1022"/>
      <c r="TMI42" s="1022"/>
      <c r="TMJ42" s="1022"/>
      <c r="TMK42" s="1022"/>
      <c r="TML42" s="1022"/>
      <c r="TMM42" s="1022"/>
      <c r="TMN42" s="1022"/>
      <c r="TMO42" s="1022"/>
      <c r="TMP42" s="1022"/>
      <c r="TMQ42" s="1022"/>
      <c r="TMR42" s="1022"/>
      <c r="TMS42" s="1022"/>
      <c r="TMT42" s="1022"/>
      <c r="TMU42" s="1022"/>
      <c r="TMV42" s="1022"/>
      <c r="TMW42" s="1022"/>
      <c r="TMX42" s="1022"/>
      <c r="TMY42" s="1022"/>
      <c r="TMZ42" s="1022"/>
      <c r="TNA42" s="1022"/>
      <c r="TNB42" s="1022"/>
      <c r="TNC42" s="1022"/>
      <c r="TND42" s="1022"/>
      <c r="TNE42" s="1022"/>
      <c r="TNF42" s="1022"/>
      <c r="TNG42" s="1022"/>
      <c r="TNH42" s="1022"/>
      <c r="TNI42" s="1022"/>
      <c r="TNJ42" s="1022"/>
      <c r="TNK42" s="1022"/>
      <c r="TNL42" s="1022"/>
      <c r="TNM42" s="1022"/>
      <c r="TNN42" s="1022"/>
      <c r="TNO42" s="1022"/>
      <c r="TNP42" s="1022"/>
      <c r="TNQ42" s="1022"/>
      <c r="TNR42" s="1022"/>
      <c r="TNS42" s="1022"/>
      <c r="TNT42" s="1022"/>
      <c r="TNU42" s="1022"/>
      <c r="TNV42" s="1022"/>
      <c r="TNW42" s="1022"/>
      <c r="TNX42" s="1022"/>
      <c r="TNY42" s="1022"/>
      <c r="TNZ42" s="1022"/>
      <c r="TOA42" s="1022"/>
      <c r="TOB42" s="1022"/>
      <c r="TOC42" s="1022"/>
      <c r="TOD42" s="1022"/>
      <c r="TOE42" s="1022"/>
      <c r="TOF42" s="1022"/>
      <c r="TOG42" s="1022"/>
      <c r="TOH42" s="1022"/>
      <c r="TOI42" s="1022"/>
      <c r="TOJ42" s="1022"/>
      <c r="TOK42" s="1022"/>
      <c r="TOL42" s="1022"/>
      <c r="TOM42" s="1022"/>
      <c r="TON42" s="1022"/>
      <c r="TOO42" s="1022"/>
      <c r="TOP42" s="1022"/>
      <c r="TOQ42" s="1022"/>
      <c r="TOR42" s="1022"/>
      <c r="TOS42" s="1022"/>
      <c r="TOT42" s="1022"/>
      <c r="TOU42" s="1022"/>
      <c r="TOV42" s="1022"/>
      <c r="TOW42" s="1022"/>
      <c r="TOX42" s="1022"/>
      <c r="TOY42" s="1022"/>
      <c r="TOZ42" s="1022"/>
      <c r="TPA42" s="1022"/>
      <c r="TPB42" s="1022"/>
      <c r="TPC42" s="1022"/>
      <c r="TPD42" s="1022"/>
      <c r="TPE42" s="1022"/>
      <c r="TPF42" s="1022"/>
      <c r="TPG42" s="1022"/>
      <c r="TPH42" s="1022"/>
      <c r="TPI42" s="1022"/>
      <c r="TPJ42" s="1022"/>
      <c r="TPK42" s="1022"/>
      <c r="TPL42" s="1022"/>
      <c r="TPM42" s="1022"/>
      <c r="TPN42" s="1022"/>
      <c r="TPO42" s="1022"/>
      <c r="TPP42" s="1022"/>
      <c r="TPQ42" s="1022"/>
      <c r="TPR42" s="1022"/>
      <c r="TPS42" s="1022"/>
      <c r="TPT42" s="1022"/>
      <c r="TPU42" s="1022"/>
      <c r="TPV42" s="1022"/>
      <c r="TPW42" s="1022"/>
      <c r="TPX42" s="1022"/>
      <c r="TPY42" s="1022"/>
      <c r="TPZ42" s="1022"/>
      <c r="TQA42" s="1022"/>
      <c r="TQB42" s="1022"/>
      <c r="TQC42" s="1022"/>
      <c r="TQD42" s="1022"/>
      <c r="TQE42" s="1022"/>
      <c r="TQF42" s="1022"/>
      <c r="TQG42" s="1022"/>
      <c r="TQH42" s="1022"/>
      <c r="TQI42" s="1022"/>
      <c r="TQJ42" s="1022"/>
      <c r="TQK42" s="1022"/>
      <c r="TQL42" s="1022"/>
      <c r="TQM42" s="1022"/>
      <c r="TQN42" s="1022"/>
      <c r="TQO42" s="1022"/>
      <c r="TQP42" s="1022"/>
      <c r="TQQ42" s="1022"/>
      <c r="TQR42" s="1022"/>
      <c r="TQS42" s="1022"/>
      <c r="TQT42" s="1022"/>
      <c r="TQU42" s="1022"/>
      <c r="TQV42" s="1022"/>
      <c r="TQW42" s="1022"/>
      <c r="TQX42" s="1022"/>
      <c r="TQY42" s="1022"/>
      <c r="TQZ42" s="1022"/>
      <c r="TRA42" s="1022"/>
      <c r="TRB42" s="1022"/>
      <c r="TRC42" s="1022"/>
      <c r="TRD42" s="1022"/>
      <c r="TRE42" s="1022"/>
      <c r="TRF42" s="1022"/>
      <c r="TRG42" s="1022"/>
      <c r="TRH42" s="1022"/>
      <c r="TRI42" s="1022"/>
      <c r="TRJ42" s="1022"/>
      <c r="TRK42" s="1022"/>
      <c r="TRL42" s="1022"/>
      <c r="TRM42" s="1022"/>
      <c r="TRN42" s="1022"/>
      <c r="TRO42" s="1022"/>
      <c r="TRP42" s="1022"/>
      <c r="TRQ42" s="1022"/>
      <c r="TRR42" s="1022"/>
      <c r="TRS42" s="1022"/>
      <c r="TRT42" s="1022"/>
      <c r="TRU42" s="1022"/>
      <c r="TRV42" s="1022"/>
      <c r="TRW42" s="1022"/>
      <c r="TRX42" s="1022"/>
      <c r="TRY42" s="1022"/>
      <c r="TRZ42" s="1022"/>
      <c r="TSA42" s="1022"/>
      <c r="TSB42" s="1022"/>
      <c r="TSC42" s="1022"/>
      <c r="TSD42" s="1022"/>
      <c r="TSE42" s="1022"/>
      <c r="TSF42" s="1022"/>
      <c r="TSG42" s="1022"/>
      <c r="TSH42" s="1022"/>
      <c r="TSI42" s="1022"/>
      <c r="TSJ42" s="1022"/>
      <c r="TSK42" s="1022"/>
      <c r="TSL42" s="1022"/>
      <c r="TSM42" s="1022"/>
      <c r="TSN42" s="1022"/>
      <c r="TSO42" s="1022"/>
      <c r="TSP42" s="1022"/>
      <c r="TSQ42" s="1022"/>
      <c r="TSR42" s="1022"/>
      <c r="TSS42" s="1022"/>
      <c r="TST42" s="1022"/>
      <c r="TSU42" s="1022"/>
      <c r="TSV42" s="1022"/>
      <c r="TSW42" s="1022"/>
      <c r="TSX42" s="1022"/>
      <c r="TSY42" s="1022"/>
      <c r="TSZ42" s="1022"/>
      <c r="TTA42" s="1022"/>
      <c r="TTB42" s="1022"/>
      <c r="TTC42" s="1022"/>
      <c r="TTD42" s="1022"/>
      <c r="TTE42" s="1022"/>
      <c r="TTF42" s="1022"/>
      <c r="TTG42" s="1022"/>
      <c r="TTH42" s="1022"/>
      <c r="TTI42" s="1022"/>
      <c r="TTJ42" s="1022"/>
      <c r="TTK42" s="1022"/>
      <c r="TTL42" s="1022"/>
      <c r="TTM42" s="1022"/>
      <c r="TTN42" s="1022"/>
      <c r="TTO42" s="1022"/>
      <c r="TTP42" s="1022"/>
      <c r="TTQ42" s="1022"/>
      <c r="TTR42" s="1022"/>
      <c r="TTS42" s="1022"/>
      <c r="TTT42" s="1022"/>
      <c r="TTU42" s="1022"/>
      <c r="TTV42" s="1022"/>
      <c r="TTW42" s="1022"/>
      <c r="TTX42" s="1022"/>
      <c r="TTY42" s="1022"/>
      <c r="TTZ42" s="1022"/>
      <c r="TUA42" s="1022"/>
      <c r="TUB42" s="1022"/>
      <c r="TUC42" s="1022"/>
      <c r="TUD42" s="1022"/>
      <c r="TUE42" s="1022"/>
      <c r="TUF42" s="1022"/>
      <c r="TUG42" s="1022"/>
      <c r="TUH42" s="1022"/>
      <c r="TUI42" s="1022"/>
      <c r="TUJ42" s="1022"/>
      <c r="TUK42" s="1022"/>
      <c r="TUL42" s="1022"/>
      <c r="TUM42" s="1022"/>
      <c r="TUN42" s="1022"/>
      <c r="TUO42" s="1022"/>
      <c r="TUP42" s="1022"/>
      <c r="TUQ42" s="1022"/>
      <c r="TUR42" s="1022"/>
      <c r="TUS42" s="1022"/>
      <c r="TUT42" s="1022"/>
      <c r="TUU42" s="1022"/>
      <c r="TUV42" s="1022"/>
      <c r="TUW42" s="1022"/>
      <c r="TUX42" s="1022"/>
      <c r="TUY42" s="1022"/>
      <c r="TUZ42" s="1022"/>
      <c r="TVA42" s="1022"/>
      <c r="TVB42" s="1022"/>
      <c r="TVC42" s="1022"/>
      <c r="TVD42" s="1022"/>
      <c r="TVE42" s="1022"/>
      <c r="TVF42" s="1022"/>
      <c r="TVG42" s="1022"/>
      <c r="TVH42" s="1022"/>
      <c r="TVI42" s="1022"/>
      <c r="TVJ42" s="1022"/>
      <c r="TVK42" s="1022"/>
      <c r="TVL42" s="1022"/>
      <c r="TVM42" s="1022"/>
      <c r="TVN42" s="1022"/>
      <c r="TVO42" s="1022"/>
      <c r="TVP42" s="1022"/>
      <c r="TVQ42" s="1022"/>
      <c r="TVR42" s="1022"/>
      <c r="TVS42" s="1022"/>
      <c r="TVT42" s="1022"/>
      <c r="TVU42" s="1022"/>
      <c r="TVV42" s="1022"/>
      <c r="TVW42" s="1022"/>
      <c r="TVX42" s="1022"/>
      <c r="TVY42" s="1022"/>
      <c r="TVZ42" s="1022"/>
      <c r="TWA42" s="1022"/>
      <c r="TWB42" s="1022"/>
      <c r="TWC42" s="1022"/>
      <c r="TWD42" s="1022"/>
      <c r="TWE42" s="1022"/>
      <c r="TWF42" s="1022"/>
      <c r="TWG42" s="1022"/>
      <c r="TWH42" s="1022"/>
      <c r="TWI42" s="1022"/>
      <c r="TWJ42" s="1022"/>
      <c r="TWK42" s="1022"/>
      <c r="TWL42" s="1022"/>
      <c r="TWM42" s="1022"/>
      <c r="TWN42" s="1022"/>
      <c r="TWO42" s="1022"/>
      <c r="TWP42" s="1022"/>
      <c r="TWQ42" s="1022"/>
      <c r="TWR42" s="1022"/>
      <c r="TWS42" s="1022"/>
      <c r="TWT42" s="1022"/>
      <c r="TWU42" s="1022"/>
      <c r="TWV42" s="1022"/>
      <c r="TWW42" s="1022"/>
      <c r="TWX42" s="1022"/>
      <c r="TWY42" s="1022"/>
      <c r="TWZ42" s="1022"/>
      <c r="TXA42" s="1022"/>
      <c r="TXB42" s="1022"/>
      <c r="TXC42" s="1022"/>
      <c r="TXD42" s="1022"/>
      <c r="TXE42" s="1022"/>
      <c r="TXF42" s="1022"/>
      <c r="TXG42" s="1022"/>
      <c r="TXH42" s="1022"/>
      <c r="TXI42" s="1022"/>
      <c r="TXJ42" s="1022"/>
      <c r="TXK42" s="1022"/>
      <c r="TXL42" s="1022"/>
      <c r="TXM42" s="1022"/>
      <c r="TXN42" s="1022"/>
      <c r="TXO42" s="1022"/>
      <c r="TXP42" s="1022"/>
      <c r="TXQ42" s="1022"/>
      <c r="TXR42" s="1022"/>
      <c r="TXS42" s="1022"/>
      <c r="TXT42" s="1022"/>
      <c r="TXU42" s="1022"/>
      <c r="TXV42" s="1022"/>
      <c r="TXW42" s="1022"/>
      <c r="TXX42" s="1022"/>
      <c r="TXY42" s="1022"/>
      <c r="TXZ42" s="1022"/>
      <c r="TYA42" s="1022"/>
      <c r="TYB42" s="1022"/>
      <c r="TYC42" s="1022"/>
      <c r="TYD42" s="1022"/>
      <c r="TYE42" s="1022"/>
      <c r="TYF42" s="1022"/>
      <c r="TYG42" s="1022"/>
      <c r="TYH42" s="1022"/>
      <c r="TYI42" s="1022"/>
      <c r="TYJ42" s="1022"/>
      <c r="TYK42" s="1022"/>
      <c r="TYL42" s="1022"/>
      <c r="TYM42" s="1022"/>
      <c r="TYN42" s="1022"/>
      <c r="TYO42" s="1022"/>
      <c r="TYP42" s="1022"/>
      <c r="TYQ42" s="1022"/>
      <c r="TYR42" s="1022"/>
      <c r="TYS42" s="1022"/>
      <c r="TYT42" s="1022"/>
      <c r="TYU42" s="1022"/>
      <c r="TYV42" s="1022"/>
      <c r="TYW42" s="1022"/>
      <c r="TYX42" s="1022"/>
      <c r="TYY42" s="1022"/>
      <c r="TYZ42" s="1022"/>
      <c r="TZA42" s="1022"/>
      <c r="TZB42" s="1022"/>
      <c r="TZC42" s="1022"/>
      <c r="TZD42" s="1022"/>
      <c r="TZE42" s="1022"/>
      <c r="TZF42" s="1022"/>
      <c r="TZG42" s="1022"/>
      <c r="TZH42" s="1022"/>
      <c r="TZI42" s="1022"/>
      <c r="TZJ42" s="1022"/>
      <c r="TZK42" s="1022"/>
      <c r="TZL42" s="1022"/>
      <c r="TZM42" s="1022"/>
      <c r="TZN42" s="1022"/>
      <c r="TZO42" s="1022"/>
      <c r="TZP42" s="1022"/>
      <c r="TZQ42" s="1022"/>
      <c r="TZR42" s="1022"/>
      <c r="TZS42" s="1022"/>
      <c r="TZT42" s="1022"/>
      <c r="TZU42" s="1022"/>
      <c r="TZV42" s="1022"/>
      <c r="TZW42" s="1022"/>
      <c r="TZX42" s="1022"/>
      <c r="TZY42" s="1022"/>
      <c r="TZZ42" s="1022"/>
      <c r="UAA42" s="1022"/>
      <c r="UAB42" s="1022"/>
      <c r="UAC42" s="1022"/>
      <c r="UAD42" s="1022"/>
      <c r="UAE42" s="1022"/>
      <c r="UAF42" s="1022"/>
      <c r="UAG42" s="1022"/>
      <c r="UAH42" s="1022"/>
      <c r="UAI42" s="1022"/>
      <c r="UAJ42" s="1022"/>
      <c r="UAK42" s="1022"/>
      <c r="UAL42" s="1022"/>
      <c r="UAM42" s="1022"/>
      <c r="UAN42" s="1022"/>
      <c r="UAO42" s="1022"/>
      <c r="UAP42" s="1022"/>
      <c r="UAQ42" s="1022"/>
      <c r="UAR42" s="1022"/>
      <c r="UAS42" s="1022"/>
      <c r="UAT42" s="1022"/>
      <c r="UAU42" s="1022"/>
      <c r="UAV42" s="1022"/>
      <c r="UAW42" s="1022"/>
      <c r="UAX42" s="1022"/>
      <c r="UAY42" s="1022"/>
      <c r="UAZ42" s="1022"/>
      <c r="UBA42" s="1022"/>
      <c r="UBB42" s="1022"/>
      <c r="UBC42" s="1022"/>
      <c r="UBD42" s="1022"/>
      <c r="UBE42" s="1022"/>
      <c r="UBF42" s="1022"/>
      <c r="UBG42" s="1022"/>
      <c r="UBH42" s="1022"/>
      <c r="UBI42" s="1022"/>
      <c r="UBJ42" s="1022"/>
      <c r="UBK42" s="1022"/>
      <c r="UBL42" s="1022"/>
      <c r="UBM42" s="1022"/>
      <c r="UBN42" s="1022"/>
      <c r="UBO42" s="1022"/>
      <c r="UBP42" s="1022"/>
      <c r="UBQ42" s="1022"/>
      <c r="UBR42" s="1022"/>
      <c r="UBS42" s="1022"/>
      <c r="UBT42" s="1022"/>
      <c r="UBU42" s="1022"/>
      <c r="UBV42" s="1022"/>
      <c r="UBW42" s="1022"/>
      <c r="UBX42" s="1022"/>
      <c r="UBY42" s="1022"/>
      <c r="UBZ42" s="1022"/>
      <c r="UCA42" s="1022"/>
      <c r="UCB42" s="1022"/>
      <c r="UCC42" s="1022"/>
      <c r="UCD42" s="1022"/>
      <c r="UCE42" s="1022"/>
      <c r="UCF42" s="1022"/>
      <c r="UCG42" s="1022"/>
      <c r="UCH42" s="1022"/>
      <c r="UCI42" s="1022"/>
      <c r="UCJ42" s="1022"/>
      <c r="UCK42" s="1022"/>
      <c r="UCL42" s="1022"/>
      <c r="UCM42" s="1022"/>
      <c r="UCN42" s="1022"/>
      <c r="UCO42" s="1022"/>
      <c r="UCP42" s="1022"/>
      <c r="UCQ42" s="1022"/>
      <c r="UCR42" s="1022"/>
      <c r="UCS42" s="1022"/>
      <c r="UCT42" s="1022"/>
      <c r="UCU42" s="1022"/>
      <c r="UCV42" s="1022"/>
      <c r="UCW42" s="1022"/>
      <c r="UCX42" s="1022"/>
      <c r="UCY42" s="1022"/>
      <c r="UCZ42" s="1022"/>
      <c r="UDA42" s="1022"/>
      <c r="UDB42" s="1022"/>
      <c r="UDC42" s="1022"/>
      <c r="UDD42" s="1022"/>
      <c r="UDE42" s="1022"/>
      <c r="UDF42" s="1022"/>
      <c r="UDG42" s="1022"/>
      <c r="UDH42" s="1022"/>
      <c r="UDI42" s="1022"/>
      <c r="UDJ42" s="1022"/>
      <c r="UDK42" s="1022"/>
      <c r="UDL42" s="1022"/>
      <c r="UDM42" s="1022"/>
      <c r="UDN42" s="1022"/>
      <c r="UDO42" s="1022"/>
      <c r="UDP42" s="1022"/>
      <c r="UDQ42" s="1022"/>
      <c r="UDR42" s="1022"/>
      <c r="UDS42" s="1022"/>
      <c r="UDT42" s="1022"/>
      <c r="UDU42" s="1022"/>
      <c r="UDV42" s="1022"/>
      <c r="UDW42" s="1022"/>
      <c r="UDX42" s="1022"/>
      <c r="UDY42" s="1022"/>
      <c r="UDZ42" s="1022"/>
      <c r="UEA42" s="1022"/>
      <c r="UEB42" s="1022"/>
      <c r="UEC42" s="1022"/>
      <c r="UED42" s="1022"/>
      <c r="UEE42" s="1022"/>
      <c r="UEF42" s="1022"/>
      <c r="UEG42" s="1022"/>
      <c r="UEH42" s="1022"/>
      <c r="UEI42" s="1022"/>
      <c r="UEJ42" s="1022"/>
      <c r="UEK42" s="1022"/>
      <c r="UEL42" s="1022"/>
      <c r="UEM42" s="1022"/>
      <c r="UEN42" s="1022"/>
      <c r="UEO42" s="1022"/>
      <c r="UEP42" s="1022"/>
      <c r="UEQ42" s="1022"/>
      <c r="UER42" s="1022"/>
      <c r="UES42" s="1022"/>
      <c r="UET42" s="1022"/>
      <c r="UEU42" s="1022"/>
      <c r="UEV42" s="1022"/>
      <c r="UEW42" s="1022"/>
      <c r="UEX42" s="1022"/>
      <c r="UEY42" s="1022"/>
      <c r="UEZ42" s="1022"/>
      <c r="UFA42" s="1022"/>
      <c r="UFB42" s="1022"/>
      <c r="UFC42" s="1022"/>
      <c r="UFD42" s="1022"/>
      <c r="UFE42" s="1022"/>
      <c r="UFF42" s="1022"/>
      <c r="UFG42" s="1022"/>
      <c r="UFH42" s="1022"/>
      <c r="UFI42" s="1022"/>
      <c r="UFJ42" s="1022"/>
      <c r="UFK42" s="1022"/>
      <c r="UFL42" s="1022"/>
      <c r="UFM42" s="1022"/>
      <c r="UFN42" s="1022"/>
      <c r="UFO42" s="1022"/>
      <c r="UFP42" s="1022"/>
      <c r="UFQ42" s="1022"/>
      <c r="UFR42" s="1022"/>
      <c r="UFS42" s="1022"/>
      <c r="UFT42" s="1022"/>
      <c r="UFU42" s="1022"/>
      <c r="UFV42" s="1022"/>
      <c r="UFW42" s="1022"/>
      <c r="UFX42" s="1022"/>
      <c r="UFY42" s="1022"/>
      <c r="UFZ42" s="1022"/>
      <c r="UGA42" s="1022"/>
      <c r="UGB42" s="1022"/>
      <c r="UGC42" s="1022"/>
      <c r="UGD42" s="1022"/>
      <c r="UGE42" s="1022"/>
      <c r="UGF42" s="1022"/>
      <c r="UGG42" s="1022"/>
      <c r="UGH42" s="1022"/>
      <c r="UGI42" s="1022"/>
      <c r="UGJ42" s="1022"/>
      <c r="UGK42" s="1022"/>
      <c r="UGL42" s="1022"/>
      <c r="UGM42" s="1022"/>
      <c r="UGN42" s="1022"/>
      <c r="UGO42" s="1022"/>
      <c r="UGP42" s="1022"/>
      <c r="UGQ42" s="1022"/>
      <c r="UGR42" s="1022"/>
      <c r="UGS42" s="1022"/>
      <c r="UGT42" s="1022"/>
      <c r="UGU42" s="1022"/>
      <c r="UGV42" s="1022"/>
      <c r="UGW42" s="1022"/>
      <c r="UGX42" s="1022"/>
      <c r="UGY42" s="1022"/>
      <c r="UGZ42" s="1022"/>
      <c r="UHA42" s="1022"/>
      <c r="UHB42" s="1022"/>
      <c r="UHC42" s="1022"/>
      <c r="UHD42" s="1022"/>
      <c r="UHE42" s="1022"/>
      <c r="UHF42" s="1022"/>
      <c r="UHG42" s="1022"/>
      <c r="UHH42" s="1022"/>
      <c r="UHI42" s="1022"/>
      <c r="UHJ42" s="1022"/>
      <c r="UHK42" s="1022"/>
      <c r="UHL42" s="1022"/>
      <c r="UHM42" s="1022"/>
      <c r="UHN42" s="1022"/>
      <c r="UHO42" s="1022"/>
      <c r="UHP42" s="1022"/>
      <c r="UHQ42" s="1022"/>
      <c r="UHR42" s="1022"/>
      <c r="UHS42" s="1022"/>
      <c r="UHT42" s="1022"/>
      <c r="UHU42" s="1022"/>
      <c r="UHV42" s="1022"/>
      <c r="UHW42" s="1022"/>
      <c r="UHX42" s="1022"/>
      <c r="UHY42" s="1022"/>
      <c r="UHZ42" s="1022"/>
      <c r="UIA42" s="1022"/>
      <c r="UIB42" s="1022"/>
      <c r="UIC42" s="1022"/>
      <c r="UID42" s="1022"/>
      <c r="UIE42" s="1022"/>
      <c r="UIF42" s="1022"/>
      <c r="UIG42" s="1022"/>
      <c r="UIH42" s="1022"/>
      <c r="UII42" s="1022"/>
      <c r="UIJ42" s="1022"/>
      <c r="UIK42" s="1022"/>
      <c r="UIL42" s="1022"/>
      <c r="UIM42" s="1022"/>
      <c r="UIN42" s="1022"/>
      <c r="UIO42" s="1022"/>
      <c r="UIP42" s="1022"/>
      <c r="UIQ42" s="1022"/>
      <c r="UIR42" s="1022"/>
      <c r="UIS42" s="1022"/>
      <c r="UIT42" s="1022"/>
      <c r="UIU42" s="1022"/>
      <c r="UIV42" s="1022"/>
      <c r="UIW42" s="1022"/>
      <c r="UIX42" s="1022"/>
      <c r="UIY42" s="1022"/>
      <c r="UIZ42" s="1022"/>
      <c r="UJA42" s="1022"/>
      <c r="UJB42" s="1022"/>
      <c r="UJC42" s="1022"/>
      <c r="UJD42" s="1022"/>
      <c r="UJE42" s="1022"/>
      <c r="UJF42" s="1022"/>
      <c r="UJG42" s="1022"/>
      <c r="UJH42" s="1022"/>
      <c r="UJI42" s="1022"/>
      <c r="UJJ42" s="1022"/>
      <c r="UJK42" s="1022"/>
      <c r="UJL42" s="1022"/>
      <c r="UJM42" s="1022"/>
      <c r="UJN42" s="1022"/>
      <c r="UJO42" s="1022"/>
      <c r="UJP42" s="1022"/>
      <c r="UJQ42" s="1022"/>
      <c r="UJR42" s="1022"/>
      <c r="UJS42" s="1022"/>
      <c r="UJT42" s="1022"/>
      <c r="UJU42" s="1022"/>
      <c r="UJV42" s="1022"/>
      <c r="UJW42" s="1022"/>
      <c r="UJX42" s="1022"/>
      <c r="UJY42" s="1022"/>
      <c r="UJZ42" s="1022"/>
      <c r="UKA42" s="1022"/>
      <c r="UKB42" s="1022"/>
      <c r="UKC42" s="1022"/>
      <c r="UKD42" s="1022"/>
      <c r="UKE42" s="1022"/>
      <c r="UKF42" s="1022"/>
      <c r="UKG42" s="1022"/>
      <c r="UKH42" s="1022"/>
      <c r="UKI42" s="1022"/>
      <c r="UKJ42" s="1022"/>
      <c r="UKK42" s="1022"/>
      <c r="UKL42" s="1022"/>
      <c r="UKM42" s="1022"/>
      <c r="UKN42" s="1022"/>
      <c r="UKO42" s="1022"/>
      <c r="UKP42" s="1022"/>
      <c r="UKQ42" s="1022"/>
      <c r="UKR42" s="1022"/>
      <c r="UKS42" s="1022"/>
      <c r="UKT42" s="1022"/>
      <c r="UKU42" s="1022"/>
      <c r="UKV42" s="1022"/>
      <c r="UKW42" s="1022"/>
      <c r="UKX42" s="1022"/>
      <c r="UKY42" s="1022"/>
      <c r="UKZ42" s="1022"/>
      <c r="ULA42" s="1022"/>
      <c r="ULB42" s="1022"/>
      <c r="ULC42" s="1022"/>
      <c r="ULD42" s="1022"/>
      <c r="ULE42" s="1022"/>
      <c r="ULF42" s="1022"/>
      <c r="ULG42" s="1022"/>
      <c r="ULH42" s="1022"/>
      <c r="ULI42" s="1022"/>
      <c r="ULJ42" s="1022"/>
      <c r="ULK42" s="1022"/>
      <c r="ULL42" s="1022"/>
      <c r="ULM42" s="1022"/>
      <c r="ULN42" s="1022"/>
      <c r="ULO42" s="1022"/>
      <c r="ULP42" s="1022"/>
      <c r="ULQ42" s="1022"/>
      <c r="ULR42" s="1022"/>
      <c r="ULS42" s="1022"/>
      <c r="ULT42" s="1022"/>
      <c r="ULU42" s="1022"/>
      <c r="ULV42" s="1022"/>
      <c r="ULW42" s="1022"/>
      <c r="ULX42" s="1022"/>
      <c r="ULY42" s="1022"/>
      <c r="ULZ42" s="1022"/>
      <c r="UMA42" s="1022"/>
      <c r="UMB42" s="1022"/>
      <c r="UMC42" s="1022"/>
      <c r="UMD42" s="1022"/>
      <c r="UME42" s="1022"/>
      <c r="UMF42" s="1022"/>
      <c r="UMG42" s="1022"/>
      <c r="UMH42" s="1022"/>
      <c r="UMI42" s="1022"/>
      <c r="UMJ42" s="1022"/>
      <c r="UMK42" s="1022"/>
      <c r="UML42" s="1022"/>
      <c r="UMM42" s="1022"/>
      <c r="UMN42" s="1022"/>
      <c r="UMO42" s="1022"/>
      <c r="UMP42" s="1022"/>
      <c r="UMQ42" s="1022"/>
      <c r="UMR42" s="1022"/>
      <c r="UMS42" s="1022"/>
      <c r="UMT42" s="1022"/>
      <c r="UMU42" s="1022"/>
      <c r="UMV42" s="1022"/>
      <c r="UMW42" s="1022"/>
      <c r="UMX42" s="1022"/>
      <c r="UMY42" s="1022"/>
      <c r="UMZ42" s="1022"/>
      <c r="UNA42" s="1022"/>
      <c r="UNB42" s="1022"/>
      <c r="UNC42" s="1022"/>
      <c r="UND42" s="1022"/>
      <c r="UNE42" s="1022"/>
      <c r="UNF42" s="1022"/>
      <c r="UNG42" s="1022"/>
      <c r="UNH42" s="1022"/>
      <c r="UNI42" s="1022"/>
      <c r="UNJ42" s="1022"/>
      <c r="UNK42" s="1022"/>
      <c r="UNL42" s="1022"/>
      <c r="UNM42" s="1022"/>
      <c r="UNN42" s="1022"/>
      <c r="UNO42" s="1022"/>
      <c r="UNP42" s="1022"/>
      <c r="UNQ42" s="1022"/>
      <c r="UNR42" s="1022"/>
      <c r="UNS42" s="1022"/>
      <c r="UNT42" s="1022"/>
      <c r="UNU42" s="1022"/>
      <c r="UNV42" s="1022"/>
      <c r="UNW42" s="1022"/>
      <c r="UNX42" s="1022"/>
      <c r="UNY42" s="1022"/>
      <c r="UNZ42" s="1022"/>
      <c r="UOA42" s="1022"/>
      <c r="UOB42" s="1022"/>
      <c r="UOC42" s="1022"/>
      <c r="UOD42" s="1022"/>
      <c r="UOE42" s="1022"/>
      <c r="UOF42" s="1022"/>
      <c r="UOG42" s="1022"/>
      <c r="UOH42" s="1022"/>
      <c r="UOI42" s="1022"/>
      <c r="UOJ42" s="1022"/>
      <c r="UOK42" s="1022"/>
      <c r="UOL42" s="1022"/>
      <c r="UOM42" s="1022"/>
      <c r="UON42" s="1022"/>
      <c r="UOO42" s="1022"/>
      <c r="UOP42" s="1022"/>
      <c r="UOQ42" s="1022"/>
      <c r="UOR42" s="1022"/>
      <c r="UOS42" s="1022"/>
      <c r="UOT42" s="1022"/>
      <c r="UOU42" s="1022"/>
      <c r="UOV42" s="1022"/>
      <c r="UOW42" s="1022"/>
      <c r="UOX42" s="1022"/>
      <c r="UOY42" s="1022"/>
      <c r="UOZ42" s="1022"/>
      <c r="UPA42" s="1022"/>
      <c r="UPB42" s="1022"/>
      <c r="UPC42" s="1022"/>
      <c r="UPD42" s="1022"/>
      <c r="UPE42" s="1022"/>
      <c r="UPF42" s="1022"/>
      <c r="UPG42" s="1022"/>
      <c r="UPH42" s="1022"/>
      <c r="UPI42" s="1022"/>
      <c r="UPJ42" s="1022"/>
      <c r="UPK42" s="1022"/>
      <c r="UPL42" s="1022"/>
      <c r="UPM42" s="1022"/>
      <c r="UPN42" s="1022"/>
      <c r="UPO42" s="1022"/>
      <c r="UPP42" s="1022"/>
      <c r="UPQ42" s="1022"/>
      <c r="UPR42" s="1022"/>
      <c r="UPS42" s="1022"/>
      <c r="UPT42" s="1022"/>
      <c r="UPU42" s="1022"/>
      <c r="UPV42" s="1022"/>
      <c r="UPW42" s="1022"/>
      <c r="UPX42" s="1022"/>
      <c r="UPY42" s="1022"/>
      <c r="UPZ42" s="1022"/>
      <c r="UQA42" s="1022"/>
      <c r="UQB42" s="1022"/>
      <c r="UQC42" s="1022"/>
      <c r="UQD42" s="1022"/>
      <c r="UQE42" s="1022"/>
      <c r="UQF42" s="1022"/>
      <c r="UQG42" s="1022"/>
      <c r="UQH42" s="1022"/>
      <c r="UQI42" s="1022"/>
      <c r="UQJ42" s="1022"/>
      <c r="UQK42" s="1022"/>
      <c r="UQL42" s="1022"/>
      <c r="UQM42" s="1022"/>
      <c r="UQN42" s="1022"/>
      <c r="UQO42" s="1022"/>
      <c r="UQP42" s="1022"/>
      <c r="UQQ42" s="1022"/>
      <c r="UQR42" s="1022"/>
      <c r="UQS42" s="1022"/>
      <c r="UQT42" s="1022"/>
      <c r="UQU42" s="1022"/>
      <c r="UQV42" s="1022"/>
      <c r="UQW42" s="1022"/>
      <c r="UQX42" s="1022"/>
      <c r="UQY42" s="1022"/>
      <c r="UQZ42" s="1022"/>
      <c r="URA42" s="1022"/>
      <c r="URB42" s="1022"/>
      <c r="URC42" s="1022"/>
      <c r="URD42" s="1022"/>
      <c r="URE42" s="1022"/>
      <c r="URF42" s="1022"/>
      <c r="URG42" s="1022"/>
      <c r="URH42" s="1022"/>
      <c r="URI42" s="1022"/>
      <c r="URJ42" s="1022"/>
      <c r="URK42" s="1022"/>
      <c r="URL42" s="1022"/>
      <c r="URM42" s="1022"/>
      <c r="URN42" s="1022"/>
      <c r="URO42" s="1022"/>
      <c r="URP42" s="1022"/>
      <c r="URQ42" s="1022"/>
      <c r="URR42" s="1022"/>
      <c r="URS42" s="1022"/>
      <c r="URT42" s="1022"/>
      <c r="URU42" s="1022"/>
      <c r="URV42" s="1022"/>
      <c r="URW42" s="1022"/>
      <c r="URX42" s="1022"/>
      <c r="URY42" s="1022"/>
      <c r="URZ42" s="1022"/>
      <c r="USA42" s="1022"/>
      <c r="USB42" s="1022"/>
      <c r="USC42" s="1022"/>
      <c r="USD42" s="1022"/>
      <c r="USE42" s="1022"/>
      <c r="USF42" s="1022"/>
      <c r="USG42" s="1022"/>
      <c r="USH42" s="1022"/>
      <c r="USI42" s="1022"/>
      <c r="USJ42" s="1022"/>
      <c r="USK42" s="1022"/>
      <c r="USL42" s="1022"/>
      <c r="USM42" s="1022"/>
      <c r="USN42" s="1022"/>
      <c r="USO42" s="1022"/>
      <c r="USP42" s="1022"/>
      <c r="USQ42" s="1022"/>
      <c r="USR42" s="1022"/>
      <c r="USS42" s="1022"/>
      <c r="UST42" s="1022"/>
      <c r="USU42" s="1022"/>
      <c r="USV42" s="1022"/>
      <c r="USW42" s="1022"/>
      <c r="USX42" s="1022"/>
      <c r="USY42" s="1022"/>
      <c r="USZ42" s="1022"/>
      <c r="UTA42" s="1022"/>
      <c r="UTB42" s="1022"/>
      <c r="UTC42" s="1022"/>
      <c r="UTD42" s="1022"/>
      <c r="UTE42" s="1022"/>
      <c r="UTF42" s="1022"/>
      <c r="UTG42" s="1022"/>
      <c r="UTH42" s="1022"/>
      <c r="UTI42" s="1022"/>
      <c r="UTJ42" s="1022"/>
      <c r="UTK42" s="1022"/>
      <c r="UTL42" s="1022"/>
      <c r="UTM42" s="1022"/>
      <c r="UTN42" s="1022"/>
      <c r="UTO42" s="1022"/>
      <c r="UTP42" s="1022"/>
      <c r="UTQ42" s="1022"/>
      <c r="UTR42" s="1022"/>
      <c r="UTS42" s="1022"/>
      <c r="UTT42" s="1022"/>
      <c r="UTU42" s="1022"/>
      <c r="UTV42" s="1022"/>
      <c r="UTW42" s="1022"/>
      <c r="UTX42" s="1022"/>
      <c r="UTY42" s="1022"/>
      <c r="UTZ42" s="1022"/>
      <c r="UUA42" s="1022"/>
      <c r="UUB42" s="1022"/>
      <c r="UUC42" s="1022"/>
      <c r="UUD42" s="1022"/>
      <c r="UUE42" s="1022"/>
      <c r="UUF42" s="1022"/>
      <c r="UUG42" s="1022"/>
      <c r="UUH42" s="1022"/>
      <c r="UUI42" s="1022"/>
      <c r="UUJ42" s="1022"/>
      <c r="UUK42" s="1022"/>
      <c r="UUL42" s="1022"/>
      <c r="UUM42" s="1022"/>
      <c r="UUN42" s="1022"/>
      <c r="UUO42" s="1022"/>
      <c r="UUP42" s="1022"/>
      <c r="UUQ42" s="1022"/>
      <c r="UUR42" s="1022"/>
      <c r="UUS42" s="1022"/>
      <c r="UUT42" s="1022"/>
      <c r="UUU42" s="1022"/>
      <c r="UUV42" s="1022"/>
      <c r="UUW42" s="1022"/>
      <c r="UUX42" s="1022"/>
      <c r="UUY42" s="1022"/>
      <c r="UUZ42" s="1022"/>
      <c r="UVA42" s="1022"/>
      <c r="UVB42" s="1022"/>
      <c r="UVC42" s="1022"/>
      <c r="UVD42" s="1022"/>
      <c r="UVE42" s="1022"/>
      <c r="UVF42" s="1022"/>
      <c r="UVG42" s="1022"/>
      <c r="UVH42" s="1022"/>
      <c r="UVI42" s="1022"/>
      <c r="UVJ42" s="1022"/>
      <c r="UVK42" s="1022"/>
      <c r="UVL42" s="1022"/>
      <c r="UVM42" s="1022"/>
      <c r="UVN42" s="1022"/>
      <c r="UVO42" s="1022"/>
      <c r="UVP42" s="1022"/>
      <c r="UVQ42" s="1022"/>
      <c r="UVR42" s="1022"/>
      <c r="UVS42" s="1022"/>
      <c r="UVT42" s="1022"/>
      <c r="UVU42" s="1022"/>
      <c r="UVV42" s="1022"/>
      <c r="UVW42" s="1022"/>
      <c r="UVX42" s="1022"/>
      <c r="UVY42" s="1022"/>
      <c r="UVZ42" s="1022"/>
      <c r="UWA42" s="1022"/>
      <c r="UWB42" s="1022"/>
      <c r="UWC42" s="1022"/>
      <c r="UWD42" s="1022"/>
      <c r="UWE42" s="1022"/>
      <c r="UWF42" s="1022"/>
      <c r="UWG42" s="1022"/>
      <c r="UWH42" s="1022"/>
      <c r="UWI42" s="1022"/>
      <c r="UWJ42" s="1022"/>
      <c r="UWK42" s="1022"/>
      <c r="UWL42" s="1022"/>
      <c r="UWM42" s="1022"/>
      <c r="UWN42" s="1022"/>
      <c r="UWO42" s="1022"/>
      <c r="UWP42" s="1022"/>
      <c r="UWQ42" s="1022"/>
      <c r="UWR42" s="1022"/>
      <c r="UWS42" s="1022"/>
      <c r="UWT42" s="1022"/>
      <c r="UWU42" s="1022"/>
      <c r="UWV42" s="1022"/>
      <c r="UWW42" s="1022"/>
      <c r="UWX42" s="1022"/>
      <c r="UWY42" s="1022"/>
      <c r="UWZ42" s="1022"/>
      <c r="UXA42" s="1022"/>
      <c r="UXB42" s="1022"/>
      <c r="UXC42" s="1022"/>
      <c r="UXD42" s="1022"/>
      <c r="UXE42" s="1022"/>
      <c r="UXF42" s="1022"/>
      <c r="UXG42" s="1022"/>
      <c r="UXH42" s="1022"/>
      <c r="UXI42" s="1022"/>
      <c r="UXJ42" s="1022"/>
      <c r="UXK42" s="1022"/>
      <c r="UXL42" s="1022"/>
      <c r="UXM42" s="1022"/>
      <c r="UXN42" s="1022"/>
      <c r="UXO42" s="1022"/>
      <c r="UXP42" s="1022"/>
      <c r="UXQ42" s="1022"/>
      <c r="UXR42" s="1022"/>
      <c r="UXS42" s="1022"/>
      <c r="UXT42" s="1022"/>
      <c r="UXU42" s="1022"/>
      <c r="UXV42" s="1022"/>
      <c r="UXW42" s="1022"/>
      <c r="UXX42" s="1022"/>
      <c r="UXY42" s="1022"/>
      <c r="UXZ42" s="1022"/>
      <c r="UYA42" s="1022"/>
      <c r="UYB42" s="1022"/>
      <c r="UYC42" s="1022"/>
      <c r="UYD42" s="1022"/>
      <c r="UYE42" s="1022"/>
      <c r="UYF42" s="1022"/>
      <c r="UYG42" s="1022"/>
      <c r="UYH42" s="1022"/>
      <c r="UYI42" s="1022"/>
      <c r="UYJ42" s="1022"/>
      <c r="UYK42" s="1022"/>
      <c r="UYL42" s="1022"/>
      <c r="UYM42" s="1022"/>
      <c r="UYN42" s="1022"/>
      <c r="UYO42" s="1022"/>
      <c r="UYP42" s="1022"/>
      <c r="UYQ42" s="1022"/>
      <c r="UYR42" s="1022"/>
      <c r="UYS42" s="1022"/>
      <c r="UYT42" s="1022"/>
      <c r="UYU42" s="1022"/>
      <c r="UYV42" s="1022"/>
      <c r="UYW42" s="1022"/>
      <c r="UYX42" s="1022"/>
      <c r="UYY42" s="1022"/>
      <c r="UYZ42" s="1022"/>
      <c r="UZA42" s="1022"/>
      <c r="UZB42" s="1022"/>
      <c r="UZC42" s="1022"/>
      <c r="UZD42" s="1022"/>
      <c r="UZE42" s="1022"/>
      <c r="UZF42" s="1022"/>
      <c r="UZG42" s="1022"/>
      <c r="UZH42" s="1022"/>
      <c r="UZI42" s="1022"/>
      <c r="UZJ42" s="1022"/>
      <c r="UZK42" s="1022"/>
      <c r="UZL42" s="1022"/>
      <c r="UZM42" s="1022"/>
      <c r="UZN42" s="1022"/>
      <c r="UZO42" s="1022"/>
      <c r="UZP42" s="1022"/>
      <c r="UZQ42" s="1022"/>
      <c r="UZR42" s="1022"/>
      <c r="UZS42" s="1022"/>
      <c r="UZT42" s="1022"/>
      <c r="UZU42" s="1022"/>
      <c r="UZV42" s="1022"/>
      <c r="UZW42" s="1022"/>
      <c r="UZX42" s="1022"/>
      <c r="UZY42" s="1022"/>
      <c r="UZZ42" s="1022"/>
      <c r="VAA42" s="1022"/>
      <c r="VAB42" s="1022"/>
      <c r="VAC42" s="1022"/>
      <c r="VAD42" s="1022"/>
      <c r="VAE42" s="1022"/>
      <c r="VAF42" s="1022"/>
      <c r="VAG42" s="1022"/>
      <c r="VAH42" s="1022"/>
      <c r="VAI42" s="1022"/>
      <c r="VAJ42" s="1022"/>
      <c r="VAK42" s="1022"/>
      <c r="VAL42" s="1022"/>
      <c r="VAM42" s="1022"/>
      <c r="VAN42" s="1022"/>
      <c r="VAO42" s="1022"/>
      <c r="VAP42" s="1022"/>
      <c r="VAQ42" s="1022"/>
      <c r="VAR42" s="1022"/>
      <c r="VAS42" s="1022"/>
      <c r="VAT42" s="1022"/>
      <c r="VAU42" s="1022"/>
      <c r="VAV42" s="1022"/>
      <c r="VAW42" s="1022"/>
      <c r="VAX42" s="1022"/>
      <c r="VAY42" s="1022"/>
      <c r="VAZ42" s="1022"/>
      <c r="VBA42" s="1022"/>
      <c r="VBB42" s="1022"/>
      <c r="VBC42" s="1022"/>
      <c r="VBD42" s="1022"/>
      <c r="VBE42" s="1022"/>
      <c r="VBF42" s="1022"/>
      <c r="VBG42" s="1022"/>
      <c r="VBH42" s="1022"/>
      <c r="VBI42" s="1022"/>
      <c r="VBJ42" s="1022"/>
      <c r="VBK42" s="1022"/>
      <c r="VBL42" s="1022"/>
      <c r="VBM42" s="1022"/>
      <c r="VBN42" s="1022"/>
      <c r="VBO42" s="1022"/>
      <c r="VBP42" s="1022"/>
      <c r="VBQ42" s="1022"/>
      <c r="VBR42" s="1022"/>
      <c r="VBS42" s="1022"/>
      <c r="VBT42" s="1022"/>
      <c r="VBU42" s="1022"/>
      <c r="VBV42" s="1022"/>
      <c r="VBW42" s="1022"/>
      <c r="VBX42" s="1022"/>
      <c r="VBY42" s="1022"/>
      <c r="VBZ42" s="1022"/>
      <c r="VCA42" s="1022"/>
      <c r="VCB42" s="1022"/>
      <c r="VCC42" s="1022"/>
      <c r="VCD42" s="1022"/>
      <c r="VCE42" s="1022"/>
      <c r="VCF42" s="1022"/>
      <c r="VCG42" s="1022"/>
      <c r="VCH42" s="1022"/>
      <c r="VCI42" s="1022"/>
      <c r="VCJ42" s="1022"/>
      <c r="VCK42" s="1022"/>
      <c r="VCL42" s="1022"/>
      <c r="VCM42" s="1022"/>
      <c r="VCN42" s="1022"/>
      <c r="VCO42" s="1022"/>
      <c r="VCP42" s="1022"/>
      <c r="VCQ42" s="1022"/>
      <c r="VCR42" s="1022"/>
      <c r="VCS42" s="1022"/>
      <c r="VCT42" s="1022"/>
      <c r="VCU42" s="1022"/>
      <c r="VCV42" s="1022"/>
      <c r="VCW42" s="1022"/>
      <c r="VCX42" s="1022"/>
      <c r="VCY42" s="1022"/>
      <c r="VCZ42" s="1022"/>
      <c r="VDA42" s="1022"/>
      <c r="VDB42" s="1022"/>
      <c r="VDC42" s="1022"/>
      <c r="VDD42" s="1022"/>
      <c r="VDE42" s="1022"/>
      <c r="VDF42" s="1022"/>
      <c r="VDG42" s="1022"/>
      <c r="VDH42" s="1022"/>
      <c r="VDI42" s="1022"/>
      <c r="VDJ42" s="1022"/>
      <c r="VDK42" s="1022"/>
      <c r="VDL42" s="1022"/>
      <c r="VDM42" s="1022"/>
      <c r="VDN42" s="1022"/>
      <c r="VDO42" s="1022"/>
      <c r="VDP42" s="1022"/>
      <c r="VDQ42" s="1022"/>
      <c r="VDR42" s="1022"/>
      <c r="VDS42" s="1022"/>
      <c r="VDT42" s="1022"/>
      <c r="VDU42" s="1022"/>
      <c r="VDV42" s="1022"/>
      <c r="VDW42" s="1022"/>
      <c r="VDX42" s="1022"/>
      <c r="VDY42" s="1022"/>
      <c r="VDZ42" s="1022"/>
      <c r="VEA42" s="1022"/>
      <c r="VEB42" s="1022"/>
      <c r="VEC42" s="1022"/>
      <c r="VED42" s="1022"/>
      <c r="VEE42" s="1022"/>
      <c r="VEF42" s="1022"/>
      <c r="VEG42" s="1022"/>
      <c r="VEH42" s="1022"/>
      <c r="VEI42" s="1022"/>
      <c r="VEJ42" s="1022"/>
      <c r="VEK42" s="1022"/>
      <c r="VEL42" s="1022"/>
      <c r="VEM42" s="1022"/>
      <c r="VEN42" s="1022"/>
      <c r="VEO42" s="1022"/>
      <c r="VEP42" s="1022"/>
      <c r="VEQ42" s="1022"/>
      <c r="VER42" s="1022"/>
      <c r="VES42" s="1022"/>
      <c r="VET42" s="1022"/>
      <c r="VEU42" s="1022"/>
      <c r="VEV42" s="1022"/>
      <c r="VEW42" s="1022"/>
      <c r="VEX42" s="1022"/>
      <c r="VEY42" s="1022"/>
      <c r="VEZ42" s="1022"/>
      <c r="VFA42" s="1022"/>
      <c r="VFB42" s="1022"/>
      <c r="VFC42" s="1022"/>
      <c r="VFD42" s="1022"/>
      <c r="VFE42" s="1022"/>
      <c r="VFF42" s="1022"/>
      <c r="VFG42" s="1022"/>
      <c r="VFH42" s="1022"/>
      <c r="VFI42" s="1022"/>
      <c r="VFJ42" s="1022"/>
      <c r="VFK42" s="1022"/>
      <c r="VFL42" s="1022"/>
      <c r="VFM42" s="1022"/>
      <c r="VFN42" s="1022"/>
      <c r="VFO42" s="1022"/>
      <c r="VFP42" s="1022"/>
      <c r="VFQ42" s="1022"/>
      <c r="VFR42" s="1022"/>
      <c r="VFS42" s="1022"/>
      <c r="VFT42" s="1022"/>
      <c r="VFU42" s="1022"/>
      <c r="VFV42" s="1022"/>
      <c r="VFW42" s="1022"/>
      <c r="VFX42" s="1022"/>
      <c r="VFY42" s="1022"/>
      <c r="VFZ42" s="1022"/>
      <c r="VGA42" s="1022"/>
      <c r="VGB42" s="1022"/>
      <c r="VGC42" s="1022"/>
      <c r="VGD42" s="1022"/>
      <c r="VGE42" s="1022"/>
      <c r="VGF42" s="1022"/>
      <c r="VGG42" s="1022"/>
      <c r="VGH42" s="1022"/>
      <c r="VGI42" s="1022"/>
      <c r="VGJ42" s="1022"/>
      <c r="VGK42" s="1022"/>
      <c r="VGL42" s="1022"/>
      <c r="VGM42" s="1022"/>
      <c r="VGN42" s="1022"/>
      <c r="VGO42" s="1022"/>
      <c r="VGP42" s="1022"/>
      <c r="VGQ42" s="1022"/>
      <c r="VGR42" s="1022"/>
      <c r="VGS42" s="1022"/>
      <c r="VGT42" s="1022"/>
      <c r="VGU42" s="1022"/>
      <c r="VGV42" s="1022"/>
      <c r="VGW42" s="1022"/>
      <c r="VGX42" s="1022"/>
      <c r="VGY42" s="1022"/>
      <c r="VGZ42" s="1022"/>
      <c r="VHA42" s="1022"/>
      <c r="VHB42" s="1022"/>
      <c r="VHC42" s="1022"/>
      <c r="VHD42" s="1022"/>
      <c r="VHE42" s="1022"/>
      <c r="VHF42" s="1022"/>
      <c r="VHG42" s="1022"/>
      <c r="VHH42" s="1022"/>
      <c r="VHI42" s="1022"/>
      <c r="VHJ42" s="1022"/>
      <c r="VHK42" s="1022"/>
      <c r="VHL42" s="1022"/>
      <c r="VHM42" s="1022"/>
      <c r="VHN42" s="1022"/>
      <c r="VHO42" s="1022"/>
      <c r="VHP42" s="1022"/>
      <c r="VHQ42" s="1022"/>
      <c r="VHR42" s="1022"/>
      <c r="VHS42" s="1022"/>
      <c r="VHT42" s="1022"/>
      <c r="VHU42" s="1022"/>
      <c r="VHV42" s="1022"/>
      <c r="VHW42" s="1022"/>
      <c r="VHX42" s="1022"/>
      <c r="VHY42" s="1022"/>
      <c r="VHZ42" s="1022"/>
      <c r="VIA42" s="1022"/>
      <c r="VIB42" s="1022"/>
      <c r="VIC42" s="1022"/>
      <c r="VID42" s="1022"/>
      <c r="VIE42" s="1022"/>
      <c r="VIF42" s="1022"/>
      <c r="VIG42" s="1022"/>
      <c r="VIH42" s="1022"/>
      <c r="VII42" s="1022"/>
      <c r="VIJ42" s="1022"/>
      <c r="VIK42" s="1022"/>
      <c r="VIL42" s="1022"/>
      <c r="VIM42" s="1022"/>
      <c r="VIN42" s="1022"/>
      <c r="VIO42" s="1022"/>
      <c r="VIP42" s="1022"/>
      <c r="VIQ42" s="1022"/>
      <c r="VIR42" s="1022"/>
      <c r="VIS42" s="1022"/>
      <c r="VIT42" s="1022"/>
      <c r="VIU42" s="1022"/>
      <c r="VIV42" s="1022"/>
      <c r="VIW42" s="1022"/>
      <c r="VIX42" s="1022"/>
      <c r="VIY42" s="1022"/>
      <c r="VIZ42" s="1022"/>
      <c r="VJA42" s="1022"/>
      <c r="VJB42" s="1022"/>
      <c r="VJC42" s="1022"/>
      <c r="VJD42" s="1022"/>
      <c r="VJE42" s="1022"/>
      <c r="VJF42" s="1022"/>
      <c r="VJG42" s="1022"/>
      <c r="VJH42" s="1022"/>
      <c r="VJI42" s="1022"/>
      <c r="VJJ42" s="1022"/>
      <c r="VJK42" s="1022"/>
      <c r="VJL42" s="1022"/>
      <c r="VJM42" s="1022"/>
      <c r="VJN42" s="1022"/>
      <c r="VJO42" s="1022"/>
      <c r="VJP42" s="1022"/>
      <c r="VJQ42" s="1022"/>
      <c r="VJR42" s="1022"/>
      <c r="VJS42" s="1022"/>
      <c r="VJT42" s="1022"/>
      <c r="VJU42" s="1022"/>
      <c r="VJV42" s="1022"/>
      <c r="VJW42" s="1022"/>
      <c r="VJX42" s="1022"/>
      <c r="VJY42" s="1022"/>
      <c r="VJZ42" s="1022"/>
      <c r="VKA42" s="1022"/>
      <c r="VKB42" s="1022"/>
      <c r="VKC42" s="1022"/>
      <c r="VKD42" s="1022"/>
      <c r="VKE42" s="1022"/>
      <c r="VKF42" s="1022"/>
      <c r="VKG42" s="1022"/>
      <c r="VKH42" s="1022"/>
      <c r="VKI42" s="1022"/>
      <c r="VKJ42" s="1022"/>
      <c r="VKK42" s="1022"/>
      <c r="VKL42" s="1022"/>
      <c r="VKM42" s="1022"/>
      <c r="VKN42" s="1022"/>
      <c r="VKO42" s="1022"/>
      <c r="VKP42" s="1022"/>
      <c r="VKQ42" s="1022"/>
      <c r="VKR42" s="1022"/>
      <c r="VKS42" s="1022"/>
      <c r="VKT42" s="1022"/>
      <c r="VKU42" s="1022"/>
      <c r="VKV42" s="1022"/>
      <c r="VKW42" s="1022"/>
      <c r="VKX42" s="1022"/>
      <c r="VKY42" s="1022"/>
      <c r="VKZ42" s="1022"/>
      <c r="VLA42" s="1022"/>
      <c r="VLB42" s="1022"/>
      <c r="VLC42" s="1022"/>
      <c r="VLD42" s="1022"/>
      <c r="VLE42" s="1022"/>
      <c r="VLF42" s="1022"/>
      <c r="VLG42" s="1022"/>
      <c r="VLH42" s="1022"/>
      <c r="VLI42" s="1022"/>
      <c r="VLJ42" s="1022"/>
      <c r="VLK42" s="1022"/>
      <c r="VLL42" s="1022"/>
      <c r="VLM42" s="1022"/>
      <c r="VLN42" s="1022"/>
      <c r="VLO42" s="1022"/>
      <c r="VLP42" s="1022"/>
      <c r="VLQ42" s="1022"/>
      <c r="VLR42" s="1022"/>
      <c r="VLS42" s="1022"/>
      <c r="VLT42" s="1022"/>
      <c r="VLU42" s="1022"/>
      <c r="VLV42" s="1022"/>
      <c r="VLW42" s="1022"/>
      <c r="VLX42" s="1022"/>
      <c r="VLY42" s="1022"/>
      <c r="VLZ42" s="1022"/>
      <c r="VMA42" s="1022"/>
      <c r="VMB42" s="1022"/>
      <c r="VMC42" s="1022"/>
      <c r="VMD42" s="1022"/>
      <c r="VME42" s="1022"/>
      <c r="VMF42" s="1022"/>
      <c r="VMG42" s="1022"/>
      <c r="VMH42" s="1022"/>
      <c r="VMI42" s="1022"/>
      <c r="VMJ42" s="1022"/>
      <c r="VMK42" s="1022"/>
      <c r="VML42" s="1022"/>
      <c r="VMM42" s="1022"/>
      <c r="VMN42" s="1022"/>
      <c r="VMO42" s="1022"/>
      <c r="VMP42" s="1022"/>
      <c r="VMQ42" s="1022"/>
      <c r="VMR42" s="1022"/>
      <c r="VMS42" s="1022"/>
      <c r="VMT42" s="1022"/>
      <c r="VMU42" s="1022"/>
      <c r="VMV42" s="1022"/>
      <c r="VMW42" s="1022"/>
      <c r="VMX42" s="1022"/>
      <c r="VMY42" s="1022"/>
      <c r="VMZ42" s="1022"/>
      <c r="VNA42" s="1022"/>
      <c r="VNB42" s="1022"/>
      <c r="VNC42" s="1022"/>
      <c r="VND42" s="1022"/>
      <c r="VNE42" s="1022"/>
      <c r="VNF42" s="1022"/>
      <c r="VNG42" s="1022"/>
      <c r="VNH42" s="1022"/>
      <c r="VNI42" s="1022"/>
      <c r="VNJ42" s="1022"/>
      <c r="VNK42" s="1022"/>
      <c r="VNL42" s="1022"/>
      <c r="VNM42" s="1022"/>
      <c r="VNN42" s="1022"/>
      <c r="VNO42" s="1022"/>
      <c r="VNP42" s="1022"/>
      <c r="VNQ42" s="1022"/>
      <c r="VNR42" s="1022"/>
      <c r="VNS42" s="1022"/>
      <c r="VNT42" s="1022"/>
      <c r="VNU42" s="1022"/>
      <c r="VNV42" s="1022"/>
      <c r="VNW42" s="1022"/>
      <c r="VNX42" s="1022"/>
      <c r="VNY42" s="1022"/>
      <c r="VNZ42" s="1022"/>
      <c r="VOA42" s="1022"/>
      <c r="VOB42" s="1022"/>
      <c r="VOC42" s="1022"/>
      <c r="VOD42" s="1022"/>
      <c r="VOE42" s="1022"/>
      <c r="VOF42" s="1022"/>
      <c r="VOG42" s="1022"/>
      <c r="VOH42" s="1022"/>
      <c r="VOI42" s="1022"/>
      <c r="VOJ42" s="1022"/>
      <c r="VOK42" s="1022"/>
      <c r="VOL42" s="1022"/>
      <c r="VOM42" s="1022"/>
      <c r="VON42" s="1022"/>
      <c r="VOO42" s="1022"/>
      <c r="VOP42" s="1022"/>
      <c r="VOQ42" s="1022"/>
      <c r="VOR42" s="1022"/>
      <c r="VOS42" s="1022"/>
      <c r="VOT42" s="1022"/>
      <c r="VOU42" s="1022"/>
      <c r="VOV42" s="1022"/>
      <c r="VOW42" s="1022"/>
      <c r="VOX42" s="1022"/>
      <c r="VOY42" s="1022"/>
      <c r="VOZ42" s="1022"/>
      <c r="VPA42" s="1022"/>
      <c r="VPB42" s="1022"/>
      <c r="VPC42" s="1022"/>
      <c r="VPD42" s="1022"/>
      <c r="VPE42" s="1022"/>
      <c r="VPF42" s="1022"/>
      <c r="VPG42" s="1022"/>
      <c r="VPH42" s="1022"/>
      <c r="VPI42" s="1022"/>
      <c r="VPJ42" s="1022"/>
      <c r="VPK42" s="1022"/>
      <c r="VPL42" s="1022"/>
      <c r="VPM42" s="1022"/>
      <c r="VPN42" s="1022"/>
      <c r="VPO42" s="1022"/>
      <c r="VPP42" s="1022"/>
      <c r="VPQ42" s="1022"/>
      <c r="VPR42" s="1022"/>
      <c r="VPS42" s="1022"/>
      <c r="VPT42" s="1022"/>
      <c r="VPU42" s="1022"/>
      <c r="VPV42" s="1022"/>
      <c r="VPW42" s="1022"/>
      <c r="VPX42" s="1022"/>
      <c r="VPY42" s="1022"/>
      <c r="VPZ42" s="1022"/>
      <c r="VQA42" s="1022"/>
      <c r="VQB42" s="1022"/>
      <c r="VQC42" s="1022"/>
      <c r="VQD42" s="1022"/>
      <c r="VQE42" s="1022"/>
      <c r="VQF42" s="1022"/>
      <c r="VQG42" s="1022"/>
      <c r="VQH42" s="1022"/>
      <c r="VQI42" s="1022"/>
      <c r="VQJ42" s="1022"/>
      <c r="VQK42" s="1022"/>
      <c r="VQL42" s="1022"/>
      <c r="VQM42" s="1022"/>
      <c r="VQN42" s="1022"/>
      <c r="VQO42" s="1022"/>
      <c r="VQP42" s="1022"/>
      <c r="VQQ42" s="1022"/>
      <c r="VQR42" s="1022"/>
      <c r="VQS42" s="1022"/>
      <c r="VQT42" s="1022"/>
      <c r="VQU42" s="1022"/>
      <c r="VQV42" s="1022"/>
      <c r="VQW42" s="1022"/>
      <c r="VQX42" s="1022"/>
      <c r="VQY42" s="1022"/>
      <c r="VQZ42" s="1022"/>
      <c r="VRA42" s="1022"/>
      <c r="VRB42" s="1022"/>
      <c r="VRC42" s="1022"/>
      <c r="VRD42" s="1022"/>
      <c r="VRE42" s="1022"/>
      <c r="VRF42" s="1022"/>
      <c r="VRG42" s="1022"/>
      <c r="VRH42" s="1022"/>
      <c r="VRI42" s="1022"/>
      <c r="VRJ42" s="1022"/>
      <c r="VRK42" s="1022"/>
      <c r="VRL42" s="1022"/>
      <c r="VRM42" s="1022"/>
      <c r="VRN42" s="1022"/>
      <c r="VRO42" s="1022"/>
      <c r="VRP42" s="1022"/>
      <c r="VRQ42" s="1022"/>
      <c r="VRR42" s="1022"/>
      <c r="VRS42" s="1022"/>
      <c r="VRT42" s="1022"/>
      <c r="VRU42" s="1022"/>
      <c r="VRV42" s="1022"/>
      <c r="VRW42" s="1022"/>
      <c r="VRX42" s="1022"/>
      <c r="VRY42" s="1022"/>
      <c r="VRZ42" s="1022"/>
      <c r="VSA42" s="1022"/>
      <c r="VSB42" s="1022"/>
      <c r="VSC42" s="1022"/>
      <c r="VSD42" s="1022"/>
      <c r="VSE42" s="1022"/>
      <c r="VSF42" s="1022"/>
      <c r="VSG42" s="1022"/>
      <c r="VSH42" s="1022"/>
      <c r="VSI42" s="1022"/>
      <c r="VSJ42" s="1022"/>
      <c r="VSK42" s="1022"/>
      <c r="VSL42" s="1022"/>
      <c r="VSM42" s="1022"/>
      <c r="VSN42" s="1022"/>
      <c r="VSO42" s="1022"/>
      <c r="VSP42" s="1022"/>
      <c r="VSQ42" s="1022"/>
      <c r="VSR42" s="1022"/>
      <c r="VSS42" s="1022"/>
      <c r="VST42" s="1022"/>
      <c r="VSU42" s="1022"/>
      <c r="VSV42" s="1022"/>
      <c r="VSW42" s="1022"/>
      <c r="VSX42" s="1022"/>
      <c r="VSY42" s="1022"/>
      <c r="VSZ42" s="1022"/>
      <c r="VTA42" s="1022"/>
      <c r="VTB42" s="1022"/>
      <c r="VTC42" s="1022"/>
      <c r="VTD42" s="1022"/>
      <c r="VTE42" s="1022"/>
      <c r="VTF42" s="1022"/>
      <c r="VTG42" s="1022"/>
      <c r="VTH42" s="1022"/>
      <c r="VTI42" s="1022"/>
      <c r="VTJ42" s="1022"/>
      <c r="VTK42" s="1022"/>
      <c r="VTL42" s="1022"/>
      <c r="VTM42" s="1022"/>
      <c r="VTN42" s="1022"/>
      <c r="VTO42" s="1022"/>
      <c r="VTP42" s="1022"/>
      <c r="VTQ42" s="1022"/>
      <c r="VTR42" s="1022"/>
      <c r="VTS42" s="1022"/>
      <c r="VTT42" s="1022"/>
      <c r="VTU42" s="1022"/>
      <c r="VTV42" s="1022"/>
      <c r="VTW42" s="1022"/>
      <c r="VTX42" s="1022"/>
      <c r="VTY42" s="1022"/>
      <c r="VTZ42" s="1022"/>
      <c r="VUA42" s="1022"/>
      <c r="VUB42" s="1022"/>
      <c r="VUC42" s="1022"/>
      <c r="VUD42" s="1022"/>
      <c r="VUE42" s="1022"/>
      <c r="VUF42" s="1022"/>
      <c r="VUG42" s="1022"/>
      <c r="VUH42" s="1022"/>
      <c r="VUI42" s="1022"/>
      <c r="VUJ42" s="1022"/>
      <c r="VUK42" s="1022"/>
      <c r="VUL42" s="1022"/>
      <c r="VUM42" s="1022"/>
      <c r="VUN42" s="1022"/>
      <c r="VUO42" s="1022"/>
      <c r="VUP42" s="1022"/>
      <c r="VUQ42" s="1022"/>
      <c r="VUR42" s="1022"/>
      <c r="VUS42" s="1022"/>
      <c r="VUT42" s="1022"/>
      <c r="VUU42" s="1022"/>
      <c r="VUV42" s="1022"/>
      <c r="VUW42" s="1022"/>
      <c r="VUX42" s="1022"/>
      <c r="VUY42" s="1022"/>
      <c r="VUZ42" s="1022"/>
      <c r="VVA42" s="1022"/>
      <c r="VVB42" s="1022"/>
      <c r="VVC42" s="1022"/>
      <c r="VVD42" s="1022"/>
      <c r="VVE42" s="1022"/>
      <c r="VVF42" s="1022"/>
      <c r="VVG42" s="1022"/>
      <c r="VVH42" s="1022"/>
      <c r="VVI42" s="1022"/>
      <c r="VVJ42" s="1022"/>
      <c r="VVK42" s="1022"/>
      <c r="VVL42" s="1022"/>
      <c r="VVM42" s="1022"/>
      <c r="VVN42" s="1022"/>
      <c r="VVO42" s="1022"/>
      <c r="VVP42" s="1022"/>
      <c r="VVQ42" s="1022"/>
      <c r="VVR42" s="1022"/>
      <c r="VVS42" s="1022"/>
      <c r="VVT42" s="1022"/>
      <c r="VVU42" s="1022"/>
      <c r="VVV42" s="1022"/>
      <c r="VVW42" s="1022"/>
      <c r="VVX42" s="1022"/>
      <c r="VVY42" s="1022"/>
      <c r="VVZ42" s="1022"/>
      <c r="VWA42" s="1022"/>
      <c r="VWB42" s="1022"/>
      <c r="VWC42" s="1022"/>
      <c r="VWD42" s="1022"/>
      <c r="VWE42" s="1022"/>
      <c r="VWF42" s="1022"/>
      <c r="VWG42" s="1022"/>
      <c r="VWH42" s="1022"/>
      <c r="VWI42" s="1022"/>
      <c r="VWJ42" s="1022"/>
      <c r="VWK42" s="1022"/>
      <c r="VWL42" s="1022"/>
      <c r="VWM42" s="1022"/>
      <c r="VWN42" s="1022"/>
      <c r="VWO42" s="1022"/>
      <c r="VWP42" s="1022"/>
      <c r="VWQ42" s="1022"/>
      <c r="VWR42" s="1022"/>
      <c r="VWS42" s="1022"/>
      <c r="VWT42" s="1022"/>
      <c r="VWU42" s="1022"/>
      <c r="VWV42" s="1022"/>
      <c r="VWW42" s="1022"/>
      <c r="VWX42" s="1022"/>
      <c r="VWY42" s="1022"/>
      <c r="VWZ42" s="1022"/>
      <c r="VXA42" s="1022"/>
      <c r="VXB42" s="1022"/>
      <c r="VXC42" s="1022"/>
      <c r="VXD42" s="1022"/>
      <c r="VXE42" s="1022"/>
      <c r="VXF42" s="1022"/>
      <c r="VXG42" s="1022"/>
      <c r="VXH42" s="1022"/>
      <c r="VXI42" s="1022"/>
      <c r="VXJ42" s="1022"/>
      <c r="VXK42" s="1022"/>
      <c r="VXL42" s="1022"/>
      <c r="VXM42" s="1022"/>
      <c r="VXN42" s="1022"/>
      <c r="VXO42" s="1022"/>
      <c r="VXP42" s="1022"/>
      <c r="VXQ42" s="1022"/>
      <c r="VXR42" s="1022"/>
      <c r="VXS42" s="1022"/>
      <c r="VXT42" s="1022"/>
      <c r="VXU42" s="1022"/>
      <c r="VXV42" s="1022"/>
      <c r="VXW42" s="1022"/>
      <c r="VXX42" s="1022"/>
      <c r="VXY42" s="1022"/>
      <c r="VXZ42" s="1022"/>
      <c r="VYA42" s="1022"/>
      <c r="VYB42" s="1022"/>
      <c r="VYC42" s="1022"/>
      <c r="VYD42" s="1022"/>
      <c r="VYE42" s="1022"/>
      <c r="VYF42" s="1022"/>
      <c r="VYG42" s="1022"/>
      <c r="VYH42" s="1022"/>
      <c r="VYI42" s="1022"/>
      <c r="VYJ42" s="1022"/>
      <c r="VYK42" s="1022"/>
      <c r="VYL42" s="1022"/>
      <c r="VYM42" s="1022"/>
      <c r="VYN42" s="1022"/>
      <c r="VYO42" s="1022"/>
      <c r="VYP42" s="1022"/>
      <c r="VYQ42" s="1022"/>
      <c r="VYR42" s="1022"/>
      <c r="VYS42" s="1022"/>
      <c r="VYT42" s="1022"/>
      <c r="VYU42" s="1022"/>
      <c r="VYV42" s="1022"/>
      <c r="VYW42" s="1022"/>
      <c r="VYX42" s="1022"/>
      <c r="VYY42" s="1022"/>
      <c r="VYZ42" s="1022"/>
      <c r="VZA42" s="1022"/>
      <c r="VZB42" s="1022"/>
      <c r="VZC42" s="1022"/>
      <c r="VZD42" s="1022"/>
      <c r="VZE42" s="1022"/>
      <c r="VZF42" s="1022"/>
      <c r="VZG42" s="1022"/>
      <c r="VZH42" s="1022"/>
      <c r="VZI42" s="1022"/>
      <c r="VZJ42" s="1022"/>
      <c r="VZK42" s="1022"/>
      <c r="VZL42" s="1022"/>
      <c r="VZM42" s="1022"/>
      <c r="VZN42" s="1022"/>
      <c r="VZO42" s="1022"/>
      <c r="VZP42" s="1022"/>
      <c r="VZQ42" s="1022"/>
      <c r="VZR42" s="1022"/>
      <c r="VZS42" s="1022"/>
      <c r="VZT42" s="1022"/>
      <c r="VZU42" s="1022"/>
      <c r="VZV42" s="1022"/>
      <c r="VZW42" s="1022"/>
      <c r="VZX42" s="1022"/>
      <c r="VZY42" s="1022"/>
      <c r="VZZ42" s="1022"/>
      <c r="WAA42" s="1022"/>
      <c r="WAB42" s="1022"/>
      <c r="WAC42" s="1022"/>
      <c r="WAD42" s="1022"/>
      <c r="WAE42" s="1022"/>
      <c r="WAF42" s="1022"/>
      <c r="WAG42" s="1022"/>
      <c r="WAH42" s="1022"/>
      <c r="WAI42" s="1022"/>
      <c r="WAJ42" s="1022"/>
      <c r="WAK42" s="1022"/>
      <c r="WAL42" s="1022"/>
      <c r="WAM42" s="1022"/>
      <c r="WAN42" s="1022"/>
      <c r="WAO42" s="1022"/>
      <c r="WAP42" s="1022"/>
      <c r="WAQ42" s="1022"/>
      <c r="WAR42" s="1022"/>
      <c r="WAS42" s="1022"/>
      <c r="WAT42" s="1022"/>
      <c r="WAU42" s="1022"/>
      <c r="WAV42" s="1022"/>
      <c r="WAW42" s="1022"/>
      <c r="WAX42" s="1022"/>
      <c r="WAY42" s="1022"/>
      <c r="WAZ42" s="1022"/>
      <c r="WBA42" s="1022"/>
      <c r="WBB42" s="1022"/>
      <c r="WBC42" s="1022"/>
      <c r="WBD42" s="1022"/>
      <c r="WBE42" s="1022"/>
      <c r="WBF42" s="1022"/>
      <c r="WBG42" s="1022"/>
      <c r="WBH42" s="1022"/>
      <c r="WBI42" s="1022"/>
      <c r="WBJ42" s="1022"/>
      <c r="WBK42" s="1022"/>
      <c r="WBL42" s="1022"/>
      <c r="WBM42" s="1022"/>
      <c r="WBN42" s="1022"/>
      <c r="WBO42" s="1022"/>
      <c r="WBP42" s="1022"/>
      <c r="WBQ42" s="1022"/>
      <c r="WBR42" s="1022"/>
      <c r="WBS42" s="1022"/>
      <c r="WBT42" s="1022"/>
      <c r="WBU42" s="1022"/>
      <c r="WBV42" s="1022"/>
      <c r="WBW42" s="1022"/>
      <c r="WBX42" s="1022"/>
      <c r="WBY42" s="1022"/>
      <c r="WBZ42" s="1022"/>
      <c r="WCA42" s="1022"/>
      <c r="WCB42" s="1022"/>
      <c r="WCC42" s="1022"/>
      <c r="WCD42" s="1022"/>
      <c r="WCE42" s="1022"/>
      <c r="WCF42" s="1022"/>
      <c r="WCG42" s="1022"/>
      <c r="WCH42" s="1022"/>
      <c r="WCI42" s="1022"/>
      <c r="WCJ42" s="1022"/>
      <c r="WCK42" s="1022"/>
      <c r="WCL42" s="1022"/>
      <c r="WCM42" s="1022"/>
      <c r="WCN42" s="1022"/>
      <c r="WCO42" s="1022"/>
      <c r="WCP42" s="1022"/>
      <c r="WCQ42" s="1022"/>
      <c r="WCR42" s="1022"/>
      <c r="WCS42" s="1022"/>
      <c r="WCT42" s="1022"/>
      <c r="WCU42" s="1022"/>
      <c r="WCV42" s="1022"/>
      <c r="WCW42" s="1022"/>
      <c r="WCX42" s="1022"/>
      <c r="WCY42" s="1022"/>
      <c r="WCZ42" s="1022"/>
      <c r="WDA42" s="1022"/>
      <c r="WDB42" s="1022"/>
      <c r="WDC42" s="1022"/>
      <c r="WDD42" s="1022"/>
      <c r="WDE42" s="1022"/>
      <c r="WDF42" s="1022"/>
      <c r="WDG42" s="1022"/>
      <c r="WDH42" s="1022"/>
      <c r="WDI42" s="1022"/>
      <c r="WDJ42" s="1022"/>
      <c r="WDK42" s="1022"/>
      <c r="WDL42" s="1022"/>
      <c r="WDM42" s="1022"/>
      <c r="WDN42" s="1022"/>
      <c r="WDO42" s="1022"/>
      <c r="WDP42" s="1022"/>
      <c r="WDQ42" s="1022"/>
      <c r="WDR42" s="1022"/>
      <c r="WDS42" s="1022"/>
      <c r="WDT42" s="1022"/>
      <c r="WDU42" s="1022"/>
      <c r="WDV42" s="1022"/>
      <c r="WDW42" s="1022"/>
      <c r="WDX42" s="1022"/>
      <c r="WDY42" s="1022"/>
      <c r="WDZ42" s="1022"/>
      <c r="WEA42" s="1022"/>
      <c r="WEB42" s="1022"/>
      <c r="WEC42" s="1022"/>
      <c r="WED42" s="1022"/>
      <c r="WEE42" s="1022"/>
      <c r="WEF42" s="1022"/>
      <c r="WEG42" s="1022"/>
      <c r="WEH42" s="1022"/>
      <c r="WEI42" s="1022"/>
      <c r="WEJ42" s="1022"/>
      <c r="WEK42" s="1022"/>
      <c r="WEL42" s="1022"/>
      <c r="WEM42" s="1022"/>
      <c r="WEN42" s="1022"/>
      <c r="WEO42" s="1022"/>
      <c r="WEP42" s="1022"/>
      <c r="WEQ42" s="1022"/>
      <c r="WER42" s="1022"/>
      <c r="WES42" s="1022"/>
      <c r="WET42" s="1022"/>
      <c r="WEU42" s="1022"/>
      <c r="WEV42" s="1022"/>
      <c r="WEW42" s="1022"/>
      <c r="WEX42" s="1022"/>
      <c r="WEY42" s="1022"/>
      <c r="WEZ42" s="1022"/>
      <c r="WFA42" s="1022"/>
      <c r="WFB42" s="1022"/>
      <c r="WFC42" s="1022"/>
      <c r="WFD42" s="1022"/>
      <c r="WFE42" s="1022"/>
      <c r="WFF42" s="1022"/>
      <c r="WFG42" s="1022"/>
      <c r="WFH42" s="1022"/>
      <c r="WFI42" s="1022"/>
      <c r="WFJ42" s="1022"/>
      <c r="WFK42" s="1022"/>
      <c r="WFL42" s="1022"/>
      <c r="WFM42" s="1022"/>
      <c r="WFN42" s="1022"/>
      <c r="WFO42" s="1022"/>
      <c r="WFP42" s="1022"/>
      <c r="WFQ42" s="1022"/>
      <c r="WFR42" s="1022"/>
      <c r="WFS42" s="1022"/>
      <c r="WFT42" s="1022"/>
      <c r="WFU42" s="1022"/>
      <c r="WFV42" s="1022"/>
      <c r="WFW42" s="1022"/>
      <c r="WFX42" s="1022"/>
      <c r="WFY42" s="1022"/>
      <c r="WFZ42" s="1022"/>
      <c r="WGA42" s="1022"/>
      <c r="WGB42" s="1022"/>
      <c r="WGC42" s="1022"/>
      <c r="WGD42" s="1022"/>
      <c r="WGE42" s="1022"/>
      <c r="WGF42" s="1022"/>
      <c r="WGG42" s="1022"/>
      <c r="WGH42" s="1022"/>
      <c r="WGI42" s="1022"/>
      <c r="WGJ42" s="1022"/>
      <c r="WGK42" s="1022"/>
      <c r="WGL42" s="1022"/>
      <c r="WGM42" s="1022"/>
      <c r="WGN42" s="1022"/>
      <c r="WGO42" s="1022"/>
      <c r="WGP42" s="1022"/>
      <c r="WGQ42" s="1022"/>
      <c r="WGR42" s="1022"/>
      <c r="WGS42" s="1022"/>
      <c r="WGT42" s="1022"/>
      <c r="WGU42" s="1022"/>
      <c r="WGV42" s="1022"/>
      <c r="WGW42" s="1022"/>
      <c r="WGX42" s="1022"/>
      <c r="WGY42" s="1022"/>
      <c r="WGZ42" s="1022"/>
      <c r="WHA42" s="1022"/>
      <c r="WHB42" s="1022"/>
      <c r="WHC42" s="1022"/>
      <c r="WHD42" s="1022"/>
      <c r="WHE42" s="1022"/>
      <c r="WHF42" s="1022"/>
      <c r="WHG42" s="1022"/>
      <c r="WHH42" s="1022"/>
      <c r="WHI42" s="1022"/>
      <c r="WHJ42" s="1022"/>
      <c r="WHK42" s="1022"/>
      <c r="WHL42" s="1022"/>
      <c r="WHM42" s="1022"/>
      <c r="WHN42" s="1022"/>
      <c r="WHO42" s="1022"/>
      <c r="WHP42" s="1022"/>
      <c r="WHQ42" s="1022"/>
      <c r="WHR42" s="1022"/>
      <c r="WHS42" s="1022"/>
      <c r="WHT42" s="1022"/>
      <c r="WHU42" s="1022"/>
      <c r="WHV42" s="1022"/>
      <c r="WHW42" s="1022"/>
      <c r="WHX42" s="1022"/>
      <c r="WHY42" s="1022"/>
      <c r="WHZ42" s="1022"/>
      <c r="WIA42" s="1022"/>
      <c r="WIB42" s="1022"/>
      <c r="WIC42" s="1022"/>
      <c r="WID42" s="1022"/>
      <c r="WIE42" s="1022"/>
      <c r="WIF42" s="1022"/>
      <c r="WIG42" s="1022"/>
      <c r="WIH42" s="1022"/>
      <c r="WII42" s="1022"/>
      <c r="WIJ42" s="1022"/>
      <c r="WIK42" s="1022"/>
      <c r="WIL42" s="1022"/>
      <c r="WIM42" s="1022"/>
      <c r="WIN42" s="1022"/>
      <c r="WIO42" s="1022"/>
      <c r="WIP42" s="1022"/>
      <c r="WIQ42" s="1022"/>
      <c r="WIR42" s="1022"/>
      <c r="WIS42" s="1022"/>
      <c r="WIT42" s="1022"/>
      <c r="WIU42" s="1022"/>
      <c r="WIV42" s="1022"/>
      <c r="WIW42" s="1022"/>
      <c r="WIX42" s="1022"/>
      <c r="WIY42" s="1022"/>
      <c r="WIZ42" s="1022"/>
      <c r="WJA42" s="1022"/>
      <c r="WJB42" s="1022"/>
      <c r="WJC42" s="1022"/>
      <c r="WJD42" s="1022"/>
      <c r="WJE42" s="1022"/>
      <c r="WJF42" s="1022"/>
      <c r="WJG42" s="1022"/>
      <c r="WJH42" s="1022"/>
      <c r="WJI42" s="1022"/>
      <c r="WJJ42" s="1022"/>
      <c r="WJK42" s="1022"/>
      <c r="WJL42" s="1022"/>
      <c r="WJM42" s="1022"/>
      <c r="WJN42" s="1022"/>
      <c r="WJO42" s="1022"/>
      <c r="WJP42" s="1022"/>
      <c r="WJQ42" s="1022"/>
      <c r="WJR42" s="1022"/>
      <c r="WJS42" s="1022"/>
      <c r="WJT42" s="1022"/>
      <c r="WJU42" s="1022"/>
      <c r="WJV42" s="1022"/>
      <c r="WJW42" s="1022"/>
      <c r="WJX42" s="1022"/>
      <c r="WJY42" s="1022"/>
      <c r="WJZ42" s="1022"/>
      <c r="WKA42" s="1022"/>
      <c r="WKB42" s="1022"/>
      <c r="WKC42" s="1022"/>
      <c r="WKD42" s="1022"/>
      <c r="WKE42" s="1022"/>
      <c r="WKF42" s="1022"/>
      <c r="WKG42" s="1022"/>
      <c r="WKH42" s="1022"/>
      <c r="WKI42" s="1022"/>
      <c r="WKJ42" s="1022"/>
      <c r="WKK42" s="1022"/>
      <c r="WKL42" s="1022"/>
      <c r="WKM42" s="1022"/>
      <c r="WKN42" s="1022"/>
      <c r="WKO42" s="1022"/>
      <c r="WKP42" s="1022"/>
      <c r="WKQ42" s="1022"/>
      <c r="WKR42" s="1022"/>
      <c r="WKS42" s="1022"/>
      <c r="WKT42" s="1022"/>
      <c r="WKU42" s="1022"/>
      <c r="WKV42" s="1022"/>
      <c r="WKW42" s="1022"/>
      <c r="WKX42" s="1022"/>
      <c r="WKY42" s="1022"/>
      <c r="WKZ42" s="1022"/>
      <c r="WLA42" s="1022"/>
      <c r="WLB42" s="1022"/>
      <c r="WLC42" s="1022"/>
      <c r="WLD42" s="1022"/>
      <c r="WLE42" s="1022"/>
      <c r="WLF42" s="1022"/>
      <c r="WLG42" s="1022"/>
      <c r="WLH42" s="1022"/>
      <c r="WLI42" s="1022"/>
      <c r="WLJ42" s="1022"/>
      <c r="WLK42" s="1022"/>
      <c r="WLL42" s="1022"/>
      <c r="WLM42" s="1022"/>
      <c r="WLN42" s="1022"/>
      <c r="WLO42" s="1022"/>
      <c r="WLP42" s="1022"/>
      <c r="WLQ42" s="1022"/>
      <c r="WLR42" s="1022"/>
      <c r="WLS42" s="1022"/>
      <c r="WLT42" s="1022"/>
      <c r="WLU42" s="1022"/>
      <c r="WLV42" s="1022"/>
      <c r="WLW42" s="1022"/>
      <c r="WLX42" s="1022"/>
      <c r="WLY42" s="1022"/>
      <c r="WLZ42" s="1022"/>
      <c r="WMA42" s="1022"/>
      <c r="WMB42" s="1022"/>
      <c r="WMC42" s="1022"/>
      <c r="WMD42" s="1022"/>
      <c r="WME42" s="1022"/>
      <c r="WMF42" s="1022"/>
      <c r="WMG42" s="1022"/>
      <c r="WMH42" s="1022"/>
      <c r="WMI42" s="1022"/>
      <c r="WMJ42" s="1022"/>
      <c r="WMK42" s="1022"/>
      <c r="WML42" s="1022"/>
      <c r="WMM42" s="1022"/>
      <c r="WMN42" s="1022"/>
      <c r="WMO42" s="1022"/>
      <c r="WMP42" s="1022"/>
      <c r="WMQ42" s="1022"/>
      <c r="WMR42" s="1022"/>
      <c r="WMS42" s="1022"/>
      <c r="WMT42" s="1022"/>
      <c r="WMU42" s="1022"/>
      <c r="WMV42" s="1022"/>
      <c r="WMW42" s="1022"/>
      <c r="WMX42" s="1022"/>
      <c r="WMY42" s="1022"/>
      <c r="WMZ42" s="1022"/>
      <c r="WNA42" s="1022"/>
      <c r="WNB42" s="1022"/>
      <c r="WNC42" s="1022"/>
      <c r="WND42" s="1022"/>
      <c r="WNE42" s="1022"/>
      <c r="WNF42" s="1022"/>
      <c r="WNG42" s="1022"/>
      <c r="WNH42" s="1022"/>
      <c r="WNI42" s="1022"/>
      <c r="WNJ42" s="1022"/>
      <c r="WNK42" s="1022"/>
      <c r="WNL42" s="1022"/>
      <c r="WNM42" s="1022"/>
      <c r="WNN42" s="1022"/>
      <c r="WNO42" s="1022"/>
      <c r="WNP42" s="1022"/>
      <c r="WNQ42" s="1022"/>
      <c r="WNR42" s="1022"/>
      <c r="WNS42" s="1022"/>
      <c r="WNT42" s="1022"/>
      <c r="WNU42" s="1022"/>
      <c r="WNV42" s="1022"/>
      <c r="WNW42" s="1022"/>
      <c r="WNX42" s="1022"/>
      <c r="WNY42" s="1022"/>
      <c r="WNZ42" s="1022"/>
      <c r="WOA42" s="1022"/>
      <c r="WOB42" s="1022"/>
      <c r="WOC42" s="1022"/>
      <c r="WOD42" s="1022"/>
      <c r="WOE42" s="1022"/>
      <c r="WOF42" s="1022"/>
      <c r="WOG42" s="1022"/>
      <c r="WOH42" s="1022"/>
      <c r="WOI42" s="1022"/>
      <c r="WOJ42" s="1022"/>
      <c r="WOK42" s="1022"/>
      <c r="WOL42" s="1022"/>
      <c r="WOM42" s="1022"/>
      <c r="WON42" s="1022"/>
      <c r="WOO42" s="1022"/>
      <c r="WOP42" s="1022"/>
      <c r="WOQ42" s="1022"/>
      <c r="WOR42" s="1022"/>
      <c r="WOS42" s="1022"/>
      <c r="WOT42" s="1022"/>
      <c r="WOU42" s="1022"/>
      <c r="WOV42" s="1022"/>
      <c r="WOW42" s="1022"/>
      <c r="WOX42" s="1022"/>
      <c r="WOY42" s="1022"/>
      <c r="WOZ42" s="1022"/>
      <c r="WPA42" s="1022"/>
      <c r="WPB42" s="1022"/>
      <c r="WPC42" s="1022"/>
      <c r="WPD42" s="1022"/>
      <c r="WPE42" s="1022"/>
      <c r="WPF42" s="1022"/>
      <c r="WPG42" s="1022"/>
      <c r="WPH42" s="1022"/>
      <c r="WPI42" s="1022"/>
      <c r="WPJ42" s="1022"/>
      <c r="WPK42" s="1022"/>
      <c r="WPL42" s="1022"/>
      <c r="WPM42" s="1022"/>
      <c r="WPN42" s="1022"/>
      <c r="WPO42" s="1022"/>
      <c r="WPP42" s="1022"/>
      <c r="WPQ42" s="1022"/>
      <c r="WPR42" s="1022"/>
      <c r="WPS42" s="1022"/>
      <c r="WPT42" s="1022"/>
      <c r="WPU42" s="1022"/>
      <c r="WPV42" s="1022"/>
      <c r="WPW42" s="1022"/>
      <c r="WPX42" s="1022"/>
      <c r="WPY42" s="1022"/>
      <c r="WPZ42" s="1022"/>
      <c r="WQA42" s="1022"/>
      <c r="WQB42" s="1022"/>
      <c r="WQC42" s="1022"/>
      <c r="WQD42" s="1022"/>
      <c r="WQE42" s="1022"/>
      <c r="WQF42" s="1022"/>
      <c r="WQG42" s="1022"/>
      <c r="WQH42" s="1022"/>
      <c r="WQI42" s="1022"/>
      <c r="WQJ42" s="1022"/>
      <c r="WQK42" s="1022"/>
      <c r="WQL42" s="1022"/>
      <c r="WQM42" s="1022"/>
      <c r="WQN42" s="1022"/>
      <c r="WQO42" s="1022"/>
      <c r="WQP42" s="1022"/>
      <c r="WQQ42" s="1022"/>
      <c r="WQR42" s="1022"/>
      <c r="WQS42" s="1022"/>
      <c r="WQT42" s="1022"/>
      <c r="WQU42" s="1022"/>
      <c r="WQV42" s="1022"/>
      <c r="WQW42" s="1022"/>
      <c r="WQX42" s="1022"/>
      <c r="WQY42" s="1022"/>
      <c r="WQZ42" s="1022"/>
      <c r="WRA42" s="1022"/>
      <c r="WRB42" s="1022"/>
      <c r="WRC42" s="1022"/>
      <c r="WRD42" s="1022"/>
      <c r="WRE42" s="1022"/>
      <c r="WRF42" s="1022"/>
      <c r="WRG42" s="1022"/>
      <c r="WRH42" s="1022"/>
      <c r="WRI42" s="1022"/>
      <c r="WRJ42" s="1022"/>
      <c r="WRK42" s="1022"/>
      <c r="WRL42" s="1022"/>
      <c r="WRM42" s="1022"/>
      <c r="WRN42" s="1022"/>
      <c r="WRO42" s="1022"/>
      <c r="WRP42" s="1022"/>
      <c r="WRQ42" s="1022"/>
      <c r="WRR42" s="1022"/>
      <c r="WRS42" s="1022"/>
      <c r="WRT42" s="1022"/>
      <c r="WRU42" s="1022"/>
      <c r="WRV42" s="1022"/>
      <c r="WRW42" s="1022"/>
      <c r="WRX42" s="1022"/>
      <c r="WRY42" s="1022"/>
      <c r="WRZ42" s="1022"/>
      <c r="WSA42" s="1022"/>
      <c r="WSB42" s="1022"/>
      <c r="WSC42" s="1022"/>
      <c r="WSD42" s="1022"/>
      <c r="WSE42" s="1022"/>
      <c r="WSF42" s="1022"/>
      <c r="WSG42" s="1022"/>
      <c r="WSH42" s="1022"/>
      <c r="WSI42" s="1022"/>
      <c r="WSJ42" s="1022"/>
      <c r="WSK42" s="1022"/>
      <c r="WSL42" s="1022"/>
      <c r="WSM42" s="1022"/>
      <c r="WSN42" s="1022"/>
      <c r="WSO42" s="1022"/>
      <c r="WSP42" s="1022"/>
      <c r="WSQ42" s="1022"/>
      <c r="WSR42" s="1022"/>
      <c r="WSS42" s="1022"/>
      <c r="WST42" s="1022"/>
      <c r="WSU42" s="1022"/>
      <c r="WSV42" s="1022"/>
      <c r="WSW42" s="1022"/>
      <c r="WSX42" s="1022"/>
      <c r="WSY42" s="1022"/>
      <c r="WSZ42" s="1022"/>
      <c r="WTA42" s="1022"/>
      <c r="WTB42" s="1022"/>
      <c r="WTC42" s="1022"/>
      <c r="WTD42" s="1022"/>
      <c r="WTE42" s="1022"/>
      <c r="WTF42" s="1022"/>
      <c r="WTG42" s="1022"/>
      <c r="WTH42" s="1022"/>
      <c r="WTI42" s="1022"/>
      <c r="WTJ42" s="1022"/>
      <c r="WTK42" s="1022"/>
      <c r="WTL42" s="1022"/>
      <c r="WTM42" s="1022"/>
      <c r="WTN42" s="1022"/>
      <c r="WTO42" s="1022"/>
      <c r="WTP42" s="1022"/>
      <c r="WTQ42" s="1022"/>
      <c r="WTR42" s="1022"/>
      <c r="WTS42" s="1022"/>
      <c r="WTT42" s="1022"/>
      <c r="WTU42" s="1022"/>
      <c r="WTV42" s="1022"/>
      <c r="WTW42" s="1022"/>
      <c r="WTX42" s="1022"/>
      <c r="WTY42" s="1022"/>
      <c r="WTZ42" s="1022"/>
      <c r="WUA42" s="1022"/>
      <c r="WUB42" s="1022"/>
      <c r="WUC42" s="1022"/>
      <c r="WUD42" s="1022"/>
      <c r="WUE42" s="1022"/>
      <c r="WUF42" s="1022"/>
      <c r="WUG42" s="1022"/>
      <c r="WUH42" s="1022"/>
      <c r="WUI42" s="1022"/>
      <c r="WUJ42" s="1022"/>
      <c r="WUK42" s="1022"/>
      <c r="WUL42" s="1022"/>
      <c r="WUM42" s="1022"/>
      <c r="WUN42" s="1022"/>
      <c r="WUO42" s="1022"/>
      <c r="WUP42" s="1022"/>
      <c r="WUQ42" s="1022"/>
      <c r="WUR42" s="1022"/>
      <c r="WUS42" s="1022"/>
      <c r="WUT42" s="1022"/>
      <c r="WUU42" s="1022"/>
      <c r="WUV42" s="1022"/>
      <c r="WUW42" s="1022"/>
      <c r="WUX42" s="1022"/>
      <c r="WUY42" s="1022"/>
      <c r="WUZ42" s="1022"/>
      <c r="WVA42" s="1022"/>
      <c r="WVB42" s="1022"/>
      <c r="WVC42" s="1022"/>
    </row>
  </sheetData>
  <mergeCells count="12">
    <mergeCell ref="B9:K9"/>
    <mergeCell ref="Q9:R9"/>
    <mergeCell ref="B10:D10"/>
    <mergeCell ref="C2:E2"/>
    <mergeCell ref="G2:R2"/>
    <mergeCell ref="C3:E3"/>
    <mergeCell ref="G3:L3"/>
    <mergeCell ref="M3:P3"/>
    <mergeCell ref="Q3:R4"/>
    <mergeCell ref="C4:E4"/>
    <mergeCell ref="G4:I4"/>
    <mergeCell ref="J4:L4"/>
  </mergeCells>
  <printOptions horizontalCentered="1"/>
  <pageMargins left="0.39370078740157483" right="0.39370078740157483" top="0.98425196850393704" bottom="0.55118110236220474" header="0.31496062992125984" footer="0.31496062992125984"/>
  <pageSetup scale="38" orientation="landscape" r:id="rId1"/>
  <headerFooter>
    <oddHeader xml:space="preserve">&amp;L&amp;G&amp;C&amp;"Gotham Book,Negrita"ESTADO DE AVANCE FÍSICO-FINANCIERO
FECHA: 23 DE DICIEMBRE 2020
FONDO: GASTO DIRECTO  2020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9"/>
  <sheetViews>
    <sheetView zoomScale="52" zoomScaleNormal="70" zoomScalePageLayoutView="61" workbookViewId="0">
      <selection activeCell="M10" sqref="M10"/>
    </sheetView>
  </sheetViews>
  <sheetFormatPr baseColWidth="10" defaultColWidth="11.42578125" defaultRowHeight="15" x14ac:dyDescent="0.25"/>
  <cols>
    <col min="1" max="1" width="3" style="1027" customWidth="1"/>
    <col min="2" max="2" width="13.7109375" style="1027" customWidth="1"/>
    <col min="3" max="3" width="30.28515625" style="1027" customWidth="1"/>
    <col min="4" max="4" width="27.5703125" style="1027" customWidth="1"/>
    <col min="5" max="6" width="20.28515625" style="1027" customWidth="1"/>
    <col min="7" max="7" width="11" style="1027" customWidth="1"/>
    <col min="8" max="8" width="11.42578125" style="1027" customWidth="1"/>
    <col min="9" max="9" width="17.85546875" style="1027" customWidth="1"/>
    <col min="10" max="10" width="10.85546875" style="1027" customWidth="1"/>
    <col min="11" max="11" width="11.140625" style="1027" customWidth="1"/>
    <col min="12" max="12" width="11" style="1027" customWidth="1"/>
    <col min="13" max="13" width="23.28515625" style="1027" customWidth="1"/>
    <col min="14" max="14" width="18" style="1027" customWidth="1"/>
    <col min="15" max="16" width="16.28515625" style="1027" customWidth="1"/>
    <col min="17" max="17" width="46" style="1027" customWidth="1"/>
    <col min="18" max="18" width="12" style="1027" customWidth="1"/>
    <col min="19" max="19" width="14.85546875" style="1059" hidden="1" customWidth="1"/>
    <col min="20" max="20" width="20.140625" style="1027" hidden="1" customWidth="1"/>
    <col min="21" max="21" width="15.7109375" style="1027" hidden="1" customWidth="1"/>
    <col min="22" max="24" width="0" style="1027" hidden="1" customWidth="1"/>
    <col min="25" max="16384" width="11.42578125" style="1027"/>
  </cols>
  <sheetData>
    <row r="1" spans="1:21" x14ac:dyDescent="0.25">
      <c r="E1" s="1023"/>
      <c r="F1" s="1023"/>
      <c r="G1" s="1023"/>
      <c r="H1" s="1023"/>
      <c r="I1" s="1023"/>
      <c r="J1" s="1023"/>
      <c r="K1" s="1023"/>
      <c r="L1" s="1023"/>
      <c r="M1" s="1023"/>
    </row>
    <row r="2" spans="1:21" x14ac:dyDescent="0.25">
      <c r="B2" s="1077" t="s">
        <v>51</v>
      </c>
      <c r="C2" s="1094" t="s">
        <v>1003</v>
      </c>
      <c r="D2" s="1095"/>
      <c r="E2" s="1096"/>
      <c r="F2" s="1079"/>
      <c r="G2" s="971"/>
      <c r="H2" s="1081"/>
      <c r="I2" s="1081"/>
      <c r="J2" s="1081"/>
      <c r="K2" s="1081"/>
      <c r="L2" s="1081"/>
      <c r="M2" s="1081"/>
      <c r="N2" s="1081"/>
      <c r="O2" s="1081"/>
      <c r="P2" s="1081"/>
      <c r="Q2" s="1081"/>
      <c r="R2" s="1082"/>
    </row>
    <row r="3" spans="1:21" ht="40.5" customHeight="1" x14ac:dyDescent="0.25">
      <c r="B3" s="1077" t="s">
        <v>355</v>
      </c>
      <c r="C3" s="1147" t="s">
        <v>356</v>
      </c>
      <c r="D3" s="1114"/>
      <c r="E3" s="1115"/>
      <c r="F3" s="1078"/>
      <c r="G3" s="1110" t="s">
        <v>985</v>
      </c>
      <c r="H3" s="1111"/>
      <c r="I3" s="1111"/>
      <c r="J3" s="1111"/>
      <c r="K3" s="1111"/>
      <c r="L3" s="1112"/>
      <c r="M3" s="1110" t="s">
        <v>358</v>
      </c>
      <c r="N3" s="1111"/>
      <c r="O3" s="1111"/>
      <c r="P3" s="1112"/>
      <c r="Q3" s="1148" t="s">
        <v>366</v>
      </c>
      <c r="R3" s="1150"/>
    </row>
    <row r="4" spans="1:21" ht="33.75" x14ac:dyDescent="0.25">
      <c r="B4" s="1077" t="s">
        <v>360</v>
      </c>
      <c r="C4" s="1113" t="s">
        <v>1002</v>
      </c>
      <c r="D4" s="1114"/>
      <c r="E4" s="1115"/>
      <c r="F4" s="1078"/>
      <c r="G4" s="1110" t="s">
        <v>362</v>
      </c>
      <c r="H4" s="1111"/>
      <c r="I4" s="1112"/>
      <c r="J4" s="1110" t="s">
        <v>363</v>
      </c>
      <c r="K4" s="1111"/>
      <c r="L4" s="1112"/>
      <c r="M4" s="990" t="s">
        <v>986</v>
      </c>
      <c r="N4" s="1077" t="s">
        <v>365</v>
      </c>
      <c r="O4" s="990" t="s">
        <v>1000</v>
      </c>
      <c r="P4" s="990" t="s">
        <v>1001</v>
      </c>
      <c r="Q4" s="1105"/>
      <c r="R4" s="1106"/>
    </row>
    <row r="5" spans="1:21" ht="22.5" x14ac:dyDescent="0.25">
      <c r="A5" s="1024"/>
      <c r="B5" s="1080" t="s">
        <v>983</v>
      </c>
      <c r="C5" s="1080" t="s">
        <v>32</v>
      </c>
      <c r="D5" s="1080" t="s">
        <v>378</v>
      </c>
      <c r="E5" s="1080" t="s">
        <v>35</v>
      </c>
      <c r="F5" s="1080" t="s">
        <v>999</v>
      </c>
      <c r="G5" s="1080" t="s">
        <v>374</v>
      </c>
      <c r="H5" s="1080" t="s">
        <v>38</v>
      </c>
      <c r="I5" s="1080" t="s">
        <v>39</v>
      </c>
      <c r="J5" s="1080" t="s">
        <v>374</v>
      </c>
      <c r="K5" s="1080" t="s">
        <v>38</v>
      </c>
      <c r="L5" s="1080" t="s">
        <v>39</v>
      </c>
      <c r="M5" s="1080" t="s">
        <v>375</v>
      </c>
      <c r="N5" s="1080" t="s">
        <v>375</v>
      </c>
      <c r="O5" s="1080" t="s">
        <v>375</v>
      </c>
      <c r="P5" s="1080" t="s">
        <v>375</v>
      </c>
      <c r="Q5" s="1080" t="s">
        <v>47</v>
      </c>
      <c r="R5" s="1080" t="s">
        <v>48</v>
      </c>
    </row>
    <row r="6" spans="1:21" ht="71.25" customHeight="1" x14ac:dyDescent="0.25">
      <c r="B6" s="1032">
        <v>65901</v>
      </c>
      <c r="C6" s="1064" t="s">
        <v>1073</v>
      </c>
      <c r="D6" s="1064" t="s">
        <v>1117</v>
      </c>
      <c r="E6" s="1040" t="s">
        <v>226</v>
      </c>
      <c r="F6" s="1064" t="s">
        <v>1015</v>
      </c>
      <c r="G6" s="1034">
        <v>1</v>
      </c>
      <c r="H6" s="1065">
        <v>44130</v>
      </c>
      <c r="I6" s="1065">
        <v>44199</v>
      </c>
      <c r="J6" s="1034">
        <f>IFERROR((N6/M6),0)</f>
        <v>0.93514434868860086</v>
      </c>
      <c r="K6" s="1065">
        <v>44141</v>
      </c>
      <c r="L6" s="1039"/>
      <c r="M6" s="1016">
        <v>2995006.08</v>
      </c>
      <c r="N6" s="1016">
        <v>2800763.01</v>
      </c>
      <c r="O6" s="1016">
        <v>898501.81</v>
      </c>
      <c r="P6" s="1016">
        <v>0</v>
      </c>
      <c r="Q6" s="1069" t="s">
        <v>1118</v>
      </c>
      <c r="R6" s="1025" t="s">
        <v>1119</v>
      </c>
      <c r="S6" s="1059" t="s">
        <v>1147</v>
      </c>
      <c r="T6" s="1059">
        <v>194243.07</v>
      </c>
    </row>
    <row r="7" spans="1:21" ht="101.25" customHeight="1" x14ac:dyDescent="0.25">
      <c r="B7" s="1032">
        <v>65902</v>
      </c>
      <c r="C7" s="1064" t="s">
        <v>1074</v>
      </c>
      <c r="D7" s="1064" t="s">
        <v>641</v>
      </c>
      <c r="E7" s="1040" t="s">
        <v>1115</v>
      </c>
      <c r="F7" s="1064" t="s">
        <v>1006</v>
      </c>
      <c r="G7" s="1034">
        <v>0.9</v>
      </c>
      <c r="H7" s="1065">
        <v>44141</v>
      </c>
      <c r="I7" s="1065">
        <v>44210</v>
      </c>
      <c r="J7" s="1034">
        <f>IFERROR((N7/M7),0)</f>
        <v>0.79751707734010358</v>
      </c>
      <c r="K7" s="1065">
        <v>44145</v>
      </c>
      <c r="L7" s="1039"/>
      <c r="M7" s="1016">
        <v>886768.66</v>
      </c>
      <c r="N7" s="1016">
        <v>707213.15</v>
      </c>
      <c r="O7" s="1016">
        <v>266030.59000000003</v>
      </c>
      <c r="P7" s="1016">
        <v>266030.59000000003</v>
      </c>
      <c r="Q7" s="1069" t="s">
        <v>1120</v>
      </c>
      <c r="R7" s="1025" t="s">
        <v>1121</v>
      </c>
      <c r="S7" s="1059" t="s">
        <v>1147</v>
      </c>
      <c r="T7" s="1059">
        <v>179545.51</v>
      </c>
      <c r="U7" s="1027" t="s">
        <v>1161</v>
      </c>
    </row>
    <row r="8" spans="1:21" ht="138.75" customHeight="1" x14ac:dyDescent="0.25">
      <c r="B8" s="1032">
        <v>65904</v>
      </c>
      <c r="C8" s="1064" t="s">
        <v>1076</v>
      </c>
      <c r="D8" s="1064" t="s">
        <v>1116</v>
      </c>
      <c r="E8" s="1040" t="s">
        <v>226</v>
      </c>
      <c r="F8" s="1064" t="s">
        <v>1015</v>
      </c>
      <c r="G8" s="1034">
        <v>0.47</v>
      </c>
      <c r="H8" s="1065">
        <v>44130</v>
      </c>
      <c r="I8" s="1065">
        <v>44199</v>
      </c>
      <c r="J8" s="1034">
        <f>IFERROR((N8/M8),0)</f>
        <v>0.45353237500572485</v>
      </c>
      <c r="K8" s="1065">
        <v>44141</v>
      </c>
      <c r="L8" s="1039"/>
      <c r="M8" s="1016">
        <v>2068829.75</v>
      </c>
      <c r="N8" s="1016">
        <v>938281.27</v>
      </c>
      <c r="O8" s="1016">
        <v>620648.93000000005</v>
      </c>
      <c r="P8" s="1016">
        <v>281484.38</v>
      </c>
      <c r="Q8" s="1069" t="s">
        <v>1122</v>
      </c>
      <c r="R8" s="1025" t="s">
        <v>1123</v>
      </c>
      <c r="S8" s="1059" t="s">
        <v>1147</v>
      </c>
      <c r="T8" s="1059">
        <v>1130548.48</v>
      </c>
    </row>
    <row r="9" spans="1:21" ht="20.25" customHeight="1" x14ac:dyDescent="0.25">
      <c r="B9" s="1153" t="s">
        <v>1052</v>
      </c>
      <c r="C9" s="1153"/>
      <c r="D9" s="1153"/>
      <c r="E9" s="1153"/>
      <c r="F9" s="1153"/>
      <c r="G9" s="1153"/>
      <c r="H9" s="1153"/>
      <c r="I9" s="1153"/>
      <c r="J9" s="1153"/>
      <c r="K9" s="1153"/>
      <c r="L9" s="1035" t="s">
        <v>385</v>
      </c>
      <c r="M9" s="1007">
        <f>+SUM(M6:M8)</f>
        <v>5950604.4900000002</v>
      </c>
      <c r="N9" s="1007">
        <f>+SUM(N6:N8)</f>
        <v>4446257.43</v>
      </c>
      <c r="O9" s="1007"/>
      <c r="P9" s="1007"/>
      <c r="Q9" s="1131"/>
      <c r="R9" s="1144"/>
      <c r="S9" s="1086"/>
    </row>
    <row r="10" spans="1:21" x14ac:dyDescent="0.25">
      <c r="B10" s="1030"/>
      <c r="C10" s="1030"/>
      <c r="D10" s="1030"/>
      <c r="E10" s="1030"/>
      <c r="F10" s="1030"/>
      <c r="G10" s="1030"/>
      <c r="H10" s="1030"/>
      <c r="I10" s="1030"/>
      <c r="J10" s="1030"/>
      <c r="K10" s="1030"/>
      <c r="L10" s="1031"/>
      <c r="M10" s="992"/>
      <c r="N10" s="993"/>
      <c r="O10" s="993"/>
      <c r="P10" s="993"/>
      <c r="Q10" s="1029"/>
      <c r="R10" s="1029"/>
      <c r="S10" s="1086"/>
    </row>
    <row r="11" spans="1:21" x14ac:dyDescent="0.25">
      <c r="M11" s="1020"/>
    </row>
    <row r="14" spans="1:21" ht="15.75" x14ac:dyDescent="0.25">
      <c r="C14" s="1068"/>
    </row>
    <row r="15" spans="1:21" ht="15.75" x14ac:dyDescent="0.25">
      <c r="C15" s="1068"/>
    </row>
    <row r="16" spans="1:21" ht="15.75" x14ac:dyDescent="0.25">
      <c r="C16" s="1068"/>
    </row>
    <row r="18" spans="3:3" ht="15.75" x14ac:dyDescent="0.25">
      <c r="C18" s="1068"/>
    </row>
    <row r="19" spans="3:3" ht="15.75" x14ac:dyDescent="0.25">
      <c r="C19" s="1068"/>
    </row>
  </sheetData>
  <mergeCells count="10">
    <mergeCell ref="B9:K9"/>
    <mergeCell ref="Q9:R9"/>
    <mergeCell ref="C2:E2"/>
    <mergeCell ref="C3:E3"/>
    <mergeCell ref="G3:L3"/>
    <mergeCell ref="M3:P3"/>
    <mergeCell ref="Q3:R4"/>
    <mergeCell ref="C4:E4"/>
    <mergeCell ref="G4:I4"/>
    <mergeCell ref="J4:L4"/>
  </mergeCells>
  <printOptions horizontalCentered="1"/>
  <pageMargins left="0.19685039370078741" right="0.19685039370078741" top="0.98425196850393704" bottom="0.55118110236220474" header="0.31496062992125984" footer="0.31496062992125984"/>
  <pageSetup scale="42" orientation="landscape" r:id="rId1"/>
  <headerFooter>
    <oddHeader xml:space="preserve">&amp;L&amp;G&amp;C&amp;"Gotham Book,Negrita"ESTADO DE AVANCE FÍSICO-FINANCIERO
FECHA: 23 DE DICIEMBRE 2020
FONDO: RECURSO ESTATAL GEQ IC (INCENTIVOS DE COLABORACION 2020)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51"/>
  <sheetViews>
    <sheetView topLeftCell="A26" zoomScale="55" zoomScaleNormal="55" zoomScaleSheetLayoutView="112" zoomScalePageLayoutView="70" workbookViewId="0">
      <selection activeCell="N30" sqref="N30"/>
    </sheetView>
  </sheetViews>
  <sheetFormatPr baseColWidth="10" defaultColWidth="11.42578125" defaultRowHeight="15" x14ac:dyDescent="0.25"/>
  <cols>
    <col min="1" max="1" width="37.7109375" style="1088" customWidth="1"/>
    <col min="2" max="2" width="16.5703125" style="942" customWidth="1"/>
    <col min="3" max="3" width="26.140625" style="942" customWidth="1"/>
    <col min="4" max="4" width="46.42578125" style="942" customWidth="1"/>
    <col min="5" max="5" width="33.7109375" style="942" customWidth="1"/>
    <col min="6" max="6" width="16.140625" style="942" customWidth="1"/>
    <col min="7" max="7" width="20.42578125" style="942" customWidth="1"/>
    <col min="8" max="8" width="11.5703125" style="942" customWidth="1"/>
    <col min="9" max="9" width="15.140625" style="942" customWidth="1"/>
    <col min="10" max="11" width="14" style="942" customWidth="1"/>
    <col min="12" max="12" width="15" style="942" customWidth="1"/>
    <col min="13" max="13" width="18.7109375" style="942" customWidth="1"/>
    <col min="14" max="14" width="26" style="942" customWidth="1"/>
    <col min="15" max="15" width="24.28515625" style="942" customWidth="1"/>
    <col min="16" max="16" width="18.42578125" style="942" customWidth="1"/>
    <col min="17" max="17" width="19" style="942" customWidth="1"/>
    <col min="18" max="18" width="62.85546875" style="942" customWidth="1"/>
    <col min="19" max="19" width="19.7109375" style="942" customWidth="1"/>
    <col min="20" max="20" width="11.85546875" style="942" hidden="1" customWidth="1"/>
    <col min="21" max="22" width="0" style="942" hidden="1" customWidth="1"/>
    <col min="23" max="16384" width="11.42578125" style="942"/>
  </cols>
  <sheetData>
    <row r="1" spans="1:21" x14ac:dyDescent="0.25">
      <c r="D1" s="960"/>
      <c r="E1" s="960"/>
      <c r="F1" s="916"/>
      <c r="G1" s="916"/>
      <c r="H1" s="929"/>
      <c r="I1" s="929"/>
      <c r="J1" s="929"/>
      <c r="K1" s="929"/>
      <c r="L1" s="929"/>
      <c r="M1" s="1009"/>
      <c r="N1" s="929"/>
    </row>
    <row r="2" spans="1:21" x14ac:dyDescent="0.25">
      <c r="D2" s="960"/>
      <c r="E2" s="960"/>
      <c r="F2" s="916"/>
      <c r="G2" s="916"/>
      <c r="H2" s="929"/>
      <c r="I2" s="929"/>
      <c r="J2" s="929"/>
      <c r="K2" s="929"/>
      <c r="L2" s="929"/>
      <c r="M2" s="1009"/>
      <c r="N2" s="929"/>
    </row>
    <row r="3" spans="1:21" x14ac:dyDescent="0.25">
      <c r="D3" s="960"/>
      <c r="E3" s="960"/>
      <c r="F3" s="916"/>
      <c r="G3" s="916"/>
      <c r="H3" s="929"/>
      <c r="I3" s="929"/>
      <c r="J3" s="929"/>
      <c r="K3" s="929"/>
      <c r="L3" s="929"/>
      <c r="M3" s="1009"/>
      <c r="N3" s="929"/>
    </row>
    <row r="4" spans="1:21" x14ac:dyDescent="0.25">
      <c r="D4" s="960"/>
      <c r="E4" s="960"/>
      <c r="F4" s="916"/>
      <c r="G4" s="916"/>
      <c r="H4" s="929"/>
      <c r="I4" s="929"/>
      <c r="J4" s="929"/>
      <c r="K4" s="929"/>
      <c r="L4" s="929"/>
      <c r="M4" s="1009"/>
      <c r="N4" s="929"/>
    </row>
    <row r="5" spans="1:21" x14ac:dyDescent="0.25">
      <c r="D5" s="960"/>
      <c r="E5" s="960"/>
      <c r="F5" s="916"/>
      <c r="G5" s="916"/>
      <c r="H5" s="929"/>
      <c r="I5" s="929"/>
      <c r="J5" s="929"/>
      <c r="K5" s="929"/>
      <c r="L5" s="929"/>
      <c r="M5" s="1009"/>
      <c r="N5" s="929"/>
    </row>
    <row r="6" spans="1:21" x14ac:dyDescent="0.25">
      <c r="B6" s="1042" t="s">
        <v>51</v>
      </c>
      <c r="C6" s="1042"/>
      <c r="D6" s="1160" t="s">
        <v>1004</v>
      </c>
      <c r="E6" s="1161"/>
      <c r="F6" s="1162" t="e">
        <f>+#REF!</f>
        <v>#REF!</v>
      </c>
      <c r="G6" s="1043"/>
      <c r="H6" s="1044"/>
      <c r="I6" s="1045"/>
      <c r="J6" s="1045"/>
      <c r="K6" s="1045"/>
      <c r="L6" s="1045"/>
      <c r="M6" s="1045"/>
      <c r="N6" s="1045"/>
      <c r="O6" s="1045"/>
      <c r="P6" s="1045"/>
      <c r="Q6" s="1045"/>
      <c r="R6" s="1045"/>
      <c r="S6" s="1046"/>
    </row>
    <row r="7" spans="1:21" ht="40.5" customHeight="1" x14ac:dyDescent="0.25">
      <c r="B7" s="1042" t="s">
        <v>355</v>
      </c>
      <c r="C7" s="1042"/>
      <c r="D7" s="1163" t="s">
        <v>356</v>
      </c>
      <c r="E7" s="1164"/>
      <c r="F7" s="1165" t="s">
        <v>357</v>
      </c>
      <c r="G7" s="1047"/>
      <c r="H7" s="1166" t="s">
        <v>984</v>
      </c>
      <c r="I7" s="1167"/>
      <c r="J7" s="1167"/>
      <c r="K7" s="1167"/>
      <c r="L7" s="1167"/>
      <c r="M7" s="1168"/>
      <c r="N7" s="1157" t="s">
        <v>358</v>
      </c>
      <c r="O7" s="1158"/>
      <c r="P7" s="1158"/>
      <c r="Q7" s="1159"/>
      <c r="R7" s="1156" t="s">
        <v>366</v>
      </c>
      <c r="S7" s="1156"/>
    </row>
    <row r="8" spans="1:21" ht="39.75" customHeight="1" x14ac:dyDescent="0.25">
      <c r="B8" s="1042" t="s">
        <v>360</v>
      </c>
      <c r="C8" s="1042"/>
      <c r="D8" s="1163" t="s">
        <v>1002</v>
      </c>
      <c r="E8" s="1164"/>
      <c r="F8" s="1165" t="s">
        <v>362</v>
      </c>
      <c r="G8" s="1047"/>
      <c r="H8" s="1169" t="s">
        <v>362</v>
      </c>
      <c r="I8" s="1170"/>
      <c r="J8" s="1171" t="s">
        <v>363</v>
      </c>
      <c r="K8" s="1169" t="s">
        <v>363</v>
      </c>
      <c r="L8" s="1170"/>
      <c r="M8" s="1171"/>
      <c r="N8" s="1042" t="s">
        <v>986</v>
      </c>
      <c r="O8" s="1042" t="s">
        <v>365</v>
      </c>
      <c r="P8" s="1042" t="s">
        <v>1010</v>
      </c>
      <c r="Q8" s="1042" t="s">
        <v>1001</v>
      </c>
      <c r="R8" s="1156"/>
      <c r="S8" s="1156"/>
    </row>
    <row r="9" spans="1:21" ht="25.5" x14ac:dyDescent="0.25">
      <c r="A9" s="1089"/>
      <c r="B9" s="1048" t="s">
        <v>983</v>
      </c>
      <c r="C9" s="1048" t="s">
        <v>1011</v>
      </c>
      <c r="D9" s="1048" t="s">
        <v>947</v>
      </c>
      <c r="E9" s="1048" t="s">
        <v>378</v>
      </c>
      <c r="F9" s="1048" t="s">
        <v>35</v>
      </c>
      <c r="G9" s="1048" t="s">
        <v>1009</v>
      </c>
      <c r="H9" s="1048" t="s">
        <v>374</v>
      </c>
      <c r="I9" s="1048" t="s">
        <v>1007</v>
      </c>
      <c r="J9" s="1048" t="s">
        <v>1008</v>
      </c>
      <c r="K9" s="1048" t="s">
        <v>374</v>
      </c>
      <c r="L9" s="1048" t="s">
        <v>1007</v>
      </c>
      <c r="M9" s="1048" t="s">
        <v>1008</v>
      </c>
      <c r="N9" s="1048" t="s">
        <v>375</v>
      </c>
      <c r="O9" s="1048" t="s">
        <v>375</v>
      </c>
      <c r="P9" s="1048" t="s">
        <v>375</v>
      </c>
      <c r="Q9" s="1048" t="s">
        <v>375</v>
      </c>
      <c r="R9" s="1048" t="s">
        <v>47</v>
      </c>
      <c r="S9" s="1048" t="s">
        <v>48</v>
      </c>
    </row>
    <row r="10" spans="1:21" s="1027" customFormat="1" ht="144" customHeight="1" x14ac:dyDescent="0.25">
      <c r="A10" s="1172"/>
      <c r="B10" s="1032">
        <v>65903</v>
      </c>
      <c r="C10" s="1064" t="s">
        <v>1166</v>
      </c>
      <c r="D10" s="1064" t="s">
        <v>1075</v>
      </c>
      <c r="E10" s="1064" t="s">
        <v>1086</v>
      </c>
      <c r="F10" s="1040" t="s">
        <v>143</v>
      </c>
      <c r="G10" s="1064" t="s">
        <v>1016</v>
      </c>
      <c r="H10" s="1034">
        <v>1</v>
      </c>
      <c r="I10" s="1065">
        <v>44117</v>
      </c>
      <c r="J10" s="1065">
        <v>44186</v>
      </c>
      <c r="K10" s="1034">
        <f t="shared" ref="K10" si="0">IFERROR((O10/N10),0)</f>
        <v>1</v>
      </c>
      <c r="L10" s="1065">
        <v>44127</v>
      </c>
      <c r="M10" s="1039">
        <v>44173</v>
      </c>
      <c r="N10" s="1016">
        <v>1794894.82</v>
      </c>
      <c r="O10" s="1016">
        <v>1794894.82</v>
      </c>
      <c r="P10" s="1016">
        <v>538546.56999999995</v>
      </c>
      <c r="Q10" s="1016">
        <v>538546.56999999995</v>
      </c>
      <c r="R10" s="1091" t="s">
        <v>1096</v>
      </c>
      <c r="S10" s="1092" t="s">
        <v>1097</v>
      </c>
      <c r="T10" s="1059"/>
      <c r="U10" s="1027" t="s">
        <v>1162</v>
      </c>
    </row>
    <row r="11" spans="1:21" s="1027" customFormat="1" ht="132.75" customHeight="1" x14ac:dyDescent="0.25">
      <c r="A11" s="1172"/>
      <c r="B11" s="1032">
        <v>65905</v>
      </c>
      <c r="C11" s="1064" t="s">
        <v>1166</v>
      </c>
      <c r="D11" s="1064" t="s">
        <v>1077</v>
      </c>
      <c r="E11" s="1064" t="s">
        <v>1169</v>
      </c>
      <c r="F11" s="1040" t="s">
        <v>143</v>
      </c>
      <c r="G11" s="1064" t="s">
        <v>1016</v>
      </c>
      <c r="H11" s="1034">
        <v>1</v>
      </c>
      <c r="I11" s="1065">
        <v>44117</v>
      </c>
      <c r="J11" s="1065">
        <v>44186</v>
      </c>
      <c r="K11" s="1034">
        <v>1</v>
      </c>
      <c r="L11" s="1065">
        <v>44127</v>
      </c>
      <c r="M11" s="1039">
        <v>44173</v>
      </c>
      <c r="N11" s="1016">
        <v>1759952.28</v>
      </c>
      <c r="O11" s="1016">
        <v>1759952.28</v>
      </c>
      <c r="P11" s="1016">
        <v>527986.12</v>
      </c>
      <c r="Q11" s="1016">
        <v>527986.12</v>
      </c>
      <c r="R11" s="1091" t="s">
        <v>1098</v>
      </c>
      <c r="S11" s="1092" t="s">
        <v>1099</v>
      </c>
      <c r="T11" s="1059"/>
      <c r="U11" s="1027" t="s">
        <v>1162</v>
      </c>
    </row>
    <row r="12" spans="1:21" s="1027" customFormat="1" ht="122.25" customHeight="1" x14ac:dyDescent="0.25">
      <c r="A12" s="1172"/>
      <c r="B12" s="1032">
        <v>65906</v>
      </c>
      <c r="C12" s="1064" t="s">
        <v>1166</v>
      </c>
      <c r="D12" s="1064" t="s">
        <v>1078</v>
      </c>
      <c r="E12" s="1064" t="s">
        <v>1087</v>
      </c>
      <c r="F12" s="1040" t="s">
        <v>143</v>
      </c>
      <c r="G12" s="1064" t="s">
        <v>1016</v>
      </c>
      <c r="H12" s="1034">
        <v>1</v>
      </c>
      <c r="I12" s="1065">
        <v>44117</v>
      </c>
      <c r="J12" s="1065">
        <v>44186</v>
      </c>
      <c r="K12" s="1034">
        <f t="shared" ref="K12:K14" si="1">IFERROR((O12/N12),0)</f>
        <v>1</v>
      </c>
      <c r="L12" s="1065">
        <v>44141</v>
      </c>
      <c r="M12" s="1039">
        <v>44174</v>
      </c>
      <c r="N12" s="1016">
        <v>1375520.55</v>
      </c>
      <c r="O12" s="1016">
        <v>1375520.55</v>
      </c>
      <c r="P12" s="1016">
        <v>412678.28</v>
      </c>
      <c r="Q12" s="1016">
        <v>412678.28</v>
      </c>
      <c r="R12" s="1091" t="s">
        <v>1100</v>
      </c>
      <c r="S12" s="1092" t="s">
        <v>1101</v>
      </c>
      <c r="T12" s="1059"/>
      <c r="U12" s="1027" t="s">
        <v>1162</v>
      </c>
    </row>
    <row r="13" spans="1:21" s="1027" customFormat="1" ht="132" customHeight="1" x14ac:dyDescent="0.25">
      <c r="A13" s="1172"/>
      <c r="B13" s="1032">
        <v>60252</v>
      </c>
      <c r="C13" s="1064" t="s">
        <v>1034</v>
      </c>
      <c r="D13" s="1064" t="s">
        <v>1035</v>
      </c>
      <c r="E13" s="1064" t="s">
        <v>1088</v>
      </c>
      <c r="F13" s="1040" t="s">
        <v>143</v>
      </c>
      <c r="G13" s="1064" t="s">
        <v>1016</v>
      </c>
      <c r="H13" s="1034">
        <v>1</v>
      </c>
      <c r="I13" s="1065">
        <v>44117</v>
      </c>
      <c r="J13" s="1065">
        <v>44165</v>
      </c>
      <c r="K13" s="1034">
        <f t="shared" si="1"/>
        <v>1</v>
      </c>
      <c r="L13" s="1065">
        <v>44123</v>
      </c>
      <c r="M13" s="1039">
        <v>44166</v>
      </c>
      <c r="N13" s="1016">
        <v>827511.48</v>
      </c>
      <c r="O13" s="1016">
        <v>827511.48</v>
      </c>
      <c r="P13" s="1016">
        <v>248467.81</v>
      </c>
      <c r="Q13" s="1016">
        <v>248467.81</v>
      </c>
      <c r="R13" s="1091" t="s">
        <v>1102</v>
      </c>
      <c r="S13" s="1092" t="s">
        <v>1103</v>
      </c>
      <c r="T13" s="1013"/>
      <c r="U13" s="1027" t="s">
        <v>1145</v>
      </c>
    </row>
    <row r="14" spans="1:21" s="1027" customFormat="1" ht="81.75" customHeight="1" x14ac:dyDescent="0.25">
      <c r="A14" s="1172"/>
      <c r="B14" s="1032">
        <v>60254</v>
      </c>
      <c r="C14" s="1064" t="s">
        <v>1034</v>
      </c>
      <c r="D14" s="1064" t="s">
        <v>1036</v>
      </c>
      <c r="E14" s="1064" t="s">
        <v>1082</v>
      </c>
      <c r="F14" s="1040" t="s">
        <v>143</v>
      </c>
      <c r="G14" s="1064" t="s">
        <v>1080</v>
      </c>
      <c r="H14" s="1034">
        <v>1</v>
      </c>
      <c r="I14" s="1065">
        <v>44089</v>
      </c>
      <c r="J14" s="1065">
        <v>44172</v>
      </c>
      <c r="K14" s="1034">
        <f t="shared" si="1"/>
        <v>1</v>
      </c>
      <c r="L14" s="1065">
        <v>44096</v>
      </c>
      <c r="M14" s="1039">
        <v>44176</v>
      </c>
      <c r="N14" s="1016">
        <v>7455362.8899999997</v>
      </c>
      <c r="O14" s="1016">
        <v>7455362.8899999997</v>
      </c>
      <c r="P14" s="1016">
        <v>2189975.11</v>
      </c>
      <c r="Q14" s="1016">
        <v>2189975.11</v>
      </c>
      <c r="R14" s="1091" t="s">
        <v>1104</v>
      </c>
      <c r="S14" s="1092" t="s">
        <v>1105</v>
      </c>
      <c r="T14" s="1013"/>
      <c r="U14" s="1027" t="s">
        <v>1145</v>
      </c>
    </row>
    <row r="15" spans="1:21" s="1027" customFormat="1" ht="41.25" customHeight="1" x14ac:dyDescent="0.25">
      <c r="B15" s="1032">
        <v>60255</v>
      </c>
      <c r="C15" s="1064" t="s">
        <v>1034</v>
      </c>
      <c r="D15" s="1064" t="s">
        <v>1051</v>
      </c>
      <c r="E15" s="1064" t="s">
        <v>1163</v>
      </c>
      <c r="F15" s="1040" t="s">
        <v>143</v>
      </c>
      <c r="G15" s="1064" t="s">
        <v>1016</v>
      </c>
      <c r="H15" s="1067">
        <v>1</v>
      </c>
      <c r="I15" s="1065">
        <v>44154</v>
      </c>
      <c r="J15" s="1065">
        <v>44183</v>
      </c>
      <c r="K15" s="1034">
        <v>1</v>
      </c>
      <c r="L15" s="1039">
        <v>44186</v>
      </c>
      <c r="M15" s="1039">
        <v>44186</v>
      </c>
      <c r="N15" s="1016">
        <v>389639.7</v>
      </c>
      <c r="O15" s="1016">
        <v>389639.7</v>
      </c>
      <c r="P15" s="1016">
        <v>0</v>
      </c>
      <c r="Q15" s="1016">
        <v>0</v>
      </c>
      <c r="R15" s="1091" t="s">
        <v>998</v>
      </c>
      <c r="S15" s="1092">
        <v>1</v>
      </c>
    </row>
    <row r="16" spans="1:21" s="1027" customFormat="1" ht="126" customHeight="1" x14ac:dyDescent="0.25">
      <c r="A16" s="1088"/>
      <c r="B16" s="1032">
        <v>538009</v>
      </c>
      <c r="C16" s="1064" t="s">
        <v>1017</v>
      </c>
      <c r="D16" s="1064" t="s">
        <v>1164</v>
      </c>
      <c r="E16" s="1064" t="s">
        <v>1112</v>
      </c>
      <c r="F16" s="1040" t="s">
        <v>226</v>
      </c>
      <c r="G16" s="1064" t="s">
        <v>1006</v>
      </c>
      <c r="H16" s="1034">
        <v>1</v>
      </c>
      <c r="I16" s="1065">
        <v>44117</v>
      </c>
      <c r="J16" s="1065">
        <v>44172</v>
      </c>
      <c r="K16" s="1034">
        <v>1</v>
      </c>
      <c r="L16" s="1065">
        <f>+I16</f>
        <v>44117</v>
      </c>
      <c r="M16" s="1039">
        <v>44174</v>
      </c>
      <c r="N16" s="1016">
        <v>1041192.19</v>
      </c>
      <c r="O16" s="1016">
        <v>1041192.19</v>
      </c>
      <c r="P16" s="1016">
        <v>312376.39</v>
      </c>
      <c r="Q16" s="1016">
        <v>312376.39</v>
      </c>
      <c r="R16" s="1091" t="s">
        <v>1113</v>
      </c>
      <c r="S16" s="1092" t="s">
        <v>1114</v>
      </c>
      <c r="T16" s="1059"/>
      <c r="U16" s="1027" t="s">
        <v>1162</v>
      </c>
    </row>
    <row r="17" spans="1:21" s="1027" customFormat="1" ht="114.75" customHeight="1" x14ac:dyDescent="0.25">
      <c r="A17" s="1172"/>
      <c r="B17" s="1032">
        <v>63310</v>
      </c>
      <c r="C17" s="1064" t="s">
        <v>1027</v>
      </c>
      <c r="D17" s="1064" t="s">
        <v>1041</v>
      </c>
      <c r="E17" s="1064" t="s">
        <v>1055</v>
      </c>
      <c r="F17" s="1040" t="s">
        <v>471</v>
      </c>
      <c r="G17" s="1064" t="s">
        <v>1031</v>
      </c>
      <c r="H17" s="1034">
        <v>1</v>
      </c>
      <c r="I17" s="1065">
        <v>44102</v>
      </c>
      <c r="J17" s="1065">
        <v>44171</v>
      </c>
      <c r="K17" s="1034">
        <v>1</v>
      </c>
      <c r="L17" s="1065">
        <v>44102</v>
      </c>
      <c r="M17" s="1039">
        <v>44173</v>
      </c>
      <c r="N17" s="1016">
        <v>1915146.67</v>
      </c>
      <c r="O17" s="1016">
        <v>1915146.67</v>
      </c>
      <c r="P17" s="1016">
        <v>574801.69999999995</v>
      </c>
      <c r="Q17" s="1016">
        <v>574801.69999999995</v>
      </c>
      <c r="R17" s="1091" t="s">
        <v>1062</v>
      </c>
      <c r="S17" s="1092" t="s">
        <v>1067</v>
      </c>
      <c r="U17" s="1027" t="s">
        <v>1145</v>
      </c>
    </row>
    <row r="18" spans="1:21" s="1027" customFormat="1" ht="114.75" customHeight="1" x14ac:dyDescent="0.25">
      <c r="A18" s="1172"/>
      <c r="B18" s="1032">
        <v>63308</v>
      </c>
      <c r="C18" s="1064" t="s">
        <v>1027</v>
      </c>
      <c r="D18" s="1064" t="s">
        <v>1042</v>
      </c>
      <c r="E18" s="1064" t="s">
        <v>1056</v>
      </c>
      <c r="F18" s="1040" t="s">
        <v>742</v>
      </c>
      <c r="G18" s="1064" t="s">
        <v>1031</v>
      </c>
      <c r="H18" s="1034">
        <v>1</v>
      </c>
      <c r="I18" s="1065">
        <v>44102</v>
      </c>
      <c r="J18" s="1065">
        <v>44171</v>
      </c>
      <c r="K18" s="1034">
        <v>1</v>
      </c>
      <c r="L18" s="1065">
        <v>44102</v>
      </c>
      <c r="M18" s="1039">
        <v>44169</v>
      </c>
      <c r="N18" s="1016">
        <v>1999190.06</v>
      </c>
      <c r="O18" s="1016">
        <v>1999190.06</v>
      </c>
      <c r="P18" s="1016">
        <v>599758.43000000005</v>
      </c>
      <c r="Q18" s="1016">
        <v>599758.43000000005</v>
      </c>
      <c r="R18" s="1091" t="s">
        <v>1064</v>
      </c>
      <c r="S18" s="1092" t="s">
        <v>1068</v>
      </c>
      <c r="U18" s="1027" t="s">
        <v>1145</v>
      </c>
    </row>
    <row r="19" spans="1:21" s="1027" customFormat="1" ht="102" customHeight="1" x14ac:dyDescent="0.25">
      <c r="A19" s="1172"/>
      <c r="B19" s="1032">
        <v>63309</v>
      </c>
      <c r="C19" s="1064" t="s">
        <v>1027</v>
      </c>
      <c r="D19" s="1064" t="s">
        <v>1043</v>
      </c>
      <c r="E19" s="1064" t="s">
        <v>1057</v>
      </c>
      <c r="F19" s="1040" t="s">
        <v>212</v>
      </c>
      <c r="G19" s="1064" t="s">
        <v>1031</v>
      </c>
      <c r="H19" s="1034">
        <v>1</v>
      </c>
      <c r="I19" s="1065">
        <v>44084</v>
      </c>
      <c r="J19" s="1065">
        <v>44153</v>
      </c>
      <c r="K19" s="1034">
        <v>1</v>
      </c>
      <c r="L19" s="1065">
        <v>44084</v>
      </c>
      <c r="M19" s="1039">
        <v>44169</v>
      </c>
      <c r="N19" s="1016">
        <v>1980501.11</v>
      </c>
      <c r="O19" s="1016">
        <v>1980501.11</v>
      </c>
      <c r="P19" s="1016">
        <v>594150.96</v>
      </c>
      <c r="Q19" s="1016">
        <v>594150.96</v>
      </c>
      <c r="R19" s="1091" t="s">
        <v>1063</v>
      </c>
      <c r="S19" s="1092" t="s">
        <v>1069</v>
      </c>
      <c r="U19" s="1027" t="s">
        <v>1145</v>
      </c>
    </row>
    <row r="20" spans="1:21" s="1027" customFormat="1" ht="126" customHeight="1" x14ac:dyDescent="0.25">
      <c r="A20" s="1172"/>
      <c r="B20" s="1032">
        <v>63311</v>
      </c>
      <c r="C20" s="1064" t="s">
        <v>1027</v>
      </c>
      <c r="D20" s="1064" t="s">
        <v>1053</v>
      </c>
      <c r="E20" s="1064" t="s">
        <v>389</v>
      </c>
      <c r="F20" s="1040" t="s">
        <v>75</v>
      </c>
      <c r="G20" s="1064" t="s">
        <v>1031</v>
      </c>
      <c r="H20" s="1034">
        <v>1</v>
      </c>
      <c r="I20" s="1065">
        <v>44096</v>
      </c>
      <c r="J20" s="1065">
        <v>44179</v>
      </c>
      <c r="K20" s="1034">
        <v>1</v>
      </c>
      <c r="L20" s="1065">
        <v>44096</v>
      </c>
      <c r="M20" s="1039">
        <v>44174</v>
      </c>
      <c r="N20" s="1016">
        <v>2751133.44</v>
      </c>
      <c r="O20" s="1016">
        <v>2751133.44</v>
      </c>
      <c r="P20" s="1016">
        <v>825359.17</v>
      </c>
      <c r="Q20" s="1016">
        <v>825359.17</v>
      </c>
      <c r="R20" s="1091" t="s">
        <v>1065</v>
      </c>
      <c r="S20" s="1092" t="s">
        <v>1070</v>
      </c>
      <c r="U20" s="1027" t="s">
        <v>1145</v>
      </c>
    </row>
    <row r="21" spans="1:21" s="1027" customFormat="1" ht="59.25" customHeight="1" x14ac:dyDescent="0.25">
      <c r="A21" s="1172"/>
      <c r="B21" s="1032">
        <v>63312</v>
      </c>
      <c r="C21" s="1064" t="s">
        <v>1027</v>
      </c>
      <c r="D21" s="1064" t="s">
        <v>1054</v>
      </c>
      <c r="E21" s="1064" t="s">
        <v>1058</v>
      </c>
      <c r="F21" s="1040" t="s">
        <v>1059</v>
      </c>
      <c r="G21" s="1064" t="s">
        <v>1031</v>
      </c>
      <c r="H21" s="1034">
        <v>1</v>
      </c>
      <c r="I21" s="1065">
        <v>44096</v>
      </c>
      <c r="J21" s="1065">
        <v>44179</v>
      </c>
      <c r="K21" s="1034">
        <v>1</v>
      </c>
      <c r="L21" s="1065">
        <v>44096</v>
      </c>
      <c r="M21" s="1039">
        <v>44173</v>
      </c>
      <c r="N21" s="1016">
        <v>3897655.88</v>
      </c>
      <c r="O21" s="1016">
        <v>3897655.88</v>
      </c>
      <c r="P21" s="1016">
        <v>1169321.74</v>
      </c>
      <c r="Q21" s="1016">
        <v>1169321.74</v>
      </c>
      <c r="R21" s="1091" t="s">
        <v>1066</v>
      </c>
      <c r="S21" s="1092" t="s">
        <v>1071</v>
      </c>
      <c r="U21" s="1027" t="s">
        <v>1145</v>
      </c>
    </row>
    <row r="22" spans="1:21" s="1027" customFormat="1" ht="146.25" customHeight="1" x14ac:dyDescent="0.25">
      <c r="A22" s="1172"/>
      <c r="B22" s="1032">
        <v>65801</v>
      </c>
      <c r="C22" s="1064" t="s">
        <v>1167</v>
      </c>
      <c r="D22" s="1064" t="s">
        <v>1072</v>
      </c>
      <c r="E22" s="1064" t="s">
        <v>638</v>
      </c>
      <c r="F22" s="1040" t="s">
        <v>143</v>
      </c>
      <c r="G22" s="1064" t="s">
        <v>1006</v>
      </c>
      <c r="H22" s="1034">
        <v>1</v>
      </c>
      <c r="I22" s="1065">
        <v>44078</v>
      </c>
      <c r="J22" s="1065">
        <v>44133</v>
      </c>
      <c r="K22" s="1034">
        <f>IFERROR((O22/N22),0)</f>
        <v>1</v>
      </c>
      <c r="L22" s="1065">
        <v>44078</v>
      </c>
      <c r="M22" s="1039">
        <v>44169</v>
      </c>
      <c r="N22" s="1016">
        <v>990452</v>
      </c>
      <c r="O22" s="1016">
        <v>990452</v>
      </c>
      <c r="P22" s="1016">
        <v>297139.32</v>
      </c>
      <c r="Q22" s="1016">
        <v>297139.32</v>
      </c>
      <c r="R22" s="1091" t="s">
        <v>1060</v>
      </c>
      <c r="S22" s="1092" t="s">
        <v>1061</v>
      </c>
      <c r="T22" s="1027" t="s">
        <v>1145</v>
      </c>
    </row>
    <row r="23" spans="1:21" s="1027" customFormat="1" ht="117" customHeight="1" x14ac:dyDescent="0.25">
      <c r="A23" s="1172"/>
      <c r="B23" s="1032">
        <v>65807</v>
      </c>
      <c r="C23" s="1064" t="s">
        <v>1167</v>
      </c>
      <c r="D23" s="1064" t="s">
        <v>1083</v>
      </c>
      <c r="E23" s="1064" t="s">
        <v>1079</v>
      </c>
      <c r="F23" s="1040" t="s">
        <v>143</v>
      </c>
      <c r="G23" s="1064" t="s">
        <v>1080</v>
      </c>
      <c r="H23" s="1034">
        <v>1</v>
      </c>
      <c r="I23" s="1065">
        <v>44103</v>
      </c>
      <c r="J23" s="1065">
        <v>44172</v>
      </c>
      <c r="K23" s="1034">
        <f t="shared" ref="K23:K25" si="2">IFERROR((O23/N23),0)</f>
        <v>1</v>
      </c>
      <c r="L23" s="1065">
        <v>44109</v>
      </c>
      <c r="M23" s="1039">
        <v>44173</v>
      </c>
      <c r="N23" s="1016">
        <v>1906105.53</v>
      </c>
      <c r="O23" s="1016">
        <v>1906105.53</v>
      </c>
      <c r="P23" s="1016">
        <v>571842.67000000004</v>
      </c>
      <c r="Q23" s="1016">
        <v>571842.67000000004</v>
      </c>
      <c r="R23" s="1091" t="s">
        <v>1106</v>
      </c>
      <c r="S23" s="1092" t="s">
        <v>1107</v>
      </c>
      <c r="T23" s="1027" t="s">
        <v>1145</v>
      </c>
    </row>
    <row r="24" spans="1:21" s="1027" customFormat="1" ht="130.5" customHeight="1" x14ac:dyDescent="0.25">
      <c r="A24" s="1172"/>
      <c r="B24" s="1032">
        <v>65804</v>
      </c>
      <c r="C24" s="1064" t="s">
        <v>1167</v>
      </c>
      <c r="D24" s="1064" t="s">
        <v>1170</v>
      </c>
      <c r="E24" s="1064" t="s">
        <v>456</v>
      </c>
      <c r="F24" s="1040" t="s">
        <v>143</v>
      </c>
      <c r="G24" s="1064" t="s">
        <v>1080</v>
      </c>
      <c r="H24" s="1034">
        <v>1</v>
      </c>
      <c r="I24" s="1065">
        <v>44103</v>
      </c>
      <c r="J24" s="1065">
        <v>44172</v>
      </c>
      <c r="K24" s="1034">
        <f t="shared" si="2"/>
        <v>1</v>
      </c>
      <c r="L24" s="1065">
        <v>44109</v>
      </c>
      <c r="M24" s="1039">
        <v>44173</v>
      </c>
      <c r="N24" s="1016">
        <v>2718181.7</v>
      </c>
      <c r="O24" s="1016">
        <v>2718181.7</v>
      </c>
      <c r="P24" s="1016">
        <v>815699.92</v>
      </c>
      <c r="Q24" s="1016">
        <v>815699.92</v>
      </c>
      <c r="R24" s="1091" t="s">
        <v>1108</v>
      </c>
      <c r="S24" s="1092" t="s">
        <v>1109</v>
      </c>
      <c r="T24" s="1027" t="s">
        <v>1145</v>
      </c>
    </row>
    <row r="25" spans="1:21" s="1027" customFormat="1" ht="129.75" customHeight="1" x14ac:dyDescent="0.25">
      <c r="A25" s="1172"/>
      <c r="B25" s="1032">
        <v>65806</v>
      </c>
      <c r="C25" s="1064" t="s">
        <v>1167</v>
      </c>
      <c r="D25" s="1064" t="s">
        <v>1039</v>
      </c>
      <c r="E25" s="1064" t="s">
        <v>1081</v>
      </c>
      <c r="F25" s="1040" t="s">
        <v>143</v>
      </c>
      <c r="G25" s="1064" t="s">
        <v>1080</v>
      </c>
      <c r="H25" s="1034">
        <v>1</v>
      </c>
      <c r="I25" s="1065">
        <v>44103</v>
      </c>
      <c r="J25" s="1065">
        <v>43834</v>
      </c>
      <c r="K25" s="1034">
        <f t="shared" si="2"/>
        <v>1</v>
      </c>
      <c r="L25" s="1065">
        <v>44109</v>
      </c>
      <c r="M25" s="1039">
        <v>44173</v>
      </c>
      <c r="N25" s="1016">
        <v>4668836.9400000004</v>
      </c>
      <c r="O25" s="1016">
        <v>4668836.9400000004</v>
      </c>
      <c r="P25" s="1016">
        <v>1400667.57</v>
      </c>
      <c r="Q25" s="1016">
        <v>1400667.57</v>
      </c>
      <c r="R25" s="1091" t="s">
        <v>1110</v>
      </c>
      <c r="S25" s="1092" t="s">
        <v>1111</v>
      </c>
      <c r="T25" s="1027" t="s">
        <v>1145</v>
      </c>
    </row>
    <row r="26" spans="1:21" s="1027" customFormat="1" ht="102.75" customHeight="1" x14ac:dyDescent="0.25">
      <c r="A26" s="1172"/>
      <c r="B26" s="1032">
        <v>65803</v>
      </c>
      <c r="C26" s="1064" t="s">
        <v>1167</v>
      </c>
      <c r="D26" s="1064" t="s">
        <v>1037</v>
      </c>
      <c r="E26" s="1064" t="s">
        <v>1084</v>
      </c>
      <c r="F26" s="1040" t="s">
        <v>143</v>
      </c>
      <c r="G26" s="1064" t="s">
        <v>1085</v>
      </c>
      <c r="H26" s="1034">
        <v>1</v>
      </c>
      <c r="I26" s="1065">
        <v>44103</v>
      </c>
      <c r="J26" s="1065">
        <v>44172</v>
      </c>
      <c r="K26" s="1034">
        <v>1</v>
      </c>
      <c r="L26" s="1065">
        <v>44113</v>
      </c>
      <c r="M26" s="1039">
        <v>44173</v>
      </c>
      <c r="N26" s="1016">
        <v>2196133.67</v>
      </c>
      <c r="O26" s="1016">
        <v>2196133.67</v>
      </c>
      <c r="P26" s="1016">
        <v>658845.05000000005</v>
      </c>
      <c r="Q26" s="1016">
        <v>658845.05000000005</v>
      </c>
      <c r="R26" s="1091" t="s">
        <v>1092</v>
      </c>
      <c r="S26" s="1092" t="s">
        <v>1093</v>
      </c>
      <c r="T26" s="1027" t="s">
        <v>1145</v>
      </c>
    </row>
    <row r="27" spans="1:21" s="1027" customFormat="1" ht="123.75" customHeight="1" x14ac:dyDescent="0.25">
      <c r="A27" s="1172"/>
      <c r="B27" s="1032">
        <v>65805</v>
      </c>
      <c r="C27" s="1064" t="s">
        <v>1167</v>
      </c>
      <c r="D27" s="1064" t="s">
        <v>1038</v>
      </c>
      <c r="E27" s="1064" t="s">
        <v>179</v>
      </c>
      <c r="F27" s="1040" t="s">
        <v>143</v>
      </c>
      <c r="G27" s="1064" t="s">
        <v>1085</v>
      </c>
      <c r="H27" s="1034">
        <v>1</v>
      </c>
      <c r="I27" s="1065">
        <v>44103</v>
      </c>
      <c r="J27" s="1065">
        <v>44186</v>
      </c>
      <c r="K27" s="1034">
        <f t="shared" ref="K27" si="3">IFERROR((O27/N27),0)</f>
        <v>1</v>
      </c>
      <c r="L27" s="1065">
        <v>44113</v>
      </c>
      <c r="M27" s="1039">
        <v>44169</v>
      </c>
      <c r="N27" s="1016">
        <v>4565194.54</v>
      </c>
      <c r="O27" s="1016">
        <v>4565194.54</v>
      </c>
      <c r="P27" s="1016">
        <v>1369558.43</v>
      </c>
      <c r="Q27" s="1016">
        <v>1369558.43</v>
      </c>
      <c r="R27" s="1091" t="s">
        <v>1094</v>
      </c>
      <c r="S27" s="1092" t="s">
        <v>1095</v>
      </c>
      <c r="T27" s="1027" t="s">
        <v>1145</v>
      </c>
    </row>
    <row r="28" spans="1:21" s="1010" customFormat="1" ht="130.15" customHeight="1" x14ac:dyDescent="0.25">
      <c r="B28" s="1032">
        <v>6012120</v>
      </c>
      <c r="C28" s="1064" t="s">
        <v>1168</v>
      </c>
      <c r="D28" s="1064" t="s">
        <v>1130</v>
      </c>
      <c r="E28" s="1064" t="s">
        <v>1131</v>
      </c>
      <c r="F28" s="1064" t="s">
        <v>470</v>
      </c>
      <c r="G28" s="1064" t="s">
        <v>1006</v>
      </c>
      <c r="H28" s="1034">
        <v>1</v>
      </c>
      <c r="I28" s="1065">
        <v>44145</v>
      </c>
      <c r="J28" s="1065">
        <v>44186</v>
      </c>
      <c r="K28" s="1034">
        <v>1</v>
      </c>
      <c r="L28" s="1065">
        <v>44188</v>
      </c>
      <c r="M28" s="1039">
        <v>44188</v>
      </c>
      <c r="N28" s="1090">
        <v>183623.99</v>
      </c>
      <c r="O28" s="1090">
        <v>183623.99</v>
      </c>
      <c r="P28" s="1070">
        <v>0</v>
      </c>
      <c r="Q28" s="1070">
        <v>0</v>
      </c>
      <c r="R28" s="920" t="s">
        <v>1143</v>
      </c>
      <c r="S28" s="1092" t="s">
        <v>1144</v>
      </c>
      <c r="T28" s="1011" t="s">
        <v>1165</v>
      </c>
      <c r="U28" s="1017"/>
    </row>
    <row r="29" spans="1:21" ht="15.75" customHeight="1" x14ac:dyDescent="0.25">
      <c r="B29" s="1173"/>
      <c r="C29" s="1173"/>
      <c r="D29" s="1173"/>
      <c r="E29" s="1173"/>
      <c r="F29" s="1173"/>
      <c r="G29" s="1173"/>
      <c r="H29" s="1173"/>
      <c r="I29" s="1173"/>
      <c r="J29" s="1173"/>
      <c r="K29" s="1173"/>
      <c r="L29" s="1173"/>
      <c r="M29" s="1049" t="s">
        <v>385</v>
      </c>
      <c r="N29" s="1050">
        <f>+SUM(N10:N28)</f>
        <v>44416229.439999998</v>
      </c>
      <c r="O29" s="1050">
        <f>+SUM(O10:O28)</f>
        <v>44416229.439999998</v>
      </c>
      <c r="P29" s="1050"/>
      <c r="Q29" s="1050"/>
      <c r="R29" s="1051"/>
      <c r="S29" s="1093"/>
    </row>
    <row r="30" spans="1:21" ht="15.75" customHeight="1" x14ac:dyDescent="0.25">
      <c r="B30" s="1019"/>
      <c r="C30" s="1019"/>
      <c r="D30" s="1019"/>
      <c r="E30" s="1019"/>
      <c r="F30" s="1019"/>
      <c r="G30" s="1019"/>
      <c r="H30" s="1019"/>
      <c r="I30" s="1019"/>
      <c r="J30" s="1019"/>
      <c r="K30" s="1019"/>
      <c r="L30" s="1019"/>
      <c r="M30" s="1052"/>
      <c r="N30" s="1053"/>
      <c r="O30" s="1053"/>
      <c r="P30" s="1053"/>
      <c r="Q30" s="1053"/>
      <c r="R30" s="1054"/>
      <c r="S30" s="1055"/>
    </row>
    <row r="31" spans="1:21" ht="15.75" customHeight="1" x14ac:dyDescent="0.25">
      <c r="B31" s="1019"/>
      <c r="C31" s="1019"/>
      <c r="D31" s="1019"/>
      <c r="E31" s="1019"/>
      <c r="F31" s="1019"/>
      <c r="G31" s="1019"/>
      <c r="H31" s="1019"/>
      <c r="I31" s="1019"/>
      <c r="J31" s="1019"/>
      <c r="K31" s="1019"/>
      <c r="L31" s="1019"/>
      <c r="M31" s="1052"/>
      <c r="N31" s="1053"/>
      <c r="O31" s="1053"/>
      <c r="P31" s="1053"/>
      <c r="Q31" s="1053"/>
      <c r="R31" s="1054"/>
      <c r="S31" s="1055"/>
    </row>
    <row r="32" spans="1:21" s="1027" customFormat="1" ht="15.75" customHeight="1" x14ac:dyDescent="0.25">
      <c r="A32" s="1088"/>
      <c r="B32" s="1019"/>
      <c r="C32" s="1019"/>
      <c r="D32" s="1041"/>
      <c r="E32" s="1019"/>
      <c r="F32" s="1019"/>
      <c r="G32" s="1019"/>
      <c r="H32" s="1019"/>
      <c r="I32" s="1019"/>
      <c r="J32" s="1019"/>
      <c r="K32" s="1019"/>
      <c r="L32" s="1019"/>
      <c r="M32" s="1052"/>
      <c r="N32" s="1053"/>
      <c r="O32" s="1053"/>
      <c r="P32" s="1053"/>
      <c r="Q32" s="1053"/>
      <c r="R32" s="1054"/>
      <c r="S32" s="1055"/>
    </row>
    <row r="33" spans="1:19" s="1027" customFormat="1" ht="15.75" customHeight="1" x14ac:dyDescent="0.25">
      <c r="A33" s="1088"/>
      <c r="B33" s="1019"/>
      <c r="C33" s="1019"/>
      <c r="D33" s="1019"/>
      <c r="E33" s="1019"/>
      <c r="F33" s="1019"/>
      <c r="G33" s="1019"/>
      <c r="H33" s="1019"/>
      <c r="I33" s="1019"/>
      <c r="J33" s="1019"/>
      <c r="K33" s="1019"/>
      <c r="L33" s="1019"/>
      <c r="M33" s="1052"/>
      <c r="N33" s="1053"/>
      <c r="O33" s="1053"/>
      <c r="P33" s="1053"/>
      <c r="Q33" s="1053"/>
      <c r="R33" s="1054"/>
      <c r="S33" s="1055"/>
    </row>
    <row r="34" spans="1:19" s="1027" customFormat="1" ht="15.75" customHeight="1" x14ac:dyDescent="0.25">
      <c r="A34" s="1088"/>
      <c r="B34" s="1019"/>
      <c r="C34" s="1019"/>
      <c r="D34" s="1019"/>
      <c r="E34" s="1019"/>
      <c r="F34" s="1019"/>
      <c r="G34" s="1019"/>
      <c r="H34" s="1019"/>
      <c r="I34" s="1019"/>
      <c r="J34" s="1019"/>
      <c r="K34" s="1019"/>
      <c r="L34" s="1019"/>
      <c r="M34" s="1052"/>
      <c r="N34" s="1053"/>
      <c r="O34" s="1053"/>
      <c r="P34" s="1053"/>
      <c r="Q34" s="1053"/>
      <c r="R34" s="1054"/>
      <c r="S34" s="1055"/>
    </row>
    <row r="35" spans="1:19" s="1027" customFormat="1" ht="15.75" customHeight="1" x14ac:dyDescent="0.25">
      <c r="A35" s="1088"/>
      <c r="B35" s="1019"/>
      <c r="C35" s="1019"/>
      <c r="D35" s="1019"/>
      <c r="E35" s="1019"/>
      <c r="F35" s="1019"/>
      <c r="G35" s="1019"/>
      <c r="H35" s="1019"/>
      <c r="I35" s="1019"/>
      <c r="J35" s="1019"/>
      <c r="K35" s="1019"/>
      <c r="L35" s="1019"/>
      <c r="M35" s="1052"/>
      <c r="N35" s="1053"/>
      <c r="O35" s="1053"/>
      <c r="P35" s="1053"/>
      <c r="Q35" s="1053"/>
      <c r="R35" s="1054"/>
      <c r="S35" s="1055"/>
    </row>
    <row r="36" spans="1:19" s="1027" customFormat="1" ht="15.75" customHeight="1" x14ac:dyDescent="0.25">
      <c r="A36" s="1088"/>
      <c r="B36" s="1019"/>
      <c r="C36" s="1019"/>
      <c r="D36" s="1019"/>
      <c r="E36" s="1019"/>
      <c r="F36" s="1019"/>
      <c r="G36" s="1019"/>
      <c r="H36" s="1019"/>
      <c r="I36" s="1019"/>
      <c r="J36" s="1019"/>
      <c r="K36" s="1019"/>
      <c r="L36" s="1019"/>
      <c r="M36" s="1052"/>
      <c r="N36" s="1053"/>
      <c r="O36" s="1053"/>
      <c r="P36" s="1053"/>
      <c r="Q36" s="1053"/>
      <c r="R36" s="1054"/>
      <c r="S36" s="1055"/>
    </row>
    <row r="37" spans="1:19" s="1027" customFormat="1" ht="15.75" customHeight="1" x14ac:dyDescent="0.25">
      <c r="A37" s="1088"/>
      <c r="B37" s="1019"/>
      <c r="C37" s="1019"/>
      <c r="D37" s="1019"/>
      <c r="E37" s="1019"/>
      <c r="F37" s="1019"/>
      <c r="G37" s="1019"/>
      <c r="H37" s="1019"/>
      <c r="I37" s="1019"/>
      <c r="J37" s="1019"/>
      <c r="K37" s="1019"/>
      <c r="L37" s="1019"/>
      <c r="M37" s="1052"/>
      <c r="N37" s="1053"/>
      <c r="O37" s="1053"/>
      <c r="P37" s="1053"/>
      <c r="Q37" s="1053"/>
      <c r="R37" s="1054"/>
      <c r="S37" s="1055"/>
    </row>
    <row r="38" spans="1:19" s="1027" customFormat="1" ht="15.75" customHeight="1" x14ac:dyDescent="0.25">
      <c r="A38" s="1088"/>
      <c r="B38" s="1019"/>
      <c r="C38" s="1019"/>
      <c r="D38" s="1019"/>
      <c r="E38" s="1019"/>
      <c r="F38" s="1019"/>
      <c r="G38" s="1019"/>
      <c r="H38" s="1019"/>
      <c r="I38" s="1019"/>
      <c r="J38" s="1019"/>
      <c r="K38" s="1019"/>
      <c r="L38" s="1019"/>
      <c r="M38" s="1052"/>
      <c r="N38" s="1053"/>
      <c r="O38" s="1053"/>
      <c r="P38" s="1053"/>
      <c r="Q38" s="1053"/>
      <c r="R38" s="1054"/>
      <c r="S38" s="1055"/>
    </row>
    <row r="39" spans="1:19" s="1027" customFormat="1" ht="15.75" customHeight="1" x14ac:dyDescent="0.25">
      <c r="A39" s="1088"/>
      <c r="B39" s="1019"/>
      <c r="C39" s="1019"/>
      <c r="D39" s="1019"/>
      <c r="E39" s="1019"/>
      <c r="F39" s="1019"/>
      <c r="G39" s="1019"/>
      <c r="H39" s="1019"/>
      <c r="I39" s="1019"/>
      <c r="J39" s="1019"/>
      <c r="K39" s="1019"/>
      <c r="L39" s="1019"/>
      <c r="M39" s="1052"/>
      <c r="N39" s="1053"/>
      <c r="O39" s="1053"/>
      <c r="P39" s="1053"/>
      <c r="Q39" s="1053"/>
      <c r="R39" s="1054"/>
      <c r="S39" s="1055"/>
    </row>
    <row r="40" spans="1:19" s="1027" customFormat="1" ht="15.75" customHeight="1" x14ac:dyDescent="0.25">
      <c r="A40" s="1088"/>
      <c r="B40" s="1019"/>
      <c r="C40" s="1019"/>
      <c r="D40" s="1019"/>
      <c r="E40" s="1019"/>
      <c r="F40" s="1019"/>
      <c r="G40" s="1019"/>
      <c r="H40" s="1019"/>
      <c r="I40" s="1019"/>
      <c r="J40" s="1019"/>
      <c r="K40" s="1019"/>
      <c r="L40" s="1019"/>
      <c r="M40" s="1052"/>
      <c r="N40" s="1053"/>
      <c r="O40" s="1053"/>
      <c r="P40" s="1053"/>
      <c r="Q40" s="1053"/>
      <c r="R40" s="1054"/>
      <c r="S40" s="1055"/>
    </row>
    <row r="41" spans="1:19" s="1027" customFormat="1" ht="15.75" customHeight="1" x14ac:dyDescent="0.25">
      <c r="A41" s="1088"/>
      <c r="B41" s="1019"/>
      <c r="C41" s="1019"/>
      <c r="D41" s="1019"/>
      <c r="E41" s="1019"/>
      <c r="F41" s="1019"/>
      <c r="G41" s="1019"/>
      <c r="H41" s="1019"/>
      <c r="I41" s="1019"/>
      <c r="J41" s="1019"/>
      <c r="K41" s="1019"/>
      <c r="L41" s="1019"/>
      <c r="M41" s="1052"/>
      <c r="N41" s="1053"/>
      <c r="O41" s="1053"/>
      <c r="P41" s="1053"/>
      <c r="Q41" s="1053"/>
      <c r="R41" s="1054"/>
      <c r="S41" s="1055"/>
    </row>
    <row r="42" spans="1:19" ht="15.75" customHeight="1" x14ac:dyDescent="0.25">
      <c r="B42" s="1019"/>
      <c r="C42" s="1019"/>
      <c r="D42" s="1019"/>
      <c r="E42" s="1019"/>
      <c r="F42" s="1019"/>
      <c r="G42" s="1019"/>
      <c r="H42" s="1019"/>
      <c r="I42" s="1019"/>
      <c r="J42" s="1019"/>
      <c r="K42" s="1019"/>
      <c r="L42" s="1019"/>
      <c r="M42" s="1052"/>
      <c r="N42" s="1053"/>
      <c r="O42" s="1053"/>
      <c r="P42" s="1053"/>
      <c r="Q42" s="1053"/>
      <c r="R42" s="1054"/>
      <c r="S42" s="1055"/>
    </row>
    <row r="43" spans="1:19" ht="15.75" customHeight="1" x14ac:dyDescent="0.25">
      <c r="B43" s="1019"/>
      <c r="C43" s="1019"/>
      <c r="D43" s="1019"/>
      <c r="E43" s="1019"/>
      <c r="F43" s="1019"/>
      <c r="G43" s="1019"/>
      <c r="H43" s="1019"/>
      <c r="I43" s="1019"/>
      <c r="J43" s="1019"/>
      <c r="K43" s="1019"/>
      <c r="L43" s="1019"/>
      <c r="M43" s="1052"/>
      <c r="N43" s="1053"/>
      <c r="O43" s="1053"/>
      <c r="P43" s="1053"/>
      <c r="Q43" s="1053"/>
      <c r="R43" s="1054"/>
      <c r="S43" s="1055"/>
    </row>
    <row r="44" spans="1:19" ht="15.75" customHeight="1" x14ac:dyDescent="0.25">
      <c r="B44" s="1019"/>
      <c r="C44" s="1019"/>
      <c r="D44" s="1019"/>
      <c r="E44" s="1019"/>
      <c r="F44" s="1019"/>
      <c r="G44" s="1019"/>
      <c r="H44" s="1019"/>
      <c r="I44" s="1019"/>
      <c r="J44" s="1019"/>
      <c r="K44" s="1019"/>
      <c r="L44" s="1019"/>
      <c r="M44" s="1052"/>
      <c r="N44" s="1053"/>
      <c r="O44" s="1053"/>
      <c r="P44" s="1053"/>
      <c r="Q44" s="1053"/>
      <c r="R44" s="1054"/>
      <c r="S44" s="1055"/>
    </row>
    <row r="45" spans="1:19" ht="16.149999999999999" customHeight="1" x14ac:dyDescent="0.25">
      <c r="B45" s="1019"/>
      <c r="C45" s="1019"/>
      <c r="D45" s="1019"/>
      <c r="E45" s="1019"/>
      <c r="F45" s="1019"/>
      <c r="G45" s="1019"/>
      <c r="H45" s="1019"/>
      <c r="I45" s="1019"/>
      <c r="J45" s="1019"/>
      <c r="K45" s="1019"/>
      <c r="L45" s="1019"/>
      <c r="M45" s="1052"/>
      <c r="N45" s="1053"/>
      <c r="O45" s="1056"/>
      <c r="P45" s="1056"/>
      <c r="Q45" s="1056"/>
      <c r="R45" s="1057"/>
      <c r="S45" s="1058"/>
    </row>
    <row r="46" spans="1:19" x14ac:dyDescent="0.25">
      <c r="B46" s="1058"/>
      <c r="C46" s="1058"/>
      <c r="D46" s="1058"/>
      <c r="E46" s="1058"/>
      <c r="F46" s="1058"/>
      <c r="G46" s="1058"/>
      <c r="H46" s="1058"/>
      <c r="I46" s="1058"/>
      <c r="J46" s="1058"/>
      <c r="K46" s="1058"/>
      <c r="L46" s="1058"/>
      <c r="M46" s="1058"/>
      <c r="N46" s="1058"/>
      <c r="O46" s="1058"/>
      <c r="P46" s="1058"/>
      <c r="Q46" s="1058"/>
      <c r="R46" s="1058"/>
      <c r="S46" s="1058"/>
    </row>
    <row r="47" spans="1:19" x14ac:dyDescent="0.25">
      <c r="B47" s="1058"/>
      <c r="C47" s="1058"/>
      <c r="D47" s="1058"/>
      <c r="E47" s="1058"/>
      <c r="F47" s="1058"/>
      <c r="G47" s="1058"/>
      <c r="H47" s="1058"/>
      <c r="I47" s="1058"/>
      <c r="J47" s="1058"/>
      <c r="K47" s="1058"/>
      <c r="L47" s="1058"/>
      <c r="M47" s="1058"/>
      <c r="N47" s="1058"/>
      <c r="O47" s="1058"/>
      <c r="P47" s="1058"/>
      <c r="Q47" s="1058"/>
      <c r="R47" s="1058"/>
      <c r="S47" s="1058"/>
    </row>
    <row r="48" spans="1:19" x14ac:dyDescent="0.25">
      <c r="B48" s="1058"/>
      <c r="C48" s="1058"/>
      <c r="D48" s="1058"/>
      <c r="E48" s="1058"/>
      <c r="F48" s="1058"/>
      <c r="G48" s="1058"/>
      <c r="H48" s="1058"/>
      <c r="I48" s="1058"/>
      <c r="J48" s="1058"/>
      <c r="K48" s="1058"/>
      <c r="L48" s="1058"/>
      <c r="M48" s="1058"/>
      <c r="N48" s="1058"/>
      <c r="O48" s="1058"/>
      <c r="P48" s="1058"/>
      <c r="Q48" s="1058"/>
      <c r="R48" s="1058"/>
      <c r="S48" s="1058"/>
    </row>
    <row r="49" spans="2:19" x14ac:dyDescent="0.25">
      <c r="B49" s="1058"/>
      <c r="C49" s="1058"/>
      <c r="D49" s="1058"/>
      <c r="E49" s="1058"/>
      <c r="F49" s="1058"/>
      <c r="G49" s="1058"/>
      <c r="H49" s="1058"/>
      <c r="I49" s="1058"/>
      <c r="J49" s="1058"/>
      <c r="K49" s="1058"/>
      <c r="L49" s="1058"/>
      <c r="M49" s="1058"/>
      <c r="N49" s="1058"/>
      <c r="O49" s="1058"/>
      <c r="P49" s="1058"/>
      <c r="Q49" s="1058"/>
      <c r="R49" s="1058"/>
      <c r="S49" s="1058"/>
    </row>
    <row r="50" spans="2:19" x14ac:dyDescent="0.25">
      <c r="B50" s="1058"/>
      <c r="C50" s="1058"/>
      <c r="D50" s="1058"/>
      <c r="E50" s="1058"/>
      <c r="F50" s="1058"/>
      <c r="G50" s="1058"/>
      <c r="H50" s="1058"/>
      <c r="I50" s="1058"/>
      <c r="J50" s="1058"/>
      <c r="K50" s="1058"/>
      <c r="L50" s="1058"/>
      <c r="M50" s="1058"/>
      <c r="N50" s="1058"/>
      <c r="O50" s="1058"/>
      <c r="P50" s="1058"/>
      <c r="Q50" s="1058"/>
      <c r="R50" s="1058"/>
      <c r="S50" s="1058"/>
    </row>
    <row r="51" spans="2:19" x14ac:dyDescent="0.25">
      <c r="B51" s="1058"/>
      <c r="C51" s="1058"/>
      <c r="D51" s="1058"/>
      <c r="E51" s="1058"/>
      <c r="F51" s="1058"/>
      <c r="G51" s="1058"/>
      <c r="H51" s="1058"/>
      <c r="I51" s="1058"/>
      <c r="J51" s="1058"/>
      <c r="K51" s="1058"/>
      <c r="L51" s="1058"/>
      <c r="M51" s="1058"/>
      <c r="N51" s="1058"/>
      <c r="O51" s="1058"/>
      <c r="P51" s="1058"/>
      <c r="Q51" s="1058"/>
      <c r="R51" s="1058"/>
      <c r="S51" s="1058"/>
    </row>
  </sheetData>
  <mergeCells count="13">
    <mergeCell ref="A10:A12"/>
    <mergeCell ref="A13:A14"/>
    <mergeCell ref="A17:A21"/>
    <mergeCell ref="A22:A27"/>
    <mergeCell ref="B29:L29"/>
    <mergeCell ref="R7:S8"/>
    <mergeCell ref="N7:Q7"/>
    <mergeCell ref="D6:F6"/>
    <mergeCell ref="D7:F7"/>
    <mergeCell ref="H7:M7"/>
    <mergeCell ref="D8:F8"/>
    <mergeCell ref="H8:J8"/>
    <mergeCell ref="K8:M8"/>
  </mergeCells>
  <printOptions horizontalCentered="1"/>
  <pageMargins left="0.19685039370078741" right="0.19685039370078741" top="0.78740157480314965" bottom="0.39370078740157483" header="0.31496062992125984" footer="0.31496062992125984"/>
  <pageSetup scale="28" fitToHeight="2" orientation="landscape" r:id="rId1"/>
  <headerFooter>
    <oddHeader xml:space="preserve">&amp;L&amp;G&amp;C&amp;"Gotham Book,Negrita"ESTADO DE AVANCE FÍSICO-FINANCIERO
FECHA: 23 DE DICIEMBRE 2020
OBRAS FINALIZADAS
</oddHeader>
    <oddFooter xml:space="preserve">&amp;C&amp;"Gotham Book,Normal"Bajo protesta de decir verdad declaramos que los Estados Financieros y sus notas, son razonablemente correctos y son responsabilidad del emisor.&amp;"-,Normal"
</oddFooter>
  </headerFooter>
  <rowBreaks count="1" manualBreakCount="1">
    <brk id="19" max="22"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D37"/>
  <sheetViews>
    <sheetView workbookViewId="0"/>
  </sheetViews>
  <sheetFormatPr baseColWidth="10" defaultRowHeight="15" x14ac:dyDescent="0.25"/>
  <sheetData>
    <row r="6" spans="2:30" x14ac:dyDescent="0.25">
      <c r="B6" s="441"/>
      <c r="E6" s="442" t="s">
        <v>349</v>
      </c>
      <c r="M6" s="442" t="str">
        <f>'FISM 2012'!$L$5</f>
        <v>FECHA: 28 DE FEBRERO DE 2017</v>
      </c>
      <c r="U6" s="749"/>
      <c r="V6" s="749"/>
      <c r="W6" s="749"/>
      <c r="X6" s="749"/>
      <c r="Y6" s="749"/>
      <c r="Z6" s="749"/>
      <c r="AA6" s="749"/>
      <c r="AB6" s="749"/>
      <c r="AC6" s="749"/>
      <c r="AD6" s="749"/>
    </row>
    <row r="7" spans="2:30" x14ac:dyDescent="0.25">
      <c r="B7" s="443"/>
      <c r="U7" s="435"/>
      <c r="V7" s="435"/>
      <c r="W7" s="435"/>
      <c r="X7" s="435"/>
      <c r="Y7" s="435"/>
      <c r="Z7" s="435"/>
      <c r="AA7" s="435"/>
      <c r="AB7" s="435"/>
      <c r="AC7" s="435"/>
      <c r="AD7" s="435"/>
    </row>
    <row r="8" spans="2:30" x14ac:dyDescent="0.25">
      <c r="C8" s="444" t="s">
        <v>350</v>
      </c>
      <c r="D8" s="442"/>
      <c r="E8" s="445" t="s">
        <v>976</v>
      </c>
      <c r="F8" s="446"/>
      <c r="G8" s="446"/>
      <c r="H8" s="446"/>
      <c r="I8" s="446"/>
      <c r="J8" s="446"/>
      <c r="K8" s="446"/>
      <c r="L8" s="446"/>
      <c r="Q8" s="422" t="s">
        <v>977</v>
      </c>
      <c r="U8" s="435"/>
      <c r="V8" s="435"/>
      <c r="W8" s="435"/>
      <c r="X8" s="435"/>
      <c r="Y8" s="435"/>
      <c r="Z8" s="435"/>
      <c r="AA8" s="435"/>
      <c r="AB8" s="435"/>
      <c r="AC8" s="435"/>
      <c r="AD8" s="435"/>
    </row>
    <row r="9" spans="2:30" x14ac:dyDescent="0.25">
      <c r="C9" s="444" t="s">
        <v>351</v>
      </c>
      <c r="D9" s="442"/>
      <c r="E9" s="447" t="s">
        <v>352</v>
      </c>
      <c r="F9" s="448"/>
      <c r="G9" s="448"/>
      <c r="H9" s="448"/>
      <c r="I9" s="448"/>
      <c r="J9" s="448"/>
      <c r="K9" s="448"/>
      <c r="L9" s="448"/>
      <c r="U9" s="435"/>
      <c r="V9" s="435"/>
      <c r="W9" s="435"/>
      <c r="X9" s="435"/>
      <c r="Y9" s="435"/>
      <c r="Z9" s="435"/>
      <c r="AA9" s="435"/>
      <c r="AB9" s="435"/>
      <c r="AC9" s="435"/>
      <c r="AD9" s="435"/>
    </row>
    <row r="10" spans="2:30" x14ac:dyDescent="0.25">
      <c r="C10" s="444" t="s">
        <v>353</v>
      </c>
      <c r="D10" s="442"/>
      <c r="E10" s="447" t="s">
        <v>143</v>
      </c>
      <c r="F10" s="448"/>
      <c r="G10" s="448"/>
      <c r="H10" s="448"/>
      <c r="I10" s="448"/>
      <c r="J10" s="448"/>
      <c r="K10" s="448"/>
      <c r="L10" s="448"/>
      <c r="U10" s="435"/>
      <c r="V10" s="435"/>
      <c r="W10" s="435"/>
      <c r="X10" s="435"/>
      <c r="Y10" s="435"/>
      <c r="Z10" s="435"/>
      <c r="AA10" s="435"/>
      <c r="AB10" s="435"/>
      <c r="AC10" s="435"/>
      <c r="AD10" s="435"/>
    </row>
    <row r="11" spans="2:30" x14ac:dyDescent="0.25">
      <c r="C11" s="444"/>
      <c r="D11" s="442"/>
      <c r="E11" s="449"/>
      <c r="F11" s="435"/>
      <c r="G11" s="435"/>
      <c r="H11" s="435"/>
      <c r="I11" s="435"/>
      <c r="J11" s="435"/>
      <c r="K11" s="435"/>
      <c r="L11" s="435"/>
      <c r="U11" s="435"/>
      <c r="V11" s="435"/>
      <c r="W11" s="435"/>
      <c r="X11" s="435"/>
      <c r="Y11" s="435"/>
      <c r="Z11" s="435"/>
      <c r="AA11" s="435"/>
      <c r="AB11" s="435"/>
      <c r="AC11" s="435"/>
      <c r="AD11" s="435"/>
    </row>
    <row r="12" spans="2:30" x14ac:dyDescent="0.25">
      <c r="B12" s="450" t="s">
        <v>354</v>
      </c>
      <c r="C12" s="750" t="str">
        <f>'FISM 2012'!$C$11:$E$11</f>
        <v>DICIEMBRE</v>
      </c>
      <c r="D12" s="751"/>
      <c r="E12" s="752"/>
      <c r="F12" s="766"/>
      <c r="G12" s="767"/>
      <c r="H12" s="767"/>
      <c r="I12" s="767"/>
      <c r="J12" s="767"/>
      <c r="K12" s="767"/>
      <c r="L12" s="767"/>
      <c r="M12" s="767"/>
      <c r="N12" s="767"/>
      <c r="O12" s="767"/>
      <c r="P12" s="767"/>
      <c r="Q12" s="451"/>
      <c r="U12" s="435"/>
      <c r="V12" s="435"/>
      <c r="W12" s="435"/>
      <c r="X12" s="435"/>
      <c r="Y12" s="435"/>
      <c r="Z12" s="435"/>
      <c r="AA12" s="435"/>
      <c r="AB12" s="435"/>
      <c r="AC12" s="435"/>
      <c r="AD12" s="435"/>
    </row>
    <row r="13" spans="2:30" ht="22.5" x14ac:dyDescent="0.25">
      <c r="B13" s="450" t="s">
        <v>355</v>
      </c>
      <c r="C13" s="753" t="s">
        <v>356</v>
      </c>
      <c r="D13" s="754"/>
      <c r="E13" s="755"/>
      <c r="F13" s="756" t="s">
        <v>357</v>
      </c>
      <c r="G13" s="757"/>
      <c r="H13" s="757"/>
      <c r="I13" s="757"/>
      <c r="J13" s="757"/>
      <c r="K13" s="758"/>
      <c r="L13" s="756" t="s">
        <v>358</v>
      </c>
      <c r="M13" s="758"/>
      <c r="N13" s="537"/>
      <c r="O13" s="537"/>
      <c r="P13" s="537"/>
      <c r="Q13" s="452"/>
      <c r="R13" s="759" t="s">
        <v>359</v>
      </c>
      <c r="U13" s="435"/>
      <c r="V13" s="435"/>
      <c r="W13" s="435"/>
      <c r="X13" s="435"/>
      <c r="Y13" s="435"/>
      <c r="Z13" s="435"/>
      <c r="AA13" s="435"/>
      <c r="AB13" s="435"/>
      <c r="AC13" s="435"/>
      <c r="AD13" s="435"/>
    </row>
    <row r="14" spans="2:30" ht="33.75" x14ac:dyDescent="0.25">
      <c r="B14" s="450" t="s">
        <v>360</v>
      </c>
      <c r="C14" s="761" t="s">
        <v>361</v>
      </c>
      <c r="D14" s="762"/>
      <c r="E14" s="763"/>
      <c r="F14" s="746" t="s">
        <v>362</v>
      </c>
      <c r="G14" s="747"/>
      <c r="H14" s="748"/>
      <c r="I14" s="746" t="s">
        <v>363</v>
      </c>
      <c r="J14" s="747"/>
      <c r="K14" s="748"/>
      <c r="L14" s="416" t="s">
        <v>364</v>
      </c>
      <c r="M14" s="416" t="s">
        <v>365</v>
      </c>
      <c r="N14" s="416"/>
      <c r="O14" s="764" t="s">
        <v>366</v>
      </c>
      <c r="P14" s="765"/>
      <c r="Q14" s="453"/>
      <c r="R14" s="760"/>
      <c r="U14" s="435"/>
      <c r="V14" s="435"/>
      <c r="W14" s="435"/>
      <c r="X14" s="435"/>
      <c r="Y14" s="435"/>
      <c r="Z14" s="435"/>
      <c r="AA14" s="435"/>
      <c r="AB14" s="435"/>
      <c r="AC14" s="435"/>
      <c r="AD14" s="435"/>
    </row>
    <row r="15" spans="2:30" ht="78.75" x14ac:dyDescent="0.25">
      <c r="B15" s="454">
        <v>16026</v>
      </c>
      <c r="C15" s="382" t="s">
        <v>104</v>
      </c>
      <c r="D15" s="383" t="s">
        <v>13</v>
      </c>
      <c r="E15" s="383" t="s">
        <v>105</v>
      </c>
      <c r="F15" s="384">
        <f>+VLOOKUP($B15,'REPORTE OBRAS'!$B$4:$R$170,7,FALSE)</f>
        <v>1</v>
      </c>
      <c r="G15" s="455">
        <v>41723</v>
      </c>
      <c r="H15" s="455">
        <v>41779</v>
      </c>
      <c r="I15" s="426">
        <f t="shared" ref="I15:I21" si="0">IFERROR((M15/L15),0)</f>
        <v>1</v>
      </c>
      <c r="J15" s="455">
        <v>41723</v>
      </c>
      <c r="K15" s="455">
        <v>41779</v>
      </c>
      <c r="L15" s="386">
        <v>1082607.74</v>
      </c>
      <c r="M15" s="386">
        <f>980559.85+102047.89</f>
        <v>1082607.74</v>
      </c>
      <c r="N15" s="386">
        <f>+L15-M15</f>
        <v>0</v>
      </c>
      <c r="O15" s="383" t="s">
        <v>61</v>
      </c>
      <c r="P15" s="383">
        <v>1</v>
      </c>
      <c r="Q15" s="67">
        <f>+L15-M15</f>
        <v>0</v>
      </c>
      <c r="R15" s="454">
        <v>1</v>
      </c>
      <c r="S15" s="431"/>
      <c r="T15" s="456"/>
      <c r="U15" s="433"/>
      <c r="V15" s="457"/>
      <c r="W15" s="458"/>
      <c r="X15" s="435"/>
      <c r="Y15" s="435"/>
      <c r="Z15" s="435"/>
      <c r="AA15" s="435"/>
      <c r="AB15" s="435"/>
      <c r="AC15" s="435"/>
      <c r="AD15" s="435"/>
    </row>
    <row r="16" spans="2:30" ht="67.5" x14ac:dyDescent="0.25">
      <c r="B16" s="454">
        <v>16215</v>
      </c>
      <c r="C16" s="382" t="s">
        <v>107</v>
      </c>
      <c r="D16" s="383" t="s">
        <v>13</v>
      </c>
      <c r="E16" s="383" t="s">
        <v>80</v>
      </c>
      <c r="F16" s="384">
        <f>+VLOOKUP($B16,'REPORTE OBRAS'!$B$4:$R$170,7,FALSE)</f>
        <v>1</v>
      </c>
      <c r="G16" s="455">
        <v>42109</v>
      </c>
      <c r="H16" s="455">
        <v>42206</v>
      </c>
      <c r="I16" s="426">
        <f t="shared" si="0"/>
        <v>1.0000000000000002</v>
      </c>
      <c r="J16" s="455">
        <f>+G16</f>
        <v>42109</v>
      </c>
      <c r="K16" s="455">
        <v>42643</v>
      </c>
      <c r="L16" s="386">
        <v>1210849.3799999999</v>
      </c>
      <c r="M16" s="386">
        <f>862997.55+347851.83</f>
        <v>1210849.3800000001</v>
      </c>
      <c r="N16" s="386">
        <f t="shared" ref="N16:N21" si="1">+L16-M16</f>
        <v>0</v>
      </c>
      <c r="O16" s="383" t="s">
        <v>61</v>
      </c>
      <c r="P16" s="383">
        <v>1</v>
      </c>
      <c r="Q16" s="67">
        <f>+L16-M16</f>
        <v>0</v>
      </c>
      <c r="R16" s="454">
        <v>1</v>
      </c>
      <c r="S16" s="431"/>
      <c r="T16" s="456"/>
      <c r="U16" s="433"/>
      <c r="V16" s="457"/>
      <c r="W16" s="435"/>
      <c r="X16" s="435"/>
      <c r="Y16" s="435"/>
      <c r="Z16" s="435"/>
      <c r="AA16" s="435"/>
      <c r="AB16" s="435"/>
      <c r="AC16" s="435"/>
      <c r="AD16" s="435"/>
    </row>
    <row r="17" spans="2:30" ht="45" x14ac:dyDescent="0.25">
      <c r="B17" s="454">
        <v>60139</v>
      </c>
      <c r="C17" s="382" t="s">
        <v>148</v>
      </c>
      <c r="D17" s="383" t="s">
        <v>13</v>
      </c>
      <c r="E17" s="383" t="s">
        <v>143</v>
      </c>
      <c r="F17" s="384">
        <f>+VLOOKUP($B17,'REPORTE OBRAS'!$B$4:$R$170,7,FALSE)</f>
        <v>1</v>
      </c>
      <c r="G17" s="455">
        <v>42219</v>
      </c>
      <c r="H17" s="455">
        <v>42247</v>
      </c>
      <c r="I17" s="426">
        <f t="shared" si="0"/>
        <v>1</v>
      </c>
      <c r="J17" s="455">
        <v>42219</v>
      </c>
      <c r="K17" s="455"/>
      <c r="L17" s="386">
        <v>520064.33</v>
      </c>
      <c r="M17" s="386">
        <f>484445.19+35619.14</f>
        <v>520064.33</v>
      </c>
      <c r="N17" s="386">
        <f t="shared" si="1"/>
        <v>0</v>
      </c>
      <c r="O17" s="383" t="s">
        <v>61</v>
      </c>
      <c r="P17" s="383">
        <v>1</v>
      </c>
      <c r="Q17" s="67">
        <f>+L17-M17</f>
        <v>0</v>
      </c>
      <c r="R17" s="454">
        <v>1</v>
      </c>
      <c r="S17" s="431"/>
      <c r="T17" s="456"/>
      <c r="U17" s="433"/>
      <c r="V17" s="457"/>
      <c r="W17" s="459">
        <v>114121.61</v>
      </c>
      <c r="X17" s="435"/>
      <c r="Y17" s="435"/>
      <c r="Z17" s="435"/>
      <c r="AA17" s="435"/>
      <c r="AB17" s="435"/>
      <c r="AC17" s="435"/>
      <c r="AD17" s="435"/>
    </row>
    <row r="18" spans="2:30" ht="56.25" x14ac:dyDescent="0.25">
      <c r="B18" s="454">
        <v>6104</v>
      </c>
      <c r="C18" s="382" t="s">
        <v>70</v>
      </c>
      <c r="D18" s="383" t="s">
        <v>13</v>
      </c>
      <c r="E18" s="383" t="s">
        <v>71</v>
      </c>
      <c r="F18" s="384">
        <f>+VLOOKUP($B18,'REPORTE OBRAS'!$B$4:$R$170,7,FALSE)</f>
        <v>1</v>
      </c>
      <c r="G18" s="455">
        <v>41936</v>
      </c>
      <c r="H18" s="455">
        <v>41980</v>
      </c>
      <c r="I18" s="426">
        <f t="shared" si="0"/>
        <v>1</v>
      </c>
      <c r="J18" s="455">
        <v>41936</v>
      </c>
      <c r="K18" s="455"/>
      <c r="L18" s="386">
        <v>136796.07</v>
      </c>
      <c r="M18" s="386">
        <v>136796.07</v>
      </c>
      <c r="N18" s="386">
        <f t="shared" si="1"/>
        <v>0</v>
      </c>
      <c r="O18" s="383" t="s">
        <v>73</v>
      </c>
      <c r="P18" s="383">
        <v>1</v>
      </c>
      <c r="Q18" s="67">
        <f>+L18-M18</f>
        <v>0</v>
      </c>
      <c r="R18" s="454">
        <v>1</v>
      </c>
      <c r="S18" s="431"/>
      <c r="T18" s="456"/>
      <c r="U18" s="433"/>
      <c r="V18" s="457"/>
      <c r="W18" s="435"/>
      <c r="X18" s="435"/>
      <c r="Y18" s="435"/>
      <c r="Z18" s="435"/>
      <c r="AA18" s="435"/>
      <c r="AB18" s="435"/>
      <c r="AC18" s="435"/>
      <c r="AD18" s="435"/>
    </row>
    <row r="19" spans="2:30" ht="56.25" x14ac:dyDescent="0.25">
      <c r="B19" s="454">
        <v>6109</v>
      </c>
      <c r="C19" s="382" t="s">
        <v>74</v>
      </c>
      <c r="D19" s="383" t="s">
        <v>13</v>
      </c>
      <c r="E19" s="383" t="s">
        <v>75</v>
      </c>
      <c r="F19" s="384">
        <f>+VLOOKUP($B19,'REPORTE OBRAS'!$B$4:$R$170,7,FALSE)</f>
        <v>1</v>
      </c>
      <c r="G19" s="455">
        <v>42069</v>
      </c>
      <c r="H19" s="455">
        <v>42180</v>
      </c>
      <c r="I19" s="426">
        <f t="shared" si="0"/>
        <v>0.99999999999999989</v>
      </c>
      <c r="J19" s="455">
        <f>+G19</f>
        <v>42069</v>
      </c>
      <c r="K19" s="455">
        <v>42643</v>
      </c>
      <c r="L19" s="386">
        <v>831630.39</v>
      </c>
      <c r="M19" s="386">
        <v>831630.3899999999</v>
      </c>
      <c r="N19" s="386">
        <f t="shared" si="1"/>
        <v>0</v>
      </c>
      <c r="O19" s="383" t="s">
        <v>77</v>
      </c>
      <c r="P19" s="383"/>
      <c r="Q19" s="67">
        <f>+L19-M19</f>
        <v>0</v>
      </c>
      <c r="R19" s="454"/>
      <c r="S19" s="431">
        <f>+L19-M19</f>
        <v>0</v>
      </c>
      <c r="T19" s="456"/>
      <c r="U19" s="433"/>
      <c r="V19" s="435" t="s">
        <v>367</v>
      </c>
      <c r="W19" s="435"/>
      <c r="X19" s="435"/>
      <c r="Y19" s="435"/>
      <c r="Z19" s="435"/>
      <c r="AA19" s="435"/>
      <c r="AB19" s="435"/>
      <c r="AC19" s="435"/>
      <c r="AD19" s="435"/>
    </row>
    <row r="20" spans="2:30" ht="45" x14ac:dyDescent="0.25">
      <c r="B20" s="454">
        <v>6118</v>
      </c>
      <c r="C20" s="382" t="s">
        <v>82</v>
      </c>
      <c r="D20" s="383" t="s">
        <v>13</v>
      </c>
      <c r="E20" s="383" t="s">
        <v>368</v>
      </c>
      <c r="F20" s="384">
        <f>+VLOOKUP($B20,'REPORTE OBRAS'!$B$4:$R$170,7,FALSE)</f>
        <v>1</v>
      </c>
      <c r="G20" s="455">
        <v>42076</v>
      </c>
      <c r="H20" s="455">
        <v>42131</v>
      </c>
      <c r="I20" s="426">
        <f t="shared" si="0"/>
        <v>1</v>
      </c>
      <c r="J20" s="455">
        <v>42076</v>
      </c>
      <c r="K20" s="455">
        <v>42643</v>
      </c>
      <c r="L20" s="386">
        <v>88569.36</v>
      </c>
      <c r="M20" s="386">
        <v>88569.36</v>
      </c>
      <c r="N20" s="386">
        <f t="shared" si="1"/>
        <v>0</v>
      </c>
      <c r="O20" s="463"/>
      <c r="P20" s="383"/>
      <c r="Q20" s="67"/>
      <c r="R20" s="454"/>
      <c r="S20" s="431">
        <f>+L20-M20</f>
        <v>0</v>
      </c>
      <c r="T20" s="456"/>
      <c r="U20" s="433"/>
      <c r="V20" s="435" t="s">
        <v>367</v>
      </c>
      <c r="W20" s="435"/>
      <c r="X20" s="435"/>
      <c r="Y20" s="435"/>
      <c r="Z20" s="435"/>
      <c r="AA20" s="435"/>
      <c r="AB20" s="435"/>
      <c r="AC20" s="435"/>
      <c r="AD20" s="435"/>
    </row>
    <row r="21" spans="2:30" ht="56.25" x14ac:dyDescent="0.25">
      <c r="B21" s="454">
        <v>60184</v>
      </c>
      <c r="C21" s="382" t="s">
        <v>186</v>
      </c>
      <c r="D21" s="383" t="s">
        <v>13</v>
      </c>
      <c r="E21" s="383" t="s">
        <v>143</v>
      </c>
      <c r="F21" s="384">
        <f>+VLOOKUP($B21,'REPORTE OBRAS'!$B$4:$R$170,7,FALSE)</f>
        <v>1</v>
      </c>
      <c r="G21" s="455">
        <v>42496</v>
      </c>
      <c r="H21" s="455">
        <v>42523</v>
      </c>
      <c r="I21" s="426">
        <f t="shared" si="0"/>
        <v>1</v>
      </c>
      <c r="J21" s="455">
        <v>42496</v>
      </c>
      <c r="K21" s="455">
        <v>42643</v>
      </c>
      <c r="L21" s="386">
        <v>20794.3</v>
      </c>
      <c r="M21" s="386">
        <v>20794.3</v>
      </c>
      <c r="N21" s="386">
        <f t="shared" si="1"/>
        <v>0</v>
      </c>
      <c r="O21" s="463"/>
      <c r="P21" s="383"/>
      <c r="Q21" s="67"/>
      <c r="R21" s="454"/>
      <c r="S21" s="431">
        <f>+L21-M21</f>
        <v>0</v>
      </c>
      <c r="T21" s="456"/>
      <c r="U21" s="433"/>
      <c r="V21" s="435" t="s">
        <v>369</v>
      </c>
      <c r="W21" s="435"/>
      <c r="X21" s="435"/>
      <c r="Y21" s="435"/>
      <c r="Z21" s="435"/>
      <c r="AA21" s="435"/>
      <c r="AB21" s="435"/>
      <c r="AC21" s="435"/>
      <c r="AD21" s="435"/>
    </row>
    <row r="25" spans="2:30" ht="39" x14ac:dyDescent="0.25">
      <c r="B25" s="745" t="s">
        <v>370</v>
      </c>
      <c r="C25" s="745"/>
      <c r="D25" s="745"/>
      <c r="E25" s="745"/>
      <c r="F25" s="745"/>
      <c r="G25" s="745"/>
      <c r="H25" s="745"/>
      <c r="I25" s="745"/>
      <c r="J25" s="745"/>
      <c r="K25" s="745"/>
      <c r="L25" s="396">
        <f>SUM(L16+L19+L21+L20)</f>
        <v>2151843.4300000002</v>
      </c>
      <c r="M25" s="396">
        <f>SUM(M16+M19+M21+M20)</f>
        <v>2151843.4300000002</v>
      </c>
      <c r="N25" s="460"/>
      <c r="O25" s="460"/>
      <c r="P25" s="64"/>
    </row>
    <row r="26" spans="2:30" x14ac:dyDescent="0.25">
      <c r="L26" s="432"/>
      <c r="M26" s="432"/>
      <c r="N26" s="432"/>
    </row>
    <row r="33" spans="2:18" x14ac:dyDescent="0.25">
      <c r="Q33" s="431"/>
    </row>
    <row r="35" spans="2:18" x14ac:dyDescent="0.25">
      <c r="B35" s="461"/>
    </row>
    <row r="37" spans="2:18" x14ac:dyDescent="0.25">
      <c r="C37" s="462" t="s">
        <v>371</v>
      </c>
      <c r="D37" s="462"/>
      <c r="E37" s="540"/>
      <c r="F37" s="540"/>
      <c r="G37" s="540"/>
      <c r="H37" s="540"/>
      <c r="I37" s="540"/>
      <c r="J37" s="540"/>
      <c r="K37" s="540"/>
      <c r="L37" s="540"/>
      <c r="M37" s="540"/>
      <c r="N37" s="540"/>
      <c r="O37" s="540"/>
      <c r="P37" s="540"/>
      <c r="Q37" s="540"/>
      <c r="R37" s="540"/>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workbookViewId="0">
      <selection activeCell="B6" sqref="B6:M13"/>
    </sheetView>
  </sheetViews>
  <sheetFormatPr baseColWidth="10" defaultColWidth="11.42578125" defaultRowHeight="15" x14ac:dyDescent="0.25"/>
  <cols>
    <col min="1" max="1" width="4.85546875" style="914" customWidth="1"/>
    <col min="2" max="2" width="11.5703125" style="914" customWidth="1"/>
    <col min="3" max="3" width="30" style="914" customWidth="1"/>
    <col min="4" max="4" width="23.85546875" style="914" customWidth="1"/>
    <col min="5" max="5" width="18.7109375" style="914" customWidth="1"/>
    <col min="6" max="7" width="10.42578125" style="914" customWidth="1"/>
    <col min="8" max="8" width="10.28515625" style="914" customWidth="1"/>
    <col min="9" max="9" width="9.7109375" style="914" customWidth="1"/>
    <col min="10" max="10" width="10.140625" style="914" customWidth="1"/>
    <col min="11" max="11" width="10" style="914" customWidth="1"/>
    <col min="12" max="12" width="15.28515625" style="914" customWidth="1"/>
    <col min="13" max="13" width="15.140625" style="914" customWidth="1"/>
    <col min="14" max="14" width="24.42578125" style="914" customWidth="1"/>
    <col min="15" max="15" width="17.42578125" style="914" customWidth="1"/>
    <col min="16" max="16" width="11.42578125" style="914"/>
    <col min="17" max="17" width="0" style="914" hidden="1" customWidth="1"/>
    <col min="18" max="16384" width="11.42578125" style="914"/>
  </cols>
  <sheetData>
    <row r="1" spans="1:22" x14ac:dyDescent="0.25">
      <c r="C1" s="927"/>
      <c r="D1" s="927"/>
      <c r="E1" s="928"/>
      <c r="F1" s="929"/>
      <c r="G1" s="930"/>
      <c r="H1" s="930"/>
      <c r="I1" s="930"/>
      <c r="J1" s="930"/>
      <c r="K1" s="931"/>
      <c r="L1" s="930"/>
    </row>
    <row r="2" spans="1:22" x14ac:dyDescent="0.25">
      <c r="B2" s="994" t="s">
        <v>354</v>
      </c>
      <c r="C2" s="1176" t="str">
        <f>+'DIR 2015'!C2:E2</f>
        <v>FINALIZADAS</v>
      </c>
      <c r="D2" s="1120"/>
      <c r="E2" s="1121"/>
      <c r="F2" s="971"/>
      <c r="G2" s="972"/>
      <c r="H2" s="972"/>
      <c r="I2" s="972"/>
      <c r="J2" s="972"/>
      <c r="K2" s="972"/>
      <c r="L2" s="972"/>
      <c r="M2" s="972"/>
      <c r="N2" s="972"/>
      <c r="O2" s="973"/>
    </row>
    <row r="3" spans="1:22" ht="40.5" customHeight="1" x14ac:dyDescent="0.25">
      <c r="B3" s="994" t="s">
        <v>355</v>
      </c>
      <c r="C3" s="1097" t="s">
        <v>356</v>
      </c>
      <c r="D3" s="1098"/>
      <c r="E3" s="1099"/>
      <c r="F3" s="1100" t="s">
        <v>357</v>
      </c>
      <c r="G3" s="1101"/>
      <c r="H3" s="1101"/>
      <c r="I3" s="1101"/>
      <c r="J3" s="1101"/>
      <c r="K3" s="1102"/>
      <c r="L3" s="1100" t="s">
        <v>358</v>
      </c>
      <c r="M3" s="1102"/>
      <c r="N3" s="1148" t="s">
        <v>366</v>
      </c>
      <c r="O3" s="1150"/>
      <c r="P3" s="914" t="s">
        <v>359</v>
      </c>
    </row>
    <row r="4" spans="1:22" ht="45" x14ac:dyDescent="0.25">
      <c r="B4" s="994" t="s">
        <v>360</v>
      </c>
      <c r="C4" s="1147" t="s">
        <v>361</v>
      </c>
      <c r="D4" s="1114"/>
      <c r="E4" s="1115"/>
      <c r="F4" s="1110" t="s">
        <v>362</v>
      </c>
      <c r="G4" s="1111"/>
      <c r="H4" s="1112"/>
      <c r="I4" s="1110" t="s">
        <v>363</v>
      </c>
      <c r="J4" s="1111"/>
      <c r="K4" s="1112"/>
      <c r="L4" s="990" t="s">
        <v>986</v>
      </c>
      <c r="M4" s="994" t="s">
        <v>365</v>
      </c>
      <c r="N4" s="1105" t="s">
        <v>366</v>
      </c>
      <c r="O4" s="1106"/>
    </row>
    <row r="5" spans="1:22" ht="22.5" x14ac:dyDescent="0.25">
      <c r="A5" s="932"/>
      <c r="B5" s="975" t="s">
        <v>983</v>
      </c>
      <c r="C5" s="975" t="s">
        <v>32</v>
      </c>
      <c r="D5" s="975" t="s">
        <v>378</v>
      </c>
      <c r="E5" s="975" t="s">
        <v>35</v>
      </c>
      <c r="F5" s="975" t="s">
        <v>374</v>
      </c>
      <c r="G5" s="975" t="s">
        <v>38</v>
      </c>
      <c r="H5" s="975" t="s">
        <v>39</v>
      </c>
      <c r="I5" s="975" t="s">
        <v>374</v>
      </c>
      <c r="J5" s="975" t="s">
        <v>38</v>
      </c>
      <c r="K5" s="975" t="s">
        <v>39</v>
      </c>
      <c r="L5" s="975" t="s">
        <v>375</v>
      </c>
      <c r="M5" s="975" t="s">
        <v>375</v>
      </c>
      <c r="N5" s="975" t="s">
        <v>47</v>
      </c>
      <c r="O5" s="975" t="s">
        <v>48</v>
      </c>
      <c r="Q5" s="914" t="s">
        <v>901</v>
      </c>
    </row>
    <row r="6" spans="1:22" ht="22.5" x14ac:dyDescent="0.25">
      <c r="B6" s="976">
        <v>601255</v>
      </c>
      <c r="C6" s="920" t="s">
        <v>988</v>
      </c>
      <c r="D6" s="920" t="s">
        <v>394</v>
      </c>
      <c r="E6" s="920" t="s">
        <v>299</v>
      </c>
      <c r="F6" s="978">
        <v>0</v>
      </c>
      <c r="G6" s="991"/>
      <c r="H6" s="979"/>
      <c r="I6" s="980">
        <v>0</v>
      </c>
      <c r="J6" s="979"/>
      <c r="K6" s="979"/>
      <c r="L6" s="981">
        <v>3000000</v>
      </c>
      <c r="M6" s="981">
        <v>0</v>
      </c>
      <c r="N6" s="982"/>
      <c r="O6" s="983"/>
      <c r="P6" s="935"/>
      <c r="Q6" s="932">
        <f>+L6-M6</f>
        <v>3000000</v>
      </c>
      <c r="R6" s="936"/>
      <c r="V6" s="914" t="s">
        <v>980</v>
      </c>
    </row>
    <row r="7" spans="1:22" ht="33.75" x14ac:dyDescent="0.25">
      <c r="B7" s="976">
        <v>601257</v>
      </c>
      <c r="C7" s="920" t="s">
        <v>989</v>
      </c>
      <c r="D7" s="920" t="s">
        <v>394</v>
      </c>
      <c r="E7" s="920" t="s">
        <v>470</v>
      </c>
      <c r="F7" s="978">
        <v>0</v>
      </c>
      <c r="G7" s="991"/>
      <c r="H7" s="979"/>
      <c r="I7" s="980">
        <v>0</v>
      </c>
      <c r="J7" s="979"/>
      <c r="K7" s="979"/>
      <c r="L7" s="981">
        <v>6000000</v>
      </c>
      <c r="M7" s="981">
        <v>0</v>
      </c>
      <c r="N7" s="982"/>
      <c r="O7" s="983"/>
      <c r="P7" s="935"/>
      <c r="Q7" s="932"/>
      <c r="R7" s="936"/>
    </row>
    <row r="8" spans="1:22" ht="22.5" x14ac:dyDescent="0.25">
      <c r="B8" s="976">
        <v>601258</v>
      </c>
      <c r="C8" s="920" t="s">
        <v>990</v>
      </c>
      <c r="D8" s="920" t="s">
        <v>394</v>
      </c>
      <c r="E8" s="920" t="s">
        <v>210</v>
      </c>
      <c r="F8" s="978">
        <v>0</v>
      </c>
      <c r="G8" s="991"/>
      <c r="H8" s="979"/>
      <c r="I8" s="980">
        <v>0</v>
      </c>
      <c r="J8" s="979"/>
      <c r="K8" s="979"/>
      <c r="L8" s="981">
        <v>3000000</v>
      </c>
      <c r="M8" s="981">
        <v>0</v>
      </c>
      <c r="N8" s="982"/>
      <c r="O8" s="983"/>
      <c r="P8" s="935"/>
      <c r="Q8" s="932"/>
      <c r="R8" s="936"/>
    </row>
    <row r="9" spans="1:22" ht="33.75" x14ac:dyDescent="0.25">
      <c r="B9" s="976">
        <v>601259</v>
      </c>
      <c r="C9" s="920" t="s">
        <v>991</v>
      </c>
      <c r="D9" s="920" t="s">
        <v>394</v>
      </c>
      <c r="E9" s="920" t="s">
        <v>210</v>
      </c>
      <c r="F9" s="978">
        <v>0</v>
      </c>
      <c r="G9" s="991"/>
      <c r="H9" s="979"/>
      <c r="I9" s="980">
        <v>0</v>
      </c>
      <c r="J9" s="979"/>
      <c r="K9" s="979"/>
      <c r="L9" s="981">
        <v>2200000</v>
      </c>
      <c r="M9" s="981">
        <v>0</v>
      </c>
      <c r="N9" s="982"/>
      <c r="O9" s="983"/>
      <c r="P9" s="935"/>
      <c r="Q9" s="932"/>
      <c r="R9" s="936"/>
    </row>
    <row r="10" spans="1:22" ht="33.75" x14ac:dyDescent="0.25">
      <c r="B10" s="976">
        <v>601260</v>
      </c>
      <c r="C10" s="920" t="s">
        <v>992</v>
      </c>
      <c r="D10" s="920" t="s">
        <v>394</v>
      </c>
      <c r="E10" s="920" t="s">
        <v>143</v>
      </c>
      <c r="F10" s="978">
        <v>0</v>
      </c>
      <c r="G10" s="991"/>
      <c r="H10" s="979"/>
      <c r="I10" s="980">
        <v>0</v>
      </c>
      <c r="J10" s="979"/>
      <c r="K10" s="979"/>
      <c r="L10" s="981">
        <v>3500000</v>
      </c>
      <c r="M10" s="981">
        <v>0</v>
      </c>
      <c r="N10" s="982"/>
      <c r="O10" s="983"/>
      <c r="P10" s="935"/>
      <c r="Q10" s="932"/>
      <c r="R10" s="936"/>
    </row>
    <row r="11" spans="1:22" ht="22.5" x14ac:dyDescent="0.25">
      <c r="B11" s="976">
        <v>601261</v>
      </c>
      <c r="C11" s="920" t="s">
        <v>993</v>
      </c>
      <c r="D11" s="920" t="s">
        <v>394</v>
      </c>
      <c r="E11" s="920" t="s">
        <v>80</v>
      </c>
      <c r="F11" s="978">
        <v>0</v>
      </c>
      <c r="G11" s="991"/>
      <c r="H11" s="979"/>
      <c r="I11" s="980">
        <v>0</v>
      </c>
      <c r="J11" s="979"/>
      <c r="K11" s="979"/>
      <c r="L11" s="981">
        <v>8000000</v>
      </c>
      <c r="M11" s="981">
        <v>0</v>
      </c>
      <c r="N11" s="982"/>
      <c r="O11" s="983"/>
      <c r="P11" s="935"/>
      <c r="Q11" s="932"/>
      <c r="R11" s="936"/>
    </row>
    <row r="12" spans="1:22" ht="33.75" x14ac:dyDescent="0.25">
      <c r="B12" s="976">
        <v>601262</v>
      </c>
      <c r="C12" s="920" t="s">
        <v>994</v>
      </c>
      <c r="D12" s="920" t="s">
        <v>394</v>
      </c>
      <c r="E12" s="920" t="s">
        <v>143</v>
      </c>
      <c r="F12" s="978">
        <v>0</v>
      </c>
      <c r="G12" s="991"/>
      <c r="H12" s="979"/>
      <c r="I12" s="980">
        <v>0</v>
      </c>
      <c r="J12" s="979"/>
      <c r="K12" s="979"/>
      <c r="L12" s="981">
        <v>800000</v>
      </c>
      <c r="M12" s="981">
        <v>0</v>
      </c>
      <c r="N12" s="982"/>
      <c r="O12" s="983"/>
      <c r="P12" s="935"/>
      <c r="Q12" s="932"/>
      <c r="R12" s="936"/>
    </row>
    <row r="13" spans="1:22" ht="45" x14ac:dyDescent="0.25">
      <c r="B13" s="976"/>
      <c r="C13" s="920" t="s">
        <v>995</v>
      </c>
      <c r="D13" s="920" t="s">
        <v>394</v>
      </c>
      <c r="E13" s="920" t="s">
        <v>996</v>
      </c>
      <c r="F13" s="978">
        <v>0</v>
      </c>
      <c r="G13" s="991"/>
      <c r="H13" s="979"/>
      <c r="I13" s="980">
        <v>0</v>
      </c>
      <c r="J13" s="979"/>
      <c r="K13" s="995"/>
      <c r="L13" s="984">
        <v>8300000</v>
      </c>
      <c r="M13" s="984">
        <v>0</v>
      </c>
      <c r="N13" s="982"/>
      <c r="O13" s="983"/>
      <c r="P13" s="935"/>
      <c r="Q13" s="932"/>
      <c r="R13" s="936"/>
    </row>
    <row r="14" spans="1:22" ht="38.25" customHeight="1" x14ac:dyDescent="0.25">
      <c r="B14" s="1135" t="s">
        <v>997</v>
      </c>
      <c r="C14" s="1136" t="s">
        <v>851</v>
      </c>
      <c r="D14" s="1136" t="s">
        <v>394</v>
      </c>
      <c r="E14" s="1136" t="s">
        <v>143</v>
      </c>
      <c r="F14" s="1136">
        <v>0</v>
      </c>
      <c r="G14" s="1136"/>
      <c r="H14" s="1136"/>
      <c r="I14" s="1136">
        <v>0</v>
      </c>
      <c r="J14" s="1137"/>
      <c r="K14" s="985"/>
      <c r="L14" s="986">
        <f>+SUM(L6:L13)</f>
        <v>34800000</v>
      </c>
      <c r="M14" s="986">
        <v>0</v>
      </c>
      <c r="N14" s="1174"/>
      <c r="O14" s="1175"/>
      <c r="Q14" s="914">
        <f>+L14-M14</f>
        <v>34800000</v>
      </c>
      <c r="V14" s="914" t="s">
        <v>981</v>
      </c>
    </row>
    <row r="16" spans="1:22" x14ac:dyDescent="0.25">
      <c r="B16" s="989"/>
    </row>
    <row r="17" spans="1:25" x14ac:dyDescent="0.25">
      <c r="L17" s="937"/>
    </row>
    <row r="18" spans="1:25" x14ac:dyDescent="0.25">
      <c r="A18" s="938"/>
      <c r="X18" s="914">
        <v>85082.01</v>
      </c>
      <c r="Y18" s="914" t="s">
        <v>987</v>
      </c>
    </row>
    <row r="20" spans="1:25" x14ac:dyDescent="0.25">
      <c r="V20" s="914" t="s">
        <v>982</v>
      </c>
    </row>
    <row r="21" spans="1:25" x14ac:dyDescent="0.25">
      <c r="V21" s="914" t="s">
        <v>60</v>
      </c>
    </row>
    <row r="22" spans="1:25" x14ac:dyDescent="0.25">
      <c r="V22" s="914" t="s">
        <v>120</v>
      </c>
      <c r="X22" s="914">
        <v>5065.83</v>
      </c>
      <c r="Y22" s="914" t="s">
        <v>987</v>
      </c>
    </row>
    <row r="26" spans="1:25" x14ac:dyDescent="0.25">
      <c r="B26" s="914" t="s">
        <v>979</v>
      </c>
    </row>
    <row r="58" spans="2:15" x14ac:dyDescent="0.25">
      <c r="B58" s="939"/>
      <c r="C58" s="939"/>
      <c r="D58" s="939"/>
      <c r="E58" s="939"/>
      <c r="F58" s="939"/>
      <c r="G58" s="939"/>
      <c r="H58" s="939"/>
      <c r="I58" s="939"/>
      <c r="J58" s="939"/>
      <c r="K58" s="939"/>
      <c r="L58" s="939"/>
      <c r="M58" s="939"/>
      <c r="N58" s="939"/>
      <c r="O58" s="939"/>
    </row>
    <row r="62" spans="2:15" x14ac:dyDescent="0.25">
      <c r="B62" s="940"/>
    </row>
  </sheetData>
  <mergeCells count="10">
    <mergeCell ref="B14:J14"/>
    <mergeCell ref="N14:O14"/>
    <mergeCell ref="C2:E2"/>
    <mergeCell ref="C3:E3"/>
    <mergeCell ref="F3:K3"/>
    <mergeCell ref="L3:M3"/>
    <mergeCell ref="N3:O4"/>
    <mergeCell ref="C4:E4"/>
    <mergeCell ref="F4:H4"/>
    <mergeCell ref="I4:K4"/>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workbookViewId="0"/>
  </sheetViews>
  <sheetFormatPr baseColWidth="10" defaultRowHeight="15" x14ac:dyDescent="0.25"/>
  <sheetData>
    <row r="2" spans="1:22" ht="45" x14ac:dyDescent="0.25">
      <c r="A2" s="901" t="s">
        <v>951</v>
      </c>
      <c r="B2" s="901" t="s">
        <v>33</v>
      </c>
      <c r="C2" s="902" t="s">
        <v>955</v>
      </c>
      <c r="D2" s="901" t="s">
        <v>952</v>
      </c>
      <c r="E2" s="901" t="s">
        <v>378</v>
      </c>
      <c r="F2" s="901" t="s">
        <v>35</v>
      </c>
      <c r="G2" s="902" t="s">
        <v>954</v>
      </c>
      <c r="H2" s="902" t="s">
        <v>956</v>
      </c>
      <c r="I2" s="902" t="s">
        <v>957</v>
      </c>
      <c r="J2" s="902" t="s">
        <v>953</v>
      </c>
      <c r="K2" s="902" t="s">
        <v>967</v>
      </c>
      <c r="L2" s="902" t="s">
        <v>968</v>
      </c>
      <c r="M2" s="902" t="s">
        <v>50</v>
      </c>
      <c r="N2" s="902" t="s">
        <v>958</v>
      </c>
      <c r="O2" s="902" t="s">
        <v>959</v>
      </c>
      <c r="P2" s="902" t="s">
        <v>960</v>
      </c>
      <c r="Q2" s="902" t="s">
        <v>961</v>
      </c>
      <c r="R2" s="902" t="s">
        <v>962</v>
      </c>
      <c r="S2" s="902" t="s">
        <v>963</v>
      </c>
      <c r="T2" s="902" t="s">
        <v>964</v>
      </c>
      <c r="U2" s="902" t="s">
        <v>965</v>
      </c>
      <c r="V2" s="902" t="s">
        <v>966</v>
      </c>
    </row>
    <row r="3" spans="1:22" ht="67.5" x14ac:dyDescent="0.25">
      <c r="A3" s="906">
        <v>1</v>
      </c>
      <c r="B3" s="900" t="s">
        <v>8</v>
      </c>
      <c r="C3" s="398">
        <v>62312</v>
      </c>
      <c r="D3" s="555" t="s">
        <v>946</v>
      </c>
      <c r="E3" s="555" t="s">
        <v>915</v>
      </c>
      <c r="F3" s="555" t="s">
        <v>80</v>
      </c>
      <c r="G3" s="562">
        <v>0.66</v>
      </c>
      <c r="H3" s="583">
        <v>43175</v>
      </c>
      <c r="I3" s="583">
        <v>43294</v>
      </c>
      <c r="J3" s="558">
        <v>0.6</v>
      </c>
      <c r="K3" s="559">
        <v>6000000</v>
      </c>
      <c r="L3" s="559">
        <v>5995843.1200000001</v>
      </c>
      <c r="M3" s="559">
        <v>1798752.93</v>
      </c>
      <c r="N3" s="904">
        <v>2265086.1</v>
      </c>
      <c r="O3" s="904">
        <v>1499643.98</v>
      </c>
      <c r="P3" s="904"/>
      <c r="Q3" s="904"/>
      <c r="R3" s="904"/>
      <c r="S3" s="904"/>
      <c r="T3" s="904"/>
      <c r="U3" s="904"/>
      <c r="V3" s="905"/>
    </row>
    <row r="4" spans="1:22" ht="67.5" x14ac:dyDescent="0.25">
      <c r="A4" s="907">
        <v>2</v>
      </c>
      <c r="B4" s="899" t="s">
        <v>713</v>
      </c>
      <c r="C4" s="585">
        <v>601159</v>
      </c>
      <c r="D4" s="634" t="s">
        <v>652</v>
      </c>
      <c r="E4" s="555" t="s">
        <v>931</v>
      </c>
      <c r="F4" s="564"/>
      <c r="G4" s="556">
        <v>0.28000000000000003</v>
      </c>
      <c r="H4" s="903">
        <v>43346</v>
      </c>
      <c r="I4" s="903">
        <v>43415</v>
      </c>
      <c r="J4" s="558">
        <f>IFERROR((N4/M4),0)</f>
        <v>0</v>
      </c>
      <c r="K4" s="903">
        <f>+H4</f>
        <v>43346</v>
      </c>
      <c r="L4" s="903"/>
      <c r="M4" s="912">
        <v>1200000</v>
      </c>
      <c r="N4" s="912">
        <v>0</v>
      </c>
      <c r="O4" s="904"/>
      <c r="P4" s="904"/>
      <c r="Q4" s="904"/>
      <c r="R4" s="904"/>
      <c r="S4" s="904"/>
      <c r="T4" s="904"/>
      <c r="U4" s="904"/>
      <c r="V4" s="905"/>
    </row>
    <row r="5" spans="1:22" ht="81" x14ac:dyDescent="0.25">
      <c r="A5" s="906">
        <v>3</v>
      </c>
      <c r="B5" s="899" t="s">
        <v>713</v>
      </c>
      <c r="C5" s="697">
        <v>601236</v>
      </c>
      <c r="D5" s="634" t="s">
        <v>917</v>
      </c>
      <c r="E5" s="555" t="s">
        <v>918</v>
      </c>
      <c r="F5" s="564"/>
      <c r="G5" s="556">
        <v>1</v>
      </c>
      <c r="H5" s="903">
        <v>43005</v>
      </c>
      <c r="I5" s="903">
        <v>43464</v>
      </c>
      <c r="J5" s="558">
        <f>IFERROR((N5/M5),0)</f>
        <v>0</v>
      </c>
      <c r="K5" s="903"/>
      <c r="L5" s="903"/>
      <c r="M5" s="912">
        <v>462470.87</v>
      </c>
      <c r="N5" s="912">
        <v>0</v>
      </c>
      <c r="O5" s="913" t="s">
        <v>975</v>
      </c>
      <c r="P5" s="904"/>
      <c r="Q5" s="904"/>
      <c r="R5" s="904"/>
      <c r="S5" s="904"/>
      <c r="T5" s="904"/>
      <c r="U5" s="904"/>
      <c r="V5" s="905"/>
    </row>
    <row r="6" spans="1:22" ht="94.5" x14ac:dyDescent="0.25">
      <c r="A6" s="907">
        <v>4</v>
      </c>
      <c r="B6" s="899" t="s">
        <v>949</v>
      </c>
      <c r="C6" s="585">
        <v>601239</v>
      </c>
      <c r="D6" s="634" t="s">
        <v>933</v>
      </c>
      <c r="E6" s="555" t="s">
        <v>934</v>
      </c>
      <c r="F6" s="564"/>
      <c r="G6" s="556">
        <v>0.45</v>
      </c>
      <c r="H6" s="903">
        <v>43332</v>
      </c>
      <c r="I6" s="903">
        <v>43391</v>
      </c>
      <c r="J6" s="558">
        <f t="shared" ref="J6:J13" si="0">IFERROR((M6/K6),0)</f>
        <v>0.29963026976052859</v>
      </c>
      <c r="K6" s="559">
        <v>11528892</v>
      </c>
      <c r="L6" s="559">
        <v>11514683.390000001</v>
      </c>
      <c r="M6" s="559">
        <v>3454405.02</v>
      </c>
      <c r="N6" s="904"/>
      <c r="O6" s="904"/>
      <c r="P6" s="904"/>
      <c r="Q6" s="904"/>
      <c r="R6" s="904"/>
      <c r="S6" s="904"/>
      <c r="T6" s="904"/>
      <c r="U6" s="904"/>
      <c r="V6" s="905"/>
    </row>
    <row r="7" spans="1:22" ht="108" x14ac:dyDescent="0.25">
      <c r="A7" s="906">
        <v>5</v>
      </c>
      <c r="B7" s="899" t="s">
        <v>949</v>
      </c>
      <c r="C7" s="585">
        <v>601244</v>
      </c>
      <c r="D7" s="634" t="s">
        <v>932</v>
      </c>
      <c r="E7" s="555" t="s">
        <v>942</v>
      </c>
      <c r="F7" s="564"/>
      <c r="G7" s="556">
        <v>0</v>
      </c>
      <c r="H7" s="903">
        <v>43360</v>
      </c>
      <c r="I7" s="903">
        <v>43387</v>
      </c>
      <c r="J7" s="558">
        <f t="shared" si="0"/>
        <v>0.29841103225806453</v>
      </c>
      <c r="K7" s="559">
        <v>930000</v>
      </c>
      <c r="L7" s="559">
        <v>925074.21</v>
      </c>
      <c r="M7" s="559">
        <v>277522.26</v>
      </c>
      <c r="N7" s="904"/>
      <c r="O7" s="904"/>
      <c r="P7" s="904"/>
      <c r="Q7" s="904"/>
      <c r="R7" s="904"/>
      <c r="S7" s="904"/>
      <c r="T7" s="904"/>
      <c r="U7" s="904"/>
      <c r="V7" s="905"/>
    </row>
    <row r="8" spans="1:22" ht="67.5" x14ac:dyDescent="0.25">
      <c r="A8" s="907">
        <v>6</v>
      </c>
      <c r="B8" s="899" t="s">
        <v>949</v>
      </c>
      <c r="C8" s="585">
        <v>601217</v>
      </c>
      <c r="D8" s="641" t="s">
        <v>910</v>
      </c>
      <c r="E8" s="641" t="s">
        <v>171</v>
      </c>
      <c r="F8" s="641" t="s">
        <v>704</v>
      </c>
      <c r="G8" s="642">
        <v>0.04</v>
      </c>
      <c r="H8" s="608">
        <v>43336</v>
      </c>
      <c r="I8" s="608">
        <v>43405</v>
      </c>
      <c r="J8" s="558">
        <f t="shared" si="0"/>
        <v>0.2985795466666667</v>
      </c>
      <c r="K8" s="644">
        <v>1500000</v>
      </c>
      <c r="L8" s="644">
        <v>1492897.74</v>
      </c>
      <c r="M8" s="561">
        <v>447869.32</v>
      </c>
      <c r="N8" s="904"/>
      <c r="O8" s="904"/>
      <c r="P8" s="904"/>
      <c r="Q8" s="904"/>
      <c r="R8" s="904"/>
      <c r="S8" s="904"/>
      <c r="T8" s="904"/>
      <c r="U8" s="904"/>
      <c r="V8" s="905"/>
    </row>
    <row r="9" spans="1:22" ht="94.5" x14ac:dyDescent="0.25">
      <c r="A9" s="906">
        <v>7</v>
      </c>
      <c r="B9" s="899" t="s">
        <v>949</v>
      </c>
      <c r="C9" s="585">
        <v>601216</v>
      </c>
      <c r="D9" s="641" t="s">
        <v>911</v>
      </c>
      <c r="E9" s="641" t="s">
        <v>456</v>
      </c>
      <c r="F9" s="641" t="s">
        <v>143</v>
      </c>
      <c r="G9" s="642">
        <v>0.82</v>
      </c>
      <c r="H9" s="608">
        <v>43283</v>
      </c>
      <c r="I9" s="608">
        <v>43372</v>
      </c>
      <c r="J9" s="558">
        <f t="shared" si="0"/>
        <v>0.29303783</v>
      </c>
      <c r="K9" s="644">
        <v>3000000</v>
      </c>
      <c r="L9" s="644">
        <v>2930378.3</v>
      </c>
      <c r="M9" s="561">
        <v>879113.49</v>
      </c>
      <c r="N9" s="904">
        <v>295169.95</v>
      </c>
      <c r="O9" s="904">
        <v>986400.99</v>
      </c>
      <c r="P9" s="904">
        <v>739342.9</v>
      </c>
      <c r="Q9" s="904">
        <v>516082.52</v>
      </c>
      <c r="R9" s="904"/>
      <c r="S9" s="904"/>
      <c r="T9" s="904"/>
      <c r="U9" s="904"/>
      <c r="V9" s="905"/>
    </row>
    <row r="10" spans="1:22" ht="67.5" x14ac:dyDescent="0.25">
      <c r="A10" s="907">
        <v>8</v>
      </c>
      <c r="B10" s="899" t="s">
        <v>949</v>
      </c>
      <c r="C10" s="585">
        <v>601232</v>
      </c>
      <c r="D10" s="641" t="s">
        <v>912</v>
      </c>
      <c r="E10" s="641" t="s">
        <v>195</v>
      </c>
      <c r="F10" s="641" t="s">
        <v>920</v>
      </c>
      <c r="G10" s="642">
        <v>0.72</v>
      </c>
      <c r="H10" s="608">
        <v>43255</v>
      </c>
      <c r="I10" s="608">
        <v>43404</v>
      </c>
      <c r="J10" s="558">
        <f t="shared" si="0"/>
        <v>0.298418505</v>
      </c>
      <c r="K10" s="644">
        <v>2000000</v>
      </c>
      <c r="L10" s="644">
        <v>1989456.71</v>
      </c>
      <c r="M10" s="561">
        <v>596837.01</v>
      </c>
      <c r="N10" s="904">
        <v>519353.07</v>
      </c>
      <c r="O10" s="904">
        <v>1049994.1599999999</v>
      </c>
      <c r="P10" s="904"/>
      <c r="Q10" s="904"/>
      <c r="R10" s="904"/>
      <c r="S10" s="904"/>
      <c r="T10" s="904"/>
      <c r="U10" s="904"/>
      <c r="V10" s="905"/>
    </row>
    <row r="11" spans="1:22" ht="67.5" x14ac:dyDescent="0.25">
      <c r="A11" s="906">
        <v>9</v>
      </c>
      <c r="B11" s="899" t="s">
        <v>949</v>
      </c>
      <c r="C11" s="585">
        <v>601231</v>
      </c>
      <c r="D11" s="641" t="s">
        <v>913</v>
      </c>
      <c r="E11" s="641" t="s">
        <v>922</v>
      </c>
      <c r="F11" s="641" t="s">
        <v>921</v>
      </c>
      <c r="G11" s="642">
        <v>0.93</v>
      </c>
      <c r="H11" s="608">
        <v>43255</v>
      </c>
      <c r="I11" s="608">
        <v>43352</v>
      </c>
      <c r="J11" s="558">
        <f t="shared" si="0"/>
        <v>0.29879833</v>
      </c>
      <c r="K11" s="644">
        <v>3000000</v>
      </c>
      <c r="L11" s="644">
        <v>2987983.29</v>
      </c>
      <c r="M11" s="561">
        <v>896394.99</v>
      </c>
      <c r="N11" s="904">
        <v>1124307.6599999999</v>
      </c>
      <c r="O11" s="904">
        <v>1451046.77</v>
      </c>
      <c r="P11" s="904"/>
      <c r="Q11" s="904"/>
      <c r="R11" s="904"/>
      <c r="S11" s="904"/>
      <c r="T11" s="904"/>
      <c r="U11" s="904"/>
      <c r="V11" s="905"/>
    </row>
    <row r="12" spans="1:22" ht="94.5" x14ac:dyDescent="0.25">
      <c r="A12" s="907">
        <v>10</v>
      </c>
      <c r="B12" s="899" t="s">
        <v>949</v>
      </c>
      <c r="C12" s="585">
        <v>601228</v>
      </c>
      <c r="D12" s="641" t="s">
        <v>928</v>
      </c>
      <c r="E12" s="641" t="s">
        <v>927</v>
      </c>
      <c r="F12" s="641" t="s">
        <v>704</v>
      </c>
      <c r="G12" s="642">
        <v>0.9</v>
      </c>
      <c r="H12" s="608">
        <v>43329</v>
      </c>
      <c r="I12" s="608">
        <v>43426</v>
      </c>
      <c r="J12" s="558">
        <f t="shared" si="0"/>
        <v>0.29811018571428571</v>
      </c>
      <c r="K12" s="644">
        <v>2100000</v>
      </c>
      <c r="L12" s="644">
        <v>2086771.3</v>
      </c>
      <c r="M12" s="561">
        <v>626031.39</v>
      </c>
      <c r="N12" s="904">
        <v>917445.35</v>
      </c>
      <c r="O12" s="904"/>
      <c r="P12" s="904"/>
      <c r="Q12" s="904"/>
      <c r="R12" s="904"/>
      <c r="S12" s="904"/>
      <c r="T12" s="904"/>
      <c r="U12" s="904"/>
      <c r="V12" s="905"/>
    </row>
    <row r="13" spans="1:22" ht="67.5" x14ac:dyDescent="0.25">
      <c r="A13" s="906">
        <v>11</v>
      </c>
      <c r="B13" s="899" t="s">
        <v>949</v>
      </c>
      <c r="C13" s="585">
        <v>62311</v>
      </c>
      <c r="D13" s="641" t="s">
        <v>945</v>
      </c>
      <c r="E13" s="641" t="s">
        <v>207</v>
      </c>
      <c r="F13" s="740" t="s">
        <v>704</v>
      </c>
      <c r="G13" s="556">
        <v>0.65</v>
      </c>
      <c r="H13" s="903">
        <v>43327</v>
      </c>
      <c r="I13" s="903">
        <v>43111</v>
      </c>
      <c r="J13" s="558">
        <f t="shared" si="0"/>
        <v>0</v>
      </c>
      <c r="K13" s="644">
        <v>2000000</v>
      </c>
      <c r="L13" s="644">
        <v>1999391.86</v>
      </c>
      <c r="M13" s="561">
        <v>0</v>
      </c>
      <c r="N13" s="561">
        <v>1019207.9</v>
      </c>
      <c r="O13" s="904"/>
      <c r="P13" s="904"/>
      <c r="Q13" s="904"/>
      <c r="R13" s="904"/>
      <c r="S13" s="904"/>
      <c r="T13" s="904"/>
      <c r="U13" s="904"/>
      <c r="V13" s="905"/>
    </row>
    <row r="14" spans="1:22" ht="81" x14ac:dyDescent="0.25">
      <c r="A14" s="907">
        <v>12</v>
      </c>
      <c r="B14" s="899" t="s">
        <v>950</v>
      </c>
      <c r="C14" s="585">
        <v>648001</v>
      </c>
      <c r="D14" s="555" t="s">
        <v>895</v>
      </c>
      <c r="E14" s="555" t="s">
        <v>904</v>
      </c>
      <c r="F14" s="564" t="s">
        <v>703</v>
      </c>
      <c r="G14" s="556">
        <v>0.87</v>
      </c>
      <c r="H14" s="903">
        <v>43283</v>
      </c>
      <c r="I14" s="903">
        <v>43366</v>
      </c>
      <c r="J14" s="642">
        <f t="shared" ref="J14:J20" si="1">+M14/K14</f>
        <v>0.29753272611652981</v>
      </c>
      <c r="K14" s="559">
        <v>6999999.5199999996</v>
      </c>
      <c r="L14" s="559">
        <v>6942429.7999999998</v>
      </c>
      <c r="M14" s="559">
        <v>2082728.94</v>
      </c>
      <c r="N14" s="904">
        <v>555790.35</v>
      </c>
      <c r="O14" s="904">
        <v>703585.92</v>
      </c>
      <c r="P14" s="904"/>
      <c r="Q14" s="904"/>
      <c r="R14" s="904"/>
      <c r="S14" s="904"/>
      <c r="T14" s="904"/>
      <c r="U14" s="904"/>
      <c r="V14" s="905"/>
    </row>
    <row r="15" spans="1:22" ht="67.5" x14ac:dyDescent="0.25">
      <c r="A15" s="906">
        <v>13</v>
      </c>
      <c r="B15" s="899" t="s">
        <v>950</v>
      </c>
      <c r="C15" s="585">
        <v>648007</v>
      </c>
      <c r="D15" s="555" t="s">
        <v>896</v>
      </c>
      <c r="E15" s="555" t="s">
        <v>923</v>
      </c>
      <c r="F15" s="564" t="s">
        <v>80</v>
      </c>
      <c r="G15" s="556">
        <v>0.57999999999999996</v>
      </c>
      <c r="H15" s="903">
        <v>43246</v>
      </c>
      <c r="I15" s="903">
        <v>43413</v>
      </c>
      <c r="J15" s="642">
        <f t="shared" si="1"/>
        <v>0.29759363023807489</v>
      </c>
      <c r="K15" s="559">
        <v>24999999.98</v>
      </c>
      <c r="L15" s="559">
        <v>24799469.18</v>
      </c>
      <c r="M15" s="559">
        <v>7439840.75</v>
      </c>
      <c r="N15" s="904">
        <v>2102259.13</v>
      </c>
      <c r="O15" s="904">
        <v>1719047.29</v>
      </c>
      <c r="P15" s="904">
        <v>1596490.59</v>
      </c>
      <c r="Q15" s="904">
        <v>97914.9</v>
      </c>
      <c r="R15" s="904">
        <v>606587.84</v>
      </c>
      <c r="S15" s="904">
        <v>857378.53</v>
      </c>
      <c r="T15" s="904">
        <v>3645497.13</v>
      </c>
      <c r="U15" s="904">
        <v>975253.24</v>
      </c>
      <c r="V15" s="904">
        <v>4499229.34</v>
      </c>
    </row>
    <row r="16" spans="1:22" ht="135" x14ac:dyDescent="0.25">
      <c r="A16" s="907">
        <v>14</v>
      </c>
      <c r="B16" s="899" t="s">
        <v>914</v>
      </c>
      <c r="C16" s="585">
        <v>60244</v>
      </c>
      <c r="D16" s="555" t="s">
        <v>944</v>
      </c>
      <c r="E16" s="555" t="s">
        <v>926</v>
      </c>
      <c r="F16" s="555" t="s">
        <v>742</v>
      </c>
      <c r="G16" s="556">
        <v>0.8</v>
      </c>
      <c r="H16" s="903">
        <v>43297</v>
      </c>
      <c r="I16" s="903">
        <v>43408</v>
      </c>
      <c r="J16" s="642">
        <f t="shared" si="1"/>
        <v>0.2992203625</v>
      </c>
      <c r="K16" s="559">
        <v>800000</v>
      </c>
      <c r="L16" s="559">
        <v>797920.96</v>
      </c>
      <c r="M16" s="559">
        <f>239376.29</f>
        <v>239376.29</v>
      </c>
      <c r="N16" s="559">
        <f>238391.51</f>
        <v>238391.51</v>
      </c>
      <c r="O16" s="559">
        <f>299428.19</f>
        <v>299428.19</v>
      </c>
      <c r="P16" s="904"/>
      <c r="Q16" s="904"/>
      <c r="R16" s="904"/>
      <c r="S16" s="904"/>
      <c r="T16" s="904"/>
      <c r="U16" s="904"/>
      <c r="V16" s="905"/>
    </row>
    <row r="17" spans="1:22" ht="40.5" x14ac:dyDescent="0.25">
      <c r="A17" s="906">
        <v>15</v>
      </c>
      <c r="B17" s="899" t="s">
        <v>914</v>
      </c>
      <c r="C17" s="585">
        <v>60243</v>
      </c>
      <c r="D17" s="555" t="s">
        <v>905</v>
      </c>
      <c r="E17" s="555" t="s">
        <v>887</v>
      </c>
      <c r="F17" s="555" t="s">
        <v>728</v>
      </c>
      <c r="G17" s="556">
        <v>0.68</v>
      </c>
      <c r="H17" s="903">
        <v>43297</v>
      </c>
      <c r="I17" s="903">
        <v>43380</v>
      </c>
      <c r="J17" s="642">
        <f t="shared" si="1"/>
        <v>0.29831389333333336</v>
      </c>
      <c r="K17" s="559">
        <v>750000</v>
      </c>
      <c r="L17" s="559">
        <v>745784.74</v>
      </c>
      <c r="M17" s="559">
        <v>223735.42</v>
      </c>
      <c r="N17" s="904">
        <v>124571.77</v>
      </c>
      <c r="O17" s="904">
        <v>121612.43</v>
      </c>
      <c r="P17" s="904"/>
      <c r="Q17" s="904"/>
      <c r="R17" s="904"/>
      <c r="S17" s="904"/>
      <c r="T17" s="904"/>
      <c r="U17" s="904"/>
      <c r="V17" s="905"/>
    </row>
    <row r="18" spans="1:22" ht="67.5" x14ac:dyDescent="0.25">
      <c r="A18" s="907">
        <v>16</v>
      </c>
      <c r="B18" s="899" t="s">
        <v>914</v>
      </c>
      <c r="C18" s="585">
        <v>60242</v>
      </c>
      <c r="D18" s="555" t="s">
        <v>906</v>
      </c>
      <c r="E18" s="555" t="s">
        <v>924</v>
      </c>
      <c r="F18" s="564" t="s">
        <v>448</v>
      </c>
      <c r="G18" s="556">
        <v>0.82</v>
      </c>
      <c r="H18" s="903">
        <v>43276</v>
      </c>
      <c r="I18" s="903">
        <v>43359</v>
      </c>
      <c r="J18" s="642">
        <f t="shared" si="1"/>
        <v>0.29925508000000001</v>
      </c>
      <c r="K18" s="559">
        <v>750000</v>
      </c>
      <c r="L18" s="559">
        <v>748137.7</v>
      </c>
      <c r="M18" s="559">
        <v>224441.31</v>
      </c>
      <c r="N18" s="904">
        <v>405388.91</v>
      </c>
      <c r="O18" s="904">
        <v>116821.73</v>
      </c>
      <c r="P18" s="904"/>
      <c r="Q18" s="904"/>
      <c r="R18" s="904"/>
      <c r="S18" s="904"/>
      <c r="T18" s="904"/>
      <c r="U18" s="904"/>
      <c r="V18" s="905"/>
    </row>
    <row r="19" spans="1:22" ht="40.5" x14ac:dyDescent="0.25">
      <c r="A19" s="906">
        <v>17</v>
      </c>
      <c r="B19" s="899" t="s">
        <v>914</v>
      </c>
      <c r="C19" s="585">
        <v>60241</v>
      </c>
      <c r="D19" s="555" t="s">
        <v>907</v>
      </c>
      <c r="E19" s="555" t="s">
        <v>720</v>
      </c>
      <c r="F19" s="564" t="s">
        <v>935</v>
      </c>
      <c r="G19" s="556">
        <v>0.16</v>
      </c>
      <c r="H19" s="903">
        <v>43318</v>
      </c>
      <c r="I19" s="903">
        <v>43429</v>
      </c>
      <c r="J19" s="642">
        <f t="shared" si="1"/>
        <v>0.29822692000000001</v>
      </c>
      <c r="K19" s="559">
        <v>750000</v>
      </c>
      <c r="L19" s="559">
        <f>+M19/0.3</f>
        <v>745567.3</v>
      </c>
      <c r="M19" s="559">
        <v>223670.19</v>
      </c>
      <c r="N19" s="904"/>
      <c r="O19" s="904"/>
      <c r="P19" s="904"/>
      <c r="Q19" s="904"/>
      <c r="R19" s="904"/>
      <c r="S19" s="904"/>
      <c r="T19" s="904"/>
      <c r="U19" s="904"/>
      <c r="V19" s="905"/>
    </row>
    <row r="20" spans="1:22" ht="81" x14ac:dyDescent="0.25">
      <c r="A20" s="907">
        <v>18</v>
      </c>
      <c r="B20" s="899" t="s">
        <v>914</v>
      </c>
      <c r="C20" s="585">
        <v>60240</v>
      </c>
      <c r="D20" s="555" t="s">
        <v>908</v>
      </c>
      <c r="E20" s="555" t="s">
        <v>665</v>
      </c>
      <c r="F20" s="555" t="s">
        <v>925</v>
      </c>
      <c r="G20" s="556">
        <v>0.7</v>
      </c>
      <c r="H20" s="903">
        <v>43290</v>
      </c>
      <c r="I20" s="903">
        <v>43439</v>
      </c>
      <c r="J20" s="642">
        <f t="shared" si="1"/>
        <v>0.29782194141609475</v>
      </c>
      <c r="K20" s="559">
        <v>3246652.8</v>
      </c>
      <c r="L20" s="559">
        <f>+M20/0.3</f>
        <v>3223081.4666666668</v>
      </c>
      <c r="M20" s="559">
        <f>966924.44</f>
        <v>966924.44</v>
      </c>
      <c r="N20" s="904">
        <v>774486.27</v>
      </c>
      <c r="O20" s="904"/>
      <c r="P20" s="904"/>
      <c r="Q20" s="904"/>
      <c r="R20" s="904"/>
      <c r="S20" s="904"/>
      <c r="T20" s="904"/>
      <c r="U20" s="904"/>
      <c r="V20" s="905"/>
    </row>
    <row r="21" spans="1:22" ht="108" x14ac:dyDescent="0.25">
      <c r="A21" s="906">
        <v>19</v>
      </c>
      <c r="B21" s="899" t="s">
        <v>914</v>
      </c>
      <c r="C21" s="585">
        <v>60239</v>
      </c>
      <c r="D21" s="555" t="s">
        <v>909</v>
      </c>
      <c r="E21" s="555" t="s">
        <v>943</v>
      </c>
      <c r="F21" s="564" t="s">
        <v>226</v>
      </c>
      <c r="G21" s="556">
        <v>0</v>
      </c>
      <c r="H21" s="903">
        <v>43375</v>
      </c>
      <c r="I21" s="903">
        <v>43444</v>
      </c>
      <c r="J21" s="642">
        <f>+M21/K21</f>
        <v>0</v>
      </c>
      <c r="K21" s="559">
        <v>2621566.08</v>
      </c>
      <c r="L21" s="559"/>
      <c r="M21" s="559">
        <v>0</v>
      </c>
      <c r="N21" s="904"/>
      <c r="O21" s="904"/>
      <c r="P21" s="904"/>
      <c r="Q21" s="904"/>
      <c r="R21" s="904"/>
      <c r="S21" s="904"/>
      <c r="T21" s="904"/>
      <c r="U21" s="904"/>
      <c r="V21" s="905"/>
    </row>
    <row r="22" spans="1:22" ht="81" x14ac:dyDescent="0.25">
      <c r="A22" s="907">
        <v>20</v>
      </c>
      <c r="B22" s="898" t="s">
        <v>27</v>
      </c>
      <c r="C22" s="639">
        <v>601237</v>
      </c>
      <c r="D22" s="641" t="s">
        <v>916</v>
      </c>
      <c r="E22" s="640" t="s">
        <v>937</v>
      </c>
      <c r="F22" s="641" t="s">
        <v>728</v>
      </c>
      <c r="G22" s="642">
        <v>0.55000000000000004</v>
      </c>
      <c r="H22" s="608">
        <v>43339</v>
      </c>
      <c r="I22" s="608">
        <v>43408</v>
      </c>
      <c r="J22" s="558">
        <f t="shared" ref="J22:J29" si="2">IFERROR((M22/K22),0)</f>
        <v>0</v>
      </c>
      <c r="K22" s="643">
        <v>719085.96</v>
      </c>
      <c r="L22" s="643"/>
      <c r="M22" s="643">
        <v>0</v>
      </c>
      <c r="N22" s="904"/>
      <c r="O22" s="904"/>
      <c r="P22" s="904"/>
      <c r="Q22" s="904"/>
      <c r="R22" s="904"/>
      <c r="S22" s="904"/>
      <c r="T22" s="904"/>
      <c r="U22" s="904"/>
      <c r="V22" s="905"/>
    </row>
    <row r="23" spans="1:22" ht="81" x14ac:dyDescent="0.25">
      <c r="A23" s="906">
        <v>21</v>
      </c>
      <c r="B23" s="898" t="s">
        <v>713</v>
      </c>
      <c r="C23" s="639">
        <v>601237</v>
      </c>
      <c r="D23" s="641" t="s">
        <v>916</v>
      </c>
      <c r="E23" s="640" t="s">
        <v>937</v>
      </c>
      <c r="F23" s="641" t="s">
        <v>728</v>
      </c>
      <c r="G23" s="642">
        <v>0.55000000000000004</v>
      </c>
      <c r="H23" s="608">
        <v>43339</v>
      </c>
      <c r="I23" s="608">
        <v>43408</v>
      </c>
      <c r="J23" s="558">
        <f t="shared" si="2"/>
        <v>0</v>
      </c>
      <c r="K23" s="643">
        <v>156550.99</v>
      </c>
      <c r="L23" s="643"/>
      <c r="M23" s="643">
        <v>0</v>
      </c>
      <c r="N23" s="904"/>
      <c r="O23" s="904"/>
      <c r="P23" s="904"/>
      <c r="Q23" s="904"/>
      <c r="R23" s="904"/>
      <c r="S23" s="904"/>
      <c r="T23" s="904"/>
      <c r="U23" s="904"/>
      <c r="V23" s="905"/>
    </row>
    <row r="24" spans="1:22" ht="81" x14ac:dyDescent="0.25">
      <c r="A24" s="907">
        <v>22</v>
      </c>
      <c r="B24" s="898" t="s">
        <v>936</v>
      </c>
      <c r="C24" s="639">
        <v>607008</v>
      </c>
      <c r="D24" s="641" t="s">
        <v>939</v>
      </c>
      <c r="E24" s="640" t="s">
        <v>940</v>
      </c>
      <c r="F24" s="641" t="s">
        <v>75</v>
      </c>
      <c r="G24" s="642">
        <v>0</v>
      </c>
      <c r="H24" s="608">
        <v>43363</v>
      </c>
      <c r="I24" s="608">
        <v>43446</v>
      </c>
      <c r="J24" s="558">
        <f t="shared" si="2"/>
        <v>0.28557226000000002</v>
      </c>
      <c r="K24" s="643">
        <v>1000000</v>
      </c>
      <c r="L24" s="643">
        <v>2265906.96</v>
      </c>
      <c r="M24" s="643">
        <v>285572.26</v>
      </c>
      <c r="N24" s="904"/>
      <c r="O24" s="904"/>
      <c r="P24" s="904"/>
      <c r="Q24" s="904"/>
      <c r="R24" s="904"/>
      <c r="S24" s="904"/>
      <c r="T24" s="904"/>
      <c r="U24" s="904"/>
      <c r="V24" s="905"/>
    </row>
    <row r="25" spans="1:22" ht="81" x14ac:dyDescent="0.25">
      <c r="A25" s="906">
        <v>23</v>
      </c>
      <c r="B25" s="898" t="s">
        <v>713</v>
      </c>
      <c r="C25" s="639">
        <v>607008</v>
      </c>
      <c r="D25" s="641" t="s">
        <v>939</v>
      </c>
      <c r="E25" s="640" t="s">
        <v>940</v>
      </c>
      <c r="F25" s="641" t="s">
        <v>75</v>
      </c>
      <c r="G25" s="642">
        <v>0</v>
      </c>
      <c r="H25" s="608">
        <v>43363</v>
      </c>
      <c r="I25" s="608">
        <v>43446</v>
      </c>
      <c r="J25" s="558">
        <f t="shared" si="2"/>
        <v>0.28561051922978709</v>
      </c>
      <c r="K25" s="643">
        <v>1380200.67</v>
      </c>
      <c r="L25" s="643"/>
      <c r="M25" s="643">
        <v>394199.83</v>
      </c>
      <c r="N25" s="904"/>
      <c r="O25" s="904"/>
      <c r="P25" s="904"/>
      <c r="Q25" s="904"/>
      <c r="R25" s="904"/>
      <c r="S25" s="904"/>
      <c r="T25" s="904"/>
      <c r="U25" s="904"/>
      <c r="V25" s="905"/>
    </row>
    <row r="26" spans="1:22" ht="81" x14ac:dyDescent="0.25">
      <c r="A26" s="907">
        <v>24</v>
      </c>
      <c r="B26" s="898" t="s">
        <v>936</v>
      </c>
      <c r="C26" s="639">
        <v>607007</v>
      </c>
      <c r="D26" s="641" t="s">
        <v>938</v>
      </c>
      <c r="E26" s="640" t="s">
        <v>940</v>
      </c>
      <c r="F26" s="641" t="s">
        <v>471</v>
      </c>
      <c r="G26" s="642">
        <v>0</v>
      </c>
      <c r="H26" s="608">
        <v>43361</v>
      </c>
      <c r="I26" s="608">
        <v>43450</v>
      </c>
      <c r="J26" s="558">
        <f t="shared" si="2"/>
        <v>0.29563391999999999</v>
      </c>
      <c r="K26" s="643">
        <v>1000000</v>
      </c>
      <c r="L26" s="643">
        <v>1972470.76</v>
      </c>
      <c r="M26" s="643">
        <v>295633.91999999998</v>
      </c>
      <c r="N26" s="904"/>
      <c r="O26" s="904"/>
      <c r="P26" s="904"/>
      <c r="Q26" s="904"/>
      <c r="R26" s="904"/>
      <c r="S26" s="904"/>
      <c r="T26" s="904"/>
      <c r="U26" s="904"/>
      <c r="V26" s="905"/>
    </row>
    <row r="27" spans="1:22" ht="81" x14ac:dyDescent="0.25">
      <c r="A27" s="906">
        <v>25</v>
      </c>
      <c r="B27" s="898" t="s">
        <v>713</v>
      </c>
      <c r="C27" s="639">
        <v>607007</v>
      </c>
      <c r="D27" s="641" t="s">
        <v>938</v>
      </c>
      <c r="E27" s="640" t="s">
        <v>940</v>
      </c>
      <c r="F27" s="641" t="s">
        <v>471</v>
      </c>
      <c r="G27" s="642">
        <v>0</v>
      </c>
      <c r="H27" s="608">
        <v>43361</v>
      </c>
      <c r="I27" s="608">
        <v>43450</v>
      </c>
      <c r="J27" s="558">
        <f t="shared" si="2"/>
        <v>0.29560652298940365</v>
      </c>
      <c r="K27" s="643">
        <v>1001694.1</v>
      </c>
      <c r="L27" s="643"/>
      <c r="M27" s="643">
        <v>296107.31</v>
      </c>
      <c r="N27" s="904"/>
      <c r="O27" s="904"/>
      <c r="P27" s="904"/>
      <c r="Q27" s="904"/>
      <c r="R27" s="904"/>
      <c r="S27" s="904"/>
      <c r="T27" s="904"/>
      <c r="U27" s="904"/>
      <c r="V27" s="905"/>
    </row>
    <row r="28" spans="1:22" ht="67.5" x14ac:dyDescent="0.25">
      <c r="A28" s="907">
        <v>26</v>
      </c>
      <c r="B28" s="898" t="s">
        <v>936</v>
      </c>
      <c r="C28" s="639">
        <v>607006</v>
      </c>
      <c r="D28" s="641" t="s">
        <v>941</v>
      </c>
      <c r="E28" s="640" t="s">
        <v>160</v>
      </c>
      <c r="F28" s="641" t="s">
        <v>80</v>
      </c>
      <c r="G28" s="642">
        <v>0</v>
      </c>
      <c r="H28" s="608">
        <v>43363</v>
      </c>
      <c r="I28" s="608">
        <v>43446</v>
      </c>
      <c r="J28" s="558">
        <f t="shared" si="2"/>
        <v>0.29941501200130233</v>
      </c>
      <c r="K28" s="643">
        <v>2728074.77</v>
      </c>
      <c r="L28" s="643">
        <v>5982762.3300000001</v>
      </c>
      <c r="M28" s="643">
        <v>816826.54</v>
      </c>
      <c r="N28" s="904"/>
      <c r="O28" s="904"/>
      <c r="P28" s="904"/>
      <c r="Q28" s="904"/>
      <c r="R28" s="904"/>
      <c r="S28" s="904"/>
      <c r="T28" s="904"/>
      <c r="U28" s="904"/>
      <c r="V28" s="905"/>
    </row>
    <row r="29" spans="1:22" ht="67.5" x14ac:dyDescent="0.25">
      <c r="A29" s="906">
        <v>27</v>
      </c>
      <c r="B29" s="898" t="s">
        <v>713</v>
      </c>
      <c r="C29" s="639">
        <v>607006</v>
      </c>
      <c r="D29" s="641" t="s">
        <v>941</v>
      </c>
      <c r="E29" s="640" t="s">
        <v>160</v>
      </c>
      <c r="F29" s="641" t="s">
        <v>80</v>
      </c>
      <c r="G29" s="642">
        <v>0</v>
      </c>
      <c r="H29" s="608">
        <v>43363</v>
      </c>
      <c r="I29" s="608">
        <v>43446</v>
      </c>
      <c r="J29" s="558">
        <f t="shared" si="2"/>
        <v>0.29942404259350869</v>
      </c>
      <c r="K29" s="643">
        <v>3266277.99</v>
      </c>
      <c r="L29" s="643"/>
      <c r="M29" s="643">
        <v>978002.16</v>
      </c>
      <c r="N29" s="904"/>
      <c r="O29" s="904"/>
      <c r="P29" s="904"/>
      <c r="Q29" s="904"/>
      <c r="R29" s="904"/>
      <c r="S29" s="904"/>
      <c r="T29" s="904"/>
      <c r="U29" s="904"/>
      <c r="V29" s="905"/>
    </row>
    <row r="30" spans="1:22" x14ac:dyDescent="0.25">
      <c r="D30" s="59"/>
    </row>
    <row r="31" spans="1:22" ht="173.25" x14ac:dyDescent="0.25">
      <c r="B31" s="908" t="s">
        <v>970</v>
      </c>
      <c r="C31" s="908"/>
      <c r="D31" s="908"/>
      <c r="E31" s="908"/>
      <c r="F31" s="908"/>
      <c r="G31" s="908"/>
      <c r="H31" s="908"/>
      <c r="I31" s="908"/>
    </row>
    <row r="32" spans="1:22" ht="110.25" x14ac:dyDescent="0.25">
      <c r="B32" s="908" t="s">
        <v>969</v>
      </c>
      <c r="C32" s="908"/>
      <c r="D32" s="908"/>
      <c r="E32" s="908"/>
      <c r="F32" s="908"/>
      <c r="G32" s="909"/>
      <c r="H32" s="909"/>
      <c r="I32" s="909"/>
    </row>
    <row r="33" spans="3:15" ht="114" x14ac:dyDescent="0.25">
      <c r="C33" s="910" t="s">
        <v>971</v>
      </c>
      <c r="D33" s="910"/>
      <c r="E33" s="910"/>
      <c r="F33" s="910"/>
      <c r="G33" s="910"/>
      <c r="H33" s="910"/>
      <c r="I33" s="63"/>
      <c r="J33" s="63"/>
      <c r="K33" s="63"/>
      <c r="L33" s="63"/>
    </row>
    <row r="34" spans="3:15" ht="156.75" x14ac:dyDescent="0.25">
      <c r="C34" s="911" t="s">
        <v>974</v>
      </c>
      <c r="D34" s="911"/>
      <c r="E34" s="911"/>
      <c r="F34" s="911"/>
      <c r="G34" s="911"/>
      <c r="H34" s="911"/>
      <c r="I34" s="911"/>
      <c r="J34" s="911"/>
      <c r="K34" s="911"/>
      <c r="L34" s="911"/>
    </row>
    <row r="35" spans="3:15" ht="185.25" x14ac:dyDescent="0.25">
      <c r="C35" s="910" t="s">
        <v>972</v>
      </c>
      <c r="D35" s="910"/>
      <c r="E35" s="910"/>
      <c r="F35" s="910"/>
      <c r="G35" s="910"/>
      <c r="H35" s="910"/>
      <c r="I35" s="910"/>
      <c r="J35" s="910"/>
      <c r="K35" s="910"/>
      <c r="L35" s="910"/>
    </row>
    <row r="36" spans="3:15" ht="242.25" x14ac:dyDescent="0.25">
      <c r="C36" s="911" t="s">
        <v>973</v>
      </c>
      <c r="D36" s="911"/>
      <c r="E36" s="911"/>
      <c r="F36" s="911"/>
      <c r="G36" s="911"/>
      <c r="H36" s="911"/>
      <c r="I36" s="911"/>
      <c r="J36" s="911"/>
      <c r="K36" s="911"/>
      <c r="L36" s="911"/>
      <c r="M36" s="911"/>
      <c r="N36" s="911"/>
      <c r="O36" s="91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2"/>
  <sheetViews>
    <sheetView workbookViewId="0"/>
  </sheetViews>
  <sheetFormatPr baseColWidth="10" defaultRowHeight="15" x14ac:dyDescent="0.25"/>
  <sheetData>
    <row r="5" spans="1:24" ht="15.75" x14ac:dyDescent="0.3">
      <c r="B5" s="650"/>
      <c r="D5" s="626" t="s">
        <v>349</v>
      </c>
      <c r="K5" s="626" t="e">
        <f>+'PRONAPRED 2015'!L5</f>
        <v>#REF!</v>
      </c>
      <c r="P5" s="802"/>
      <c r="Q5" s="802"/>
      <c r="R5" s="802"/>
      <c r="S5" s="802"/>
      <c r="T5" s="802"/>
      <c r="U5" s="802"/>
      <c r="V5" s="802"/>
      <c r="W5" s="802"/>
      <c r="X5" s="802"/>
    </row>
    <row r="6" spans="1:24" x14ac:dyDescent="0.25">
      <c r="B6" s="651"/>
    </row>
    <row r="7" spans="1:24" ht="15.75" x14ac:dyDescent="0.3">
      <c r="E7" s="630"/>
      <c r="F7" s="630"/>
      <c r="G7" s="630"/>
      <c r="H7" s="630"/>
      <c r="I7" s="630"/>
      <c r="J7" s="630"/>
      <c r="K7" s="630"/>
      <c r="L7" s="630"/>
    </row>
    <row r="8" spans="1:24" x14ac:dyDescent="0.25">
      <c r="B8" s="552" t="s">
        <v>354</v>
      </c>
      <c r="C8" s="861" t="str">
        <f>+'PRONAPRED 2015'!C11:E11</f>
        <v>EN EJECUCIÓN</v>
      </c>
      <c r="D8" s="862"/>
      <c r="E8" s="863"/>
      <c r="F8" s="864" t="str">
        <f>+B21</f>
        <v>FAFEF 2017</v>
      </c>
      <c r="G8" s="865"/>
      <c r="H8" s="865"/>
      <c r="I8" s="865"/>
      <c r="J8" s="865"/>
      <c r="K8" s="865"/>
      <c r="L8" s="865"/>
      <c r="M8" s="865"/>
      <c r="N8" s="865"/>
      <c r="O8" s="866"/>
    </row>
    <row r="9" spans="1:24" ht="40.5" x14ac:dyDescent="0.3">
      <c r="B9" s="552" t="s">
        <v>355</v>
      </c>
      <c r="C9" s="809" t="s">
        <v>356</v>
      </c>
      <c r="D9" s="810"/>
      <c r="E9" s="811"/>
      <c r="F9" s="812" t="s">
        <v>357</v>
      </c>
      <c r="G9" s="813"/>
      <c r="H9" s="813"/>
      <c r="I9" s="813"/>
      <c r="J9" s="813"/>
      <c r="K9" s="814"/>
      <c r="L9" s="812" t="s">
        <v>358</v>
      </c>
      <c r="M9" s="814"/>
      <c r="N9" s="867"/>
      <c r="O9" s="868"/>
    </row>
    <row r="10" spans="1:24" ht="40.5" x14ac:dyDescent="0.25">
      <c r="B10" s="552" t="s">
        <v>360</v>
      </c>
      <c r="C10" s="819" t="s">
        <v>361</v>
      </c>
      <c r="D10" s="820"/>
      <c r="E10" s="821"/>
      <c r="F10" s="797" t="s">
        <v>362</v>
      </c>
      <c r="G10" s="798"/>
      <c r="H10" s="799"/>
      <c r="I10" s="797" t="s">
        <v>363</v>
      </c>
      <c r="J10" s="798"/>
      <c r="K10" s="799"/>
      <c r="L10" s="552" t="s">
        <v>364</v>
      </c>
      <c r="M10" s="646" t="s">
        <v>365</v>
      </c>
      <c r="N10" s="858" t="s">
        <v>366</v>
      </c>
      <c r="O10" s="859"/>
    </row>
    <row r="11" spans="1:24"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88"/>
    </row>
    <row r="12" spans="1:24" ht="144" x14ac:dyDescent="0.25">
      <c r="A12" s="589"/>
      <c r="B12" s="585">
        <v>638001</v>
      </c>
      <c r="C12" s="555" t="s">
        <v>653</v>
      </c>
      <c r="D12" s="555" t="s">
        <v>290</v>
      </c>
      <c r="E12" s="564" t="s">
        <v>705</v>
      </c>
      <c r="F12" s="637">
        <v>1</v>
      </c>
      <c r="G12" s="636">
        <v>42853</v>
      </c>
      <c r="H12" s="636">
        <v>43032</v>
      </c>
      <c r="I12" s="642">
        <f t="shared" ref="I12:I18" si="0">+M12/L12</f>
        <v>1</v>
      </c>
      <c r="J12" s="636">
        <v>42853</v>
      </c>
      <c r="K12" s="636">
        <v>43066</v>
      </c>
      <c r="L12" s="559">
        <v>4642568.5199999996</v>
      </c>
      <c r="M12" s="559">
        <v>4642568.5199999996</v>
      </c>
      <c r="N12" s="707" t="s">
        <v>745</v>
      </c>
      <c r="O12" s="623" t="s">
        <v>762</v>
      </c>
      <c r="P12" s="703">
        <f>+L12-M12</f>
        <v>0</v>
      </c>
      <c r="Q12" s="689" t="s">
        <v>120</v>
      </c>
    </row>
    <row r="13" spans="1:24" ht="216" x14ac:dyDescent="0.25">
      <c r="A13" s="589"/>
      <c r="B13" s="585">
        <v>638002</v>
      </c>
      <c r="C13" s="555" t="s">
        <v>758</v>
      </c>
      <c r="D13" s="555" t="s">
        <v>656</v>
      </c>
      <c r="E13" s="555" t="s">
        <v>706</v>
      </c>
      <c r="F13" s="637">
        <v>1</v>
      </c>
      <c r="G13" s="636">
        <v>42853</v>
      </c>
      <c r="H13" s="636">
        <v>42972</v>
      </c>
      <c r="I13" s="642">
        <f t="shared" si="0"/>
        <v>1</v>
      </c>
      <c r="J13" s="636">
        <f t="shared" ref="J13:J18" si="1">+G13</f>
        <v>42853</v>
      </c>
      <c r="K13" s="636">
        <v>42999</v>
      </c>
      <c r="L13" s="559">
        <v>2342447.37</v>
      </c>
      <c r="M13" s="559">
        <v>2342447.37</v>
      </c>
      <c r="N13" s="707" t="s">
        <v>757</v>
      </c>
      <c r="O13" s="623" t="s">
        <v>763</v>
      </c>
      <c r="P13" s="703">
        <f t="shared" ref="P13:P20" si="2">+L13-M13</f>
        <v>0</v>
      </c>
      <c r="Q13" s="689" t="s">
        <v>863</v>
      </c>
    </row>
    <row r="14" spans="1:24" ht="94.5" x14ac:dyDescent="0.25">
      <c r="A14" s="589"/>
      <c r="B14" s="585">
        <v>638003</v>
      </c>
      <c r="C14" s="555" t="s">
        <v>747</v>
      </c>
      <c r="D14" s="555" t="s">
        <v>657</v>
      </c>
      <c r="E14" s="555" t="s">
        <v>707</v>
      </c>
      <c r="F14" s="637">
        <v>1</v>
      </c>
      <c r="G14" s="636">
        <v>42853</v>
      </c>
      <c r="H14" s="636">
        <v>42972</v>
      </c>
      <c r="I14" s="642">
        <f t="shared" si="0"/>
        <v>1</v>
      </c>
      <c r="J14" s="636">
        <f t="shared" si="1"/>
        <v>42853</v>
      </c>
      <c r="K14" s="636">
        <v>42999</v>
      </c>
      <c r="L14" s="559">
        <v>2702727.8</v>
      </c>
      <c r="M14" s="559">
        <v>2702727.8</v>
      </c>
      <c r="N14" s="707" t="s">
        <v>753</v>
      </c>
      <c r="O14" s="625">
        <v>2419.88</v>
      </c>
      <c r="P14" s="703">
        <f t="shared" si="2"/>
        <v>0</v>
      </c>
      <c r="Q14" s="689" t="s">
        <v>120</v>
      </c>
    </row>
    <row r="15" spans="1:24" ht="108" x14ac:dyDescent="0.25">
      <c r="A15" s="589"/>
      <c r="B15" s="585">
        <v>638004</v>
      </c>
      <c r="C15" s="555" t="s">
        <v>746</v>
      </c>
      <c r="D15" s="555" t="s">
        <v>658</v>
      </c>
      <c r="E15" s="555" t="s">
        <v>708</v>
      </c>
      <c r="F15" s="637">
        <v>1</v>
      </c>
      <c r="G15" s="636">
        <v>42853</v>
      </c>
      <c r="H15" s="636">
        <v>42972</v>
      </c>
      <c r="I15" s="642">
        <f t="shared" si="0"/>
        <v>0.99999999999999989</v>
      </c>
      <c r="J15" s="636">
        <f t="shared" si="1"/>
        <v>42853</v>
      </c>
      <c r="K15" s="636">
        <v>42985</v>
      </c>
      <c r="L15" s="559">
        <v>1447926.9400000002</v>
      </c>
      <c r="M15" s="559">
        <v>1447926.94</v>
      </c>
      <c r="N15" s="707" t="s">
        <v>759</v>
      </c>
      <c r="O15" s="623">
        <v>1953</v>
      </c>
      <c r="P15" s="703">
        <f t="shared" si="2"/>
        <v>0</v>
      </c>
      <c r="Q15" s="689" t="s">
        <v>863</v>
      </c>
    </row>
    <row r="16" spans="1:24" ht="225" x14ac:dyDescent="0.25">
      <c r="A16" s="589"/>
      <c r="B16" s="585">
        <v>638005</v>
      </c>
      <c r="C16" s="555" t="s">
        <v>748</v>
      </c>
      <c r="D16" s="555" t="s">
        <v>659</v>
      </c>
      <c r="E16" s="555" t="s">
        <v>704</v>
      </c>
      <c r="F16" s="637">
        <v>1</v>
      </c>
      <c r="G16" s="636">
        <v>42853</v>
      </c>
      <c r="H16" s="636">
        <v>43032</v>
      </c>
      <c r="I16" s="642">
        <f t="shared" si="0"/>
        <v>1</v>
      </c>
      <c r="J16" s="636">
        <f t="shared" si="1"/>
        <v>42853</v>
      </c>
      <c r="K16" s="636">
        <v>43090</v>
      </c>
      <c r="L16" s="559">
        <v>12755275.42</v>
      </c>
      <c r="M16" s="559">
        <v>12755275.42</v>
      </c>
      <c r="N16" s="707" t="s">
        <v>752</v>
      </c>
      <c r="O16" s="623" t="s">
        <v>764</v>
      </c>
      <c r="P16" s="703">
        <f t="shared" si="2"/>
        <v>0</v>
      </c>
      <c r="Q16" s="689"/>
      <c r="R16" s="653" t="s">
        <v>120</v>
      </c>
    </row>
    <row r="17" spans="1:17" ht="175.5" x14ac:dyDescent="0.25">
      <c r="A17" s="589"/>
      <c r="B17" s="585">
        <v>638006</v>
      </c>
      <c r="C17" s="555" t="s">
        <v>760</v>
      </c>
      <c r="D17" s="555" t="s">
        <v>718</v>
      </c>
      <c r="E17" s="555" t="s">
        <v>709</v>
      </c>
      <c r="F17" s="637">
        <v>1</v>
      </c>
      <c r="G17" s="636">
        <v>42912</v>
      </c>
      <c r="H17" s="636">
        <v>43091</v>
      </c>
      <c r="I17" s="642">
        <f t="shared" si="0"/>
        <v>1</v>
      </c>
      <c r="J17" s="636">
        <f t="shared" si="1"/>
        <v>42912</v>
      </c>
      <c r="K17" s="636">
        <v>43090</v>
      </c>
      <c r="L17" s="559">
        <v>9799166.3200000003</v>
      </c>
      <c r="M17" s="559">
        <v>9799166.3200000003</v>
      </c>
      <c r="N17" s="707" t="s">
        <v>761</v>
      </c>
      <c r="O17" s="625">
        <v>22986.55</v>
      </c>
      <c r="P17" s="703">
        <f t="shared" si="2"/>
        <v>0</v>
      </c>
      <c r="Q17" s="653" t="s">
        <v>120</v>
      </c>
    </row>
    <row r="18" spans="1:17" ht="135" x14ac:dyDescent="0.25">
      <c r="A18" s="589"/>
      <c r="B18" s="585">
        <v>638007</v>
      </c>
      <c r="C18" s="555" t="s">
        <v>749</v>
      </c>
      <c r="D18" s="555" t="s">
        <v>660</v>
      </c>
      <c r="E18" s="555" t="s">
        <v>710</v>
      </c>
      <c r="F18" s="637">
        <v>1</v>
      </c>
      <c r="G18" s="636">
        <v>42853</v>
      </c>
      <c r="H18" s="636">
        <v>43032</v>
      </c>
      <c r="I18" s="642">
        <f t="shared" si="0"/>
        <v>1</v>
      </c>
      <c r="J18" s="636">
        <f t="shared" si="1"/>
        <v>42853</v>
      </c>
      <c r="K18" s="636">
        <v>43067</v>
      </c>
      <c r="L18" s="559">
        <f>+M18</f>
        <v>11150982.310000001</v>
      </c>
      <c r="M18" s="559">
        <v>11150982.310000001</v>
      </c>
      <c r="N18" s="707" t="s">
        <v>751</v>
      </c>
      <c r="O18" s="623" t="s">
        <v>750</v>
      </c>
      <c r="P18" s="703">
        <f t="shared" si="2"/>
        <v>0</v>
      </c>
      <c r="Q18" s="653" t="s">
        <v>120</v>
      </c>
    </row>
    <row r="19" spans="1:17" ht="94.5" x14ac:dyDescent="0.25">
      <c r="A19" s="589"/>
      <c r="B19" s="585">
        <v>638008</v>
      </c>
      <c r="C19" s="555" t="s">
        <v>754</v>
      </c>
      <c r="D19" s="555" t="s">
        <v>665</v>
      </c>
      <c r="E19" s="555" t="s">
        <v>704</v>
      </c>
      <c r="F19" s="637">
        <v>1</v>
      </c>
      <c r="G19" s="636">
        <v>42846</v>
      </c>
      <c r="H19" s="636">
        <v>42935</v>
      </c>
      <c r="I19" s="642">
        <f>+M19/L19</f>
        <v>1</v>
      </c>
      <c r="J19" s="636">
        <v>42846</v>
      </c>
      <c r="K19" s="636">
        <v>42975</v>
      </c>
      <c r="L19" s="559">
        <v>526615.94999999995</v>
      </c>
      <c r="M19" s="559">
        <v>526615.94999999995</v>
      </c>
      <c r="N19" s="707" t="s">
        <v>755</v>
      </c>
      <c r="O19" s="625">
        <v>285.2</v>
      </c>
      <c r="P19" s="703">
        <f t="shared" si="2"/>
        <v>0</v>
      </c>
      <c r="Q19" s="653" t="s">
        <v>863</v>
      </c>
    </row>
    <row r="20" spans="1:17" ht="162" x14ac:dyDescent="0.25">
      <c r="A20" s="589"/>
      <c r="B20" s="585">
        <v>638009</v>
      </c>
      <c r="C20" s="555" t="s">
        <v>654</v>
      </c>
      <c r="D20" s="555" t="s">
        <v>661</v>
      </c>
      <c r="E20" s="555" t="s">
        <v>709</v>
      </c>
      <c r="F20" s="637">
        <v>1</v>
      </c>
      <c r="G20" s="636">
        <v>42853</v>
      </c>
      <c r="H20" s="636">
        <v>43002</v>
      </c>
      <c r="I20" s="642">
        <f>+M20/L20</f>
        <v>1</v>
      </c>
      <c r="J20" s="636">
        <f>+G20</f>
        <v>42853</v>
      </c>
      <c r="K20" s="636">
        <v>43056</v>
      </c>
      <c r="L20" s="559">
        <f>+M20</f>
        <v>2481044.56</v>
      </c>
      <c r="M20" s="559">
        <v>2481044.56</v>
      </c>
      <c r="N20" s="707" t="s">
        <v>756</v>
      </c>
      <c r="O20" s="623" t="s">
        <v>765</v>
      </c>
      <c r="P20" s="703">
        <f t="shared" si="2"/>
        <v>0</v>
      </c>
      <c r="Q20" s="653" t="s">
        <v>120</v>
      </c>
    </row>
    <row r="21" spans="1:17" ht="15.75" x14ac:dyDescent="0.3">
      <c r="A21" s="546"/>
      <c r="B21" s="806" t="s">
        <v>716</v>
      </c>
      <c r="C21" s="807"/>
      <c r="D21" s="807"/>
      <c r="E21" s="807"/>
      <c r="F21" s="654"/>
      <c r="G21" s="654"/>
      <c r="H21" s="654"/>
      <c r="I21" s="654"/>
      <c r="J21" s="654"/>
      <c r="K21" s="655" t="s">
        <v>385</v>
      </c>
      <c r="L21" s="649">
        <f>SUM(L12:L20)</f>
        <v>47848755.190000005</v>
      </c>
      <c r="M21" s="649">
        <f>SUM(M12:M20)</f>
        <v>47848755.190000005</v>
      </c>
      <c r="N21" s="656"/>
      <c r="O21" s="656"/>
      <c r="P21" s="575">
        <f>SUM(P12:P20)</f>
        <v>0</v>
      </c>
      <c r="Q21" s="574"/>
    </row>
    <row r="22" spans="1:17" ht="15.75" x14ac:dyDescent="0.3">
      <c r="Q22" s="549" t="s">
        <v>848</v>
      </c>
    </row>
    <row r="32" spans="1:17" x14ac:dyDescent="0.25">
      <c r="B32" s="857" t="s">
        <v>371</v>
      </c>
      <c r="C32" s="857"/>
      <c r="D32" s="857"/>
      <c r="E32" s="857"/>
      <c r="F32" s="857"/>
      <c r="G32" s="857"/>
      <c r="H32" s="857"/>
      <c r="I32" s="857"/>
      <c r="J32" s="857"/>
      <c r="K32" s="857"/>
      <c r="L32" s="857"/>
      <c r="M32" s="857"/>
      <c r="N32" s="857"/>
      <c r="O32" s="85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1"/>
  <sheetViews>
    <sheetView workbookViewId="0"/>
  </sheetViews>
  <sheetFormatPr baseColWidth="10" defaultRowHeight="15" x14ac:dyDescent="0.25"/>
  <sheetData>
    <row r="5" spans="1:28" ht="15.75" x14ac:dyDescent="0.3">
      <c r="B5" s="650"/>
      <c r="D5" s="626" t="s">
        <v>349</v>
      </c>
      <c r="K5" s="626" t="e">
        <f>+'PRONAPRED 2015'!L5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705" t="s">
        <v>354</v>
      </c>
      <c r="C8" s="861" t="str">
        <f>+'PRONAPRED 2015'!C11:E11</f>
        <v>EN EJECUCIÓN</v>
      </c>
      <c r="D8" s="862"/>
      <c r="E8" s="863"/>
      <c r="F8" s="864" t="str">
        <f>+B13</f>
        <v>PROYECTOS DE DESARROLLO REGIONAL  2017  (SEGUNDA ETAPA)</v>
      </c>
      <c r="G8" s="865"/>
      <c r="H8" s="865"/>
      <c r="I8" s="865"/>
      <c r="J8" s="865"/>
      <c r="K8" s="865"/>
      <c r="L8" s="865"/>
      <c r="M8" s="865"/>
      <c r="N8" s="865"/>
      <c r="O8" s="866"/>
      <c r="S8" s="630"/>
      <c r="T8" s="630"/>
      <c r="U8" s="630"/>
      <c r="V8" s="630"/>
      <c r="W8" s="630"/>
      <c r="X8" s="630"/>
      <c r="Y8" s="630"/>
      <c r="Z8" s="630"/>
      <c r="AA8" s="630"/>
      <c r="AB8" s="630"/>
    </row>
    <row r="9" spans="1:28" ht="40.5" x14ac:dyDescent="0.3">
      <c r="B9" s="705"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705" t="s">
        <v>360</v>
      </c>
      <c r="C10" s="819" t="s">
        <v>361</v>
      </c>
      <c r="D10" s="820"/>
      <c r="E10" s="821"/>
      <c r="F10" s="797" t="s">
        <v>362</v>
      </c>
      <c r="G10" s="798"/>
      <c r="H10" s="799"/>
      <c r="I10" s="797" t="s">
        <v>363</v>
      </c>
      <c r="J10" s="798"/>
      <c r="K10" s="799"/>
      <c r="L10" s="705"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175.5" x14ac:dyDescent="0.25">
      <c r="B12" s="585">
        <v>643001</v>
      </c>
      <c r="C12" s="555" t="s">
        <v>774</v>
      </c>
      <c r="D12" s="555" t="s">
        <v>725</v>
      </c>
      <c r="E12" s="555" t="s">
        <v>775</v>
      </c>
      <c r="F12" s="637">
        <v>1</v>
      </c>
      <c r="G12" s="636">
        <v>43039</v>
      </c>
      <c r="H12" s="636">
        <v>43093</v>
      </c>
      <c r="I12" s="642">
        <f>+M12/L12</f>
        <v>1</v>
      </c>
      <c r="J12" s="636">
        <f>+G12</f>
        <v>43039</v>
      </c>
      <c r="K12" s="636">
        <v>43131</v>
      </c>
      <c r="L12" s="559">
        <f>+M12</f>
        <v>1213410.3700000001</v>
      </c>
      <c r="M12" s="635">
        <v>1213410.3700000001</v>
      </c>
      <c r="N12" s="701" t="s">
        <v>862</v>
      </c>
      <c r="O12" s="625">
        <v>1400.03</v>
      </c>
      <c r="P12" s="561"/>
      <c r="Q12" s="724">
        <f>+L12-M12</f>
        <v>0</v>
      </c>
      <c r="R12" s="690" t="s">
        <v>120</v>
      </c>
      <c r="S12" s="569"/>
      <c r="T12" s="653"/>
      <c r="U12" s="653"/>
      <c r="V12" s="653"/>
      <c r="W12" s="653"/>
      <c r="X12" s="653"/>
      <c r="Y12" s="653"/>
      <c r="Z12" s="653"/>
      <c r="AA12" s="653"/>
      <c r="AB12" s="653"/>
    </row>
    <row r="13" spans="1:28" ht="15.75" x14ac:dyDescent="0.3">
      <c r="B13" s="806" t="s">
        <v>773</v>
      </c>
      <c r="C13" s="807"/>
      <c r="D13" s="807"/>
      <c r="E13" s="807"/>
      <c r="F13" s="654"/>
      <c r="G13" s="654"/>
      <c r="H13" s="654"/>
      <c r="I13" s="654"/>
      <c r="J13" s="654"/>
      <c r="K13" s="655" t="s">
        <v>385</v>
      </c>
      <c r="L13" s="649">
        <f>SUM(L12:L12)</f>
        <v>1213410.3700000001</v>
      </c>
      <c r="M13" s="649">
        <f>SUM(M12:M12)</f>
        <v>1213410.3700000001</v>
      </c>
      <c r="N13" s="656"/>
      <c r="O13" s="656"/>
      <c r="P13" s="561"/>
      <c r="Q13" s="570">
        <f>SUM(Q12:Q12)</f>
        <v>0</v>
      </c>
      <c r="R13" s="592">
        <f>L13-Q13</f>
        <v>1213410.3700000001</v>
      </c>
      <c r="S13" s="569"/>
      <c r="T13" s="549"/>
      <c r="U13" s="549"/>
      <c r="V13" s="549"/>
      <c r="W13" s="549"/>
      <c r="X13" s="549"/>
      <c r="Y13" s="549"/>
      <c r="Z13" s="549"/>
      <c r="AA13" s="549"/>
      <c r="AB13" s="549"/>
    </row>
    <row r="14" spans="1:28" ht="15.75" x14ac:dyDescent="0.3">
      <c r="L14" s="691"/>
    </row>
    <row r="15" spans="1:28" ht="15.75" x14ac:dyDescent="0.3">
      <c r="L15" s="673"/>
    </row>
    <row r="49" spans="2:15" x14ac:dyDescent="0.25">
      <c r="B49" s="658"/>
    </row>
    <row r="51" spans="2:15" x14ac:dyDescent="0.25">
      <c r="B51" s="857" t="s">
        <v>371</v>
      </c>
      <c r="C51" s="857"/>
      <c r="D51" s="857"/>
      <c r="E51" s="857"/>
      <c r="F51" s="857"/>
      <c r="G51" s="857"/>
      <c r="H51" s="857"/>
      <c r="I51" s="857"/>
      <c r="J51" s="857"/>
      <c r="K51" s="857"/>
      <c r="L51" s="857"/>
      <c r="M51" s="857"/>
      <c r="N51" s="857"/>
      <c r="O51" s="85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ht="15.75" x14ac:dyDescent="0.3">
      <c r="B5" s="650"/>
      <c r="D5" s="626" t="s">
        <v>349</v>
      </c>
      <c r="K5" s="626" t="e">
        <f>+'PRONAPRED 2015'!L5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552" t="s">
        <v>354</v>
      </c>
      <c r="C8" s="861" t="str">
        <f>+'PRONAPRED 2015'!C11:E11</f>
        <v>EN EJECUCIÓN</v>
      </c>
      <c r="D8" s="862"/>
      <c r="E8" s="863"/>
      <c r="F8" s="864" t="str">
        <f>+B19</f>
        <v>PROYECTOS DE DESARROLLO REGIONAL  2017</v>
      </c>
      <c r="G8" s="865"/>
      <c r="H8" s="865"/>
      <c r="I8" s="865"/>
      <c r="J8" s="865"/>
      <c r="K8" s="865"/>
      <c r="L8" s="865"/>
      <c r="M8" s="865"/>
      <c r="N8" s="865"/>
      <c r="O8" s="866"/>
      <c r="S8" s="630"/>
      <c r="T8" s="630"/>
      <c r="U8" s="630"/>
      <c r="V8" s="630"/>
      <c r="W8" s="630"/>
      <c r="X8" s="630"/>
      <c r="Y8" s="630"/>
      <c r="Z8" s="630"/>
      <c r="AA8" s="630"/>
      <c r="AB8" s="630"/>
    </row>
    <row r="9" spans="1:28" ht="40.5" x14ac:dyDescent="0.3">
      <c r="B9" s="552"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148.5" x14ac:dyDescent="0.25">
      <c r="B12" s="585">
        <v>615005</v>
      </c>
      <c r="C12" s="555" t="s">
        <v>685</v>
      </c>
      <c r="D12" s="555" t="s">
        <v>723</v>
      </c>
      <c r="E12" s="555" t="s">
        <v>448</v>
      </c>
      <c r="F12" s="637">
        <v>1</v>
      </c>
      <c r="G12" s="636">
        <v>42961</v>
      </c>
      <c r="H12" s="636">
        <v>43080</v>
      </c>
      <c r="I12" s="642">
        <f>+M12/L12</f>
        <v>0.99997257999307776</v>
      </c>
      <c r="J12" s="636">
        <f>+G12</f>
        <v>42961</v>
      </c>
      <c r="K12" s="636">
        <v>43067</v>
      </c>
      <c r="L12" s="559">
        <v>3244711.07</v>
      </c>
      <c r="M12" s="635">
        <f>1132950.93+2111671.17</f>
        <v>3244622.0999999996</v>
      </c>
      <c r="N12" s="707" t="s">
        <v>777</v>
      </c>
      <c r="O12" s="623" t="s">
        <v>776</v>
      </c>
      <c r="P12" s="561"/>
      <c r="Q12" s="724">
        <v>0</v>
      </c>
      <c r="R12" s="690" t="s">
        <v>120</v>
      </c>
      <c r="S12" s="569"/>
      <c r="T12" s="653"/>
      <c r="U12" s="653"/>
      <c r="V12" s="653"/>
      <c r="W12" s="653"/>
      <c r="X12" s="653"/>
      <c r="Y12" s="653"/>
      <c r="Z12" s="653"/>
      <c r="AA12" s="653"/>
      <c r="AB12" s="653"/>
    </row>
    <row r="13" spans="1:28" ht="94.5" x14ac:dyDescent="0.25">
      <c r="B13" s="585">
        <v>615006</v>
      </c>
      <c r="C13" s="555" t="s">
        <v>695</v>
      </c>
      <c r="D13" s="555" t="s">
        <v>724</v>
      </c>
      <c r="E13" s="555" t="s">
        <v>701</v>
      </c>
      <c r="F13" s="637">
        <v>1</v>
      </c>
      <c r="G13" s="636">
        <v>42961</v>
      </c>
      <c r="H13" s="636">
        <v>42988</v>
      </c>
      <c r="I13" s="642">
        <f t="shared" ref="I13:I18" si="0">+M13/L13</f>
        <v>1.0000000000000002</v>
      </c>
      <c r="J13" s="636">
        <f t="shared" ref="J13:J18" si="1">+G13</f>
        <v>42961</v>
      </c>
      <c r="K13" s="636">
        <v>43039</v>
      </c>
      <c r="L13" s="559">
        <v>688303.59</v>
      </c>
      <c r="M13" s="635">
        <v>688303.59000000008</v>
      </c>
      <c r="N13" s="707" t="s">
        <v>769</v>
      </c>
      <c r="O13" s="625">
        <v>663.13</v>
      </c>
      <c r="P13" s="561"/>
      <c r="Q13" s="724">
        <f t="shared" ref="Q13:Q18" si="2">+L13-M13</f>
        <v>0</v>
      </c>
      <c r="R13" s="690" t="s">
        <v>120</v>
      </c>
      <c r="S13" s="569"/>
      <c r="T13" s="653"/>
      <c r="U13" s="653"/>
      <c r="V13" s="653"/>
      <c r="W13" s="653"/>
      <c r="X13" s="653"/>
      <c r="Y13" s="653"/>
      <c r="Z13" s="653"/>
      <c r="AA13" s="653"/>
      <c r="AB13" s="653"/>
    </row>
    <row r="14" spans="1:28" ht="189" x14ac:dyDescent="0.25">
      <c r="B14" s="585">
        <v>615007</v>
      </c>
      <c r="C14" s="555" t="s">
        <v>686</v>
      </c>
      <c r="D14" s="555" t="s">
        <v>665</v>
      </c>
      <c r="E14" s="555" t="s">
        <v>702</v>
      </c>
      <c r="F14" s="637">
        <v>1</v>
      </c>
      <c r="G14" s="636">
        <v>42933</v>
      </c>
      <c r="H14" s="636">
        <v>43058</v>
      </c>
      <c r="I14" s="642">
        <f t="shared" si="0"/>
        <v>1</v>
      </c>
      <c r="J14" s="636">
        <f t="shared" si="1"/>
        <v>42933</v>
      </c>
      <c r="K14" s="636">
        <v>43039</v>
      </c>
      <c r="L14" s="559">
        <v>1604765.76</v>
      </c>
      <c r="M14" s="635">
        <v>1604765.76</v>
      </c>
      <c r="N14" s="707" t="s">
        <v>766</v>
      </c>
      <c r="O14" s="623" t="s">
        <v>767</v>
      </c>
      <c r="P14" s="561"/>
      <c r="Q14" s="724">
        <f t="shared" si="2"/>
        <v>0</v>
      </c>
      <c r="R14" s="690" t="s">
        <v>120</v>
      </c>
      <c r="S14" s="569"/>
      <c r="T14" s="653"/>
      <c r="U14" s="719"/>
      <c r="V14" s="653"/>
      <c r="W14" s="653"/>
      <c r="X14" s="653"/>
      <c r="Y14" s="653"/>
      <c r="Z14" s="653"/>
      <c r="AA14" s="653"/>
      <c r="AB14" s="653"/>
    </row>
    <row r="15" spans="1:28" ht="121.5" x14ac:dyDescent="0.25">
      <c r="B15" s="585">
        <v>615008</v>
      </c>
      <c r="C15" s="555" t="s">
        <v>698</v>
      </c>
      <c r="D15" s="555" t="s">
        <v>725</v>
      </c>
      <c r="E15" s="555" t="s">
        <v>703</v>
      </c>
      <c r="F15" s="637">
        <v>1</v>
      </c>
      <c r="G15" s="636">
        <v>42954</v>
      </c>
      <c r="H15" s="636">
        <v>43079</v>
      </c>
      <c r="I15" s="642">
        <f t="shared" si="0"/>
        <v>1</v>
      </c>
      <c r="J15" s="636">
        <f t="shared" si="1"/>
        <v>42954</v>
      </c>
      <c r="K15" s="636">
        <v>43038</v>
      </c>
      <c r="L15" s="559">
        <v>968447.46</v>
      </c>
      <c r="M15" s="635">
        <v>968447.46</v>
      </c>
      <c r="N15" s="707" t="s">
        <v>771</v>
      </c>
      <c r="O15" s="708">
        <v>81.599999999999994</v>
      </c>
      <c r="P15" s="561"/>
      <c r="Q15" s="724">
        <f t="shared" si="2"/>
        <v>0</v>
      </c>
      <c r="R15" s="690" t="s">
        <v>120</v>
      </c>
      <c r="S15" s="569"/>
      <c r="T15" s="653"/>
      <c r="U15" s="653"/>
      <c r="V15" s="653"/>
      <c r="W15" s="653"/>
      <c r="X15" s="653"/>
      <c r="Y15" s="653"/>
      <c r="Z15" s="653"/>
      <c r="AA15" s="653"/>
      <c r="AB15" s="653"/>
    </row>
    <row r="16" spans="1:28" ht="216" x14ac:dyDescent="0.25">
      <c r="B16" s="585">
        <v>615009</v>
      </c>
      <c r="C16" s="555" t="s">
        <v>696</v>
      </c>
      <c r="D16" s="555" t="s">
        <v>725</v>
      </c>
      <c r="E16" s="555" t="s">
        <v>700</v>
      </c>
      <c r="F16" s="637">
        <v>0.85</v>
      </c>
      <c r="G16" s="636">
        <v>42989</v>
      </c>
      <c r="H16" s="636">
        <v>43074</v>
      </c>
      <c r="I16" s="642">
        <f t="shared" si="0"/>
        <v>1</v>
      </c>
      <c r="J16" s="636">
        <f t="shared" si="1"/>
        <v>42989</v>
      </c>
      <c r="K16" s="636">
        <v>43131</v>
      </c>
      <c r="L16" s="559">
        <v>4141387.77</v>
      </c>
      <c r="M16" s="635">
        <v>4141387.77</v>
      </c>
      <c r="N16" s="707" t="s">
        <v>770</v>
      </c>
      <c r="O16" s="623" t="s">
        <v>772</v>
      </c>
      <c r="P16" s="561"/>
      <c r="Q16" s="724">
        <f>+L16-M16</f>
        <v>0</v>
      </c>
      <c r="R16" s="690" t="s">
        <v>120</v>
      </c>
      <c r="S16" s="569">
        <v>1446462.23</v>
      </c>
      <c r="T16" s="653"/>
      <c r="U16" s="653"/>
      <c r="V16" s="653"/>
      <c r="W16" s="653"/>
      <c r="X16" s="653"/>
      <c r="Y16" s="653"/>
      <c r="Z16" s="653"/>
      <c r="AA16" s="653"/>
      <c r="AB16" s="653"/>
    </row>
    <row r="17" spans="2:28" ht="108" x14ac:dyDescent="0.25">
      <c r="B17" s="585">
        <v>615010</v>
      </c>
      <c r="C17" s="555" t="s">
        <v>697</v>
      </c>
      <c r="D17" s="555" t="s">
        <v>725</v>
      </c>
      <c r="E17" s="555" t="s">
        <v>254</v>
      </c>
      <c r="F17" s="637">
        <v>1</v>
      </c>
      <c r="G17" s="636">
        <v>42955</v>
      </c>
      <c r="H17" s="636">
        <v>43074</v>
      </c>
      <c r="I17" s="642">
        <f t="shared" si="0"/>
        <v>1</v>
      </c>
      <c r="J17" s="636">
        <f t="shared" si="1"/>
        <v>42955</v>
      </c>
      <c r="K17" s="636">
        <v>41230</v>
      </c>
      <c r="L17" s="559">
        <v>6888188.1600000001</v>
      </c>
      <c r="M17" s="635">
        <v>6888188.1600000001</v>
      </c>
      <c r="N17" s="707" t="s">
        <v>768</v>
      </c>
      <c r="O17" s="625">
        <v>26450.080000000002</v>
      </c>
      <c r="P17" s="561"/>
      <c r="Q17" s="724">
        <f t="shared" si="2"/>
        <v>0</v>
      </c>
      <c r="R17" s="690" t="s">
        <v>120</v>
      </c>
      <c r="S17" s="569">
        <v>538655.18000000005</v>
      </c>
      <c r="T17" s="653"/>
      <c r="U17" s="653"/>
      <c r="V17" s="653"/>
      <c r="W17" s="653"/>
      <c r="X17" s="653"/>
      <c r="Y17" s="653"/>
      <c r="Z17" s="653"/>
      <c r="AA17" s="653"/>
      <c r="AB17" s="653"/>
    </row>
    <row r="18" spans="2:28" ht="94.5" x14ac:dyDescent="0.25">
      <c r="B18" s="585">
        <v>615011</v>
      </c>
      <c r="C18" s="555" t="s">
        <v>699</v>
      </c>
      <c r="D18" s="555" t="s">
        <v>724</v>
      </c>
      <c r="E18" s="555" t="s">
        <v>700</v>
      </c>
      <c r="F18" s="637">
        <v>1</v>
      </c>
      <c r="G18" s="636">
        <v>42958</v>
      </c>
      <c r="H18" s="636">
        <v>42985</v>
      </c>
      <c r="I18" s="642">
        <f t="shared" si="0"/>
        <v>1</v>
      </c>
      <c r="J18" s="636">
        <f t="shared" si="1"/>
        <v>42958</v>
      </c>
      <c r="K18" s="636">
        <v>43039</v>
      </c>
      <c r="L18" s="559">
        <v>713598.55</v>
      </c>
      <c r="M18" s="635">
        <v>713598.55</v>
      </c>
      <c r="N18" s="707" t="s">
        <v>769</v>
      </c>
      <c r="O18" s="625">
        <v>863.84</v>
      </c>
      <c r="P18" s="561"/>
      <c r="Q18" s="724">
        <f t="shared" si="2"/>
        <v>0</v>
      </c>
      <c r="R18" s="690" t="s">
        <v>45</v>
      </c>
      <c r="S18" s="569">
        <f>+S16-S17</f>
        <v>907807.04999999993</v>
      </c>
      <c r="T18" s="653"/>
      <c r="U18" s="653"/>
      <c r="V18" s="653"/>
      <c r="W18" s="653"/>
      <c r="X18" s="653"/>
      <c r="Y18" s="653"/>
      <c r="Z18" s="653"/>
      <c r="AA18" s="653"/>
      <c r="AB18" s="653"/>
    </row>
    <row r="19" spans="2:28" ht="15.75" x14ac:dyDescent="0.3">
      <c r="B19" s="806" t="s">
        <v>722</v>
      </c>
      <c r="C19" s="807"/>
      <c r="D19" s="807"/>
      <c r="E19" s="807"/>
      <c r="F19" s="654"/>
      <c r="G19" s="654"/>
      <c r="H19" s="654"/>
      <c r="I19" s="654"/>
      <c r="J19" s="654"/>
      <c r="K19" s="655" t="s">
        <v>385</v>
      </c>
      <c r="L19" s="649">
        <f>SUM(L12:L18)</f>
        <v>18249402.360000003</v>
      </c>
      <c r="M19" s="649">
        <f>SUM(M12:M18)</f>
        <v>18249313.390000001</v>
      </c>
      <c r="N19" s="656"/>
      <c r="O19" s="656"/>
      <c r="P19" s="561"/>
      <c r="Q19" s="570">
        <f>SUM(Q12:Q18)</f>
        <v>0</v>
      </c>
      <c r="R19" s="592"/>
      <c r="S19" s="569"/>
      <c r="T19" s="549"/>
      <c r="U19" s="549"/>
      <c r="V19" s="549"/>
      <c r="W19" s="549"/>
      <c r="X19" s="549"/>
      <c r="Y19" s="549"/>
      <c r="Z19" s="549"/>
      <c r="AA19" s="549"/>
      <c r="AB19" s="549"/>
    </row>
    <row r="20" spans="2:28" ht="15.75" x14ac:dyDescent="0.3">
      <c r="L20" s="588"/>
    </row>
    <row r="21" spans="2:28" ht="15.75" x14ac:dyDescent="0.3">
      <c r="L21" s="673"/>
    </row>
    <row r="22" spans="2:28" ht="15.75" x14ac:dyDescent="0.3">
      <c r="L22" s="673"/>
    </row>
    <row r="29" spans="2:28" x14ac:dyDescent="0.25">
      <c r="B29" s="658"/>
    </row>
    <row r="31" spans="2:28" x14ac:dyDescent="0.25">
      <c r="B31" s="857" t="s">
        <v>371</v>
      </c>
      <c r="C31" s="857"/>
      <c r="D31" s="857"/>
      <c r="E31" s="857"/>
      <c r="F31" s="857"/>
      <c r="G31" s="857"/>
      <c r="H31" s="857"/>
      <c r="I31" s="857"/>
      <c r="J31" s="857"/>
      <c r="K31" s="857"/>
      <c r="L31" s="857"/>
      <c r="M31" s="857"/>
      <c r="N31" s="857"/>
      <c r="O31" s="857"/>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Y43"/>
  <sheetViews>
    <sheetView workbookViewId="0"/>
  </sheetViews>
  <sheetFormatPr baseColWidth="10" defaultRowHeight="15" x14ac:dyDescent="0.25"/>
  <sheetData>
    <row r="5" spans="1:25" ht="15.75" x14ac:dyDescent="0.3">
      <c r="B5" s="650"/>
      <c r="D5" s="626" t="s">
        <v>349</v>
      </c>
      <c r="K5" s="626" t="e">
        <f>+'PRONAPRED 2015'!L5</f>
        <v>#REF!</v>
      </c>
      <c r="Q5" s="860"/>
      <c r="R5" s="860"/>
      <c r="S5" s="860"/>
      <c r="T5" s="860"/>
      <c r="U5" s="860"/>
      <c r="V5" s="860"/>
      <c r="W5" s="860"/>
      <c r="X5" s="860"/>
      <c r="Y5" s="860"/>
    </row>
    <row r="6" spans="1:25" ht="15.75" x14ac:dyDescent="0.3">
      <c r="B6" s="651"/>
      <c r="Q6" s="630"/>
      <c r="R6" s="630"/>
      <c r="S6" s="630"/>
      <c r="T6" s="630"/>
      <c r="U6" s="630"/>
      <c r="V6" s="630"/>
      <c r="W6" s="630"/>
      <c r="X6" s="630"/>
      <c r="Y6" s="630"/>
    </row>
    <row r="7" spans="1:25" ht="15.75" x14ac:dyDescent="0.3">
      <c r="E7" s="630"/>
      <c r="F7" s="630"/>
      <c r="G7" s="630"/>
      <c r="H7" s="630"/>
      <c r="I7" s="630"/>
      <c r="J7" s="630"/>
      <c r="K7" s="630"/>
      <c r="L7" s="630"/>
      <c r="Q7" s="630"/>
      <c r="R7" s="630"/>
      <c r="S7" s="630"/>
      <c r="T7" s="630"/>
      <c r="U7" s="630"/>
      <c r="V7" s="630"/>
      <c r="W7" s="630"/>
      <c r="X7" s="630"/>
      <c r="Y7" s="630"/>
    </row>
    <row r="8" spans="1:25" ht="15.75" x14ac:dyDescent="0.3">
      <c r="B8" s="552" t="s">
        <v>354</v>
      </c>
      <c r="C8" s="861" t="str">
        <f>+'PRONAPRED 2015'!C11:E11</f>
        <v>EN EJECUCIÓN</v>
      </c>
      <c r="D8" s="862"/>
      <c r="E8" s="863"/>
      <c r="F8" s="864" t="str">
        <f>+B22</f>
        <v>FORTALECIMIENTO FINANCIERO (FORTAFIN)  2017</v>
      </c>
      <c r="G8" s="865"/>
      <c r="H8" s="865"/>
      <c r="I8" s="865"/>
      <c r="J8" s="865"/>
      <c r="K8" s="865"/>
      <c r="L8" s="865"/>
      <c r="M8" s="865"/>
      <c r="N8" s="865"/>
      <c r="O8" s="866"/>
      <c r="Q8" s="630"/>
      <c r="R8" s="630"/>
      <c r="S8" s="630"/>
      <c r="T8" s="630"/>
      <c r="U8" s="630"/>
      <c r="V8" s="630"/>
      <c r="W8" s="630"/>
      <c r="X8" s="630"/>
      <c r="Y8" s="630"/>
    </row>
    <row r="9" spans="1:25" ht="40.5" x14ac:dyDescent="0.3">
      <c r="B9" s="552" t="s">
        <v>355</v>
      </c>
      <c r="C9" s="809" t="s">
        <v>356</v>
      </c>
      <c r="D9" s="810"/>
      <c r="E9" s="811"/>
      <c r="F9" s="812" t="s">
        <v>357</v>
      </c>
      <c r="G9" s="813"/>
      <c r="H9" s="813"/>
      <c r="I9" s="813"/>
      <c r="J9" s="813"/>
      <c r="K9" s="814"/>
      <c r="L9" s="812" t="s">
        <v>358</v>
      </c>
      <c r="M9" s="814"/>
      <c r="N9" s="867"/>
      <c r="O9" s="868"/>
      <c r="Q9" s="630"/>
      <c r="R9" s="630"/>
      <c r="S9" s="630"/>
      <c r="T9" s="630"/>
      <c r="U9" s="630"/>
      <c r="V9" s="630"/>
      <c r="W9" s="630"/>
      <c r="X9" s="630"/>
      <c r="Y9" s="630"/>
    </row>
    <row r="10" spans="1:25" ht="40.5" x14ac:dyDescent="0.3">
      <c r="B10" s="552" t="s">
        <v>360</v>
      </c>
      <c r="C10" s="819" t="s">
        <v>361</v>
      </c>
      <c r="D10" s="820"/>
      <c r="E10" s="821"/>
      <c r="F10" s="797" t="s">
        <v>362</v>
      </c>
      <c r="G10" s="798"/>
      <c r="H10" s="799"/>
      <c r="I10" s="797" t="s">
        <v>363</v>
      </c>
      <c r="J10" s="798"/>
      <c r="K10" s="799"/>
      <c r="L10" s="552" t="s">
        <v>364</v>
      </c>
      <c r="M10" s="646" t="s">
        <v>365</v>
      </c>
      <c r="N10" s="858" t="s">
        <v>366</v>
      </c>
      <c r="O10" s="859"/>
      <c r="Q10" s="630"/>
      <c r="R10" s="630"/>
      <c r="S10" s="630"/>
      <c r="T10" s="630"/>
      <c r="U10" s="630"/>
      <c r="V10" s="630"/>
      <c r="W10" s="630"/>
      <c r="X10" s="630"/>
      <c r="Y10" s="630"/>
    </row>
    <row r="11" spans="1:25"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Q11" s="630"/>
      <c r="R11" s="630"/>
      <c r="S11" s="630"/>
      <c r="T11" s="630"/>
      <c r="U11" s="630"/>
      <c r="V11" s="630"/>
      <c r="W11" s="630"/>
      <c r="X11" s="630"/>
      <c r="Y11" s="630"/>
    </row>
    <row r="12" spans="1:25" ht="121.5" x14ac:dyDescent="0.3">
      <c r="B12" s="585">
        <v>636003</v>
      </c>
      <c r="C12" s="555" t="s">
        <v>680</v>
      </c>
      <c r="D12" s="555" t="s">
        <v>723</v>
      </c>
      <c r="E12" s="564" t="s">
        <v>143</v>
      </c>
      <c r="F12" s="637">
        <v>1</v>
      </c>
      <c r="G12" s="636">
        <v>42951</v>
      </c>
      <c r="H12" s="636">
        <v>43048</v>
      </c>
      <c r="I12" s="642">
        <f t="shared" ref="I12:I21" si="0">+M12/L12</f>
        <v>1</v>
      </c>
      <c r="J12" s="636">
        <f t="shared" ref="J12:J21" si="1">+G12</f>
        <v>42951</v>
      </c>
      <c r="K12" s="636">
        <v>43096</v>
      </c>
      <c r="L12" s="559">
        <v>9864266.8399999999</v>
      </c>
      <c r="M12" s="559">
        <v>9864266.8399999999</v>
      </c>
      <c r="N12" s="707" t="s">
        <v>783</v>
      </c>
      <c r="O12" s="625">
        <v>10184.89</v>
      </c>
      <c r="P12" s="573">
        <f>+L12-M12</f>
        <v>0</v>
      </c>
      <c r="Q12" s="653" t="s">
        <v>120</v>
      </c>
      <c r="R12" s="653"/>
      <c r="S12" s="653"/>
      <c r="T12" s="653"/>
      <c r="U12" s="653"/>
      <c r="V12" s="653"/>
      <c r="W12" s="653"/>
      <c r="X12" s="653"/>
      <c r="Y12" s="653"/>
    </row>
    <row r="13" spans="1:25" ht="148.5" x14ac:dyDescent="0.3">
      <c r="B13" s="585">
        <v>636004</v>
      </c>
      <c r="C13" s="555" t="s">
        <v>681</v>
      </c>
      <c r="D13" s="555" t="s">
        <v>469</v>
      </c>
      <c r="E13" s="564" t="s">
        <v>143</v>
      </c>
      <c r="F13" s="637">
        <v>1</v>
      </c>
      <c r="G13" s="636">
        <v>42951</v>
      </c>
      <c r="H13" s="636">
        <v>43070</v>
      </c>
      <c r="I13" s="642">
        <f t="shared" si="0"/>
        <v>1</v>
      </c>
      <c r="J13" s="636">
        <f t="shared" si="1"/>
        <v>42951</v>
      </c>
      <c r="K13" s="636">
        <v>43091</v>
      </c>
      <c r="L13" s="559">
        <v>9821709.0399999991</v>
      </c>
      <c r="M13" s="559">
        <v>9821709.0399999991</v>
      </c>
      <c r="N13" s="707" t="s">
        <v>783</v>
      </c>
      <c r="O13" s="625">
        <v>8852.4</v>
      </c>
      <c r="P13" s="573">
        <f t="shared" ref="P13:P21" si="2">+L13-M13</f>
        <v>0</v>
      </c>
      <c r="Q13" s="653" t="s">
        <v>120</v>
      </c>
      <c r="R13" s="653"/>
      <c r="S13" s="653"/>
      <c r="T13" s="653"/>
      <c r="U13" s="653"/>
      <c r="V13" s="653"/>
      <c r="W13" s="653"/>
      <c r="X13" s="653"/>
      <c r="Y13" s="653"/>
    </row>
    <row r="14" spans="1:25" ht="108" x14ac:dyDescent="0.3">
      <c r="B14" s="585">
        <v>636005</v>
      </c>
      <c r="C14" s="555" t="s">
        <v>677</v>
      </c>
      <c r="D14" s="555" t="s">
        <v>665</v>
      </c>
      <c r="E14" s="564" t="s">
        <v>143</v>
      </c>
      <c r="F14" s="637">
        <v>1</v>
      </c>
      <c r="G14" s="636">
        <v>42934</v>
      </c>
      <c r="H14" s="636">
        <v>43053</v>
      </c>
      <c r="I14" s="642">
        <f t="shared" si="0"/>
        <v>0.99999999499579451</v>
      </c>
      <c r="J14" s="636">
        <f t="shared" si="1"/>
        <v>42934</v>
      </c>
      <c r="K14" s="636">
        <v>43087</v>
      </c>
      <c r="L14" s="559">
        <v>1998319.21</v>
      </c>
      <c r="M14" s="559">
        <v>1998319.2</v>
      </c>
      <c r="N14" s="707" t="s">
        <v>789</v>
      </c>
      <c r="O14" s="623" t="s">
        <v>788</v>
      </c>
      <c r="P14" s="573">
        <f t="shared" si="2"/>
        <v>1.0000000009313226E-2</v>
      </c>
      <c r="Q14" s="653" t="s">
        <v>120</v>
      </c>
      <c r="R14" s="653"/>
      <c r="S14" s="653"/>
      <c r="T14" s="653"/>
      <c r="U14" s="653"/>
      <c r="V14" s="653"/>
      <c r="W14" s="653"/>
      <c r="X14" s="653"/>
      <c r="Y14" s="653"/>
    </row>
    <row r="15" spans="1:25" ht="67.5" x14ac:dyDescent="0.3">
      <c r="B15" s="585">
        <v>636006</v>
      </c>
      <c r="C15" s="555" t="s">
        <v>786</v>
      </c>
      <c r="D15" s="555" t="s">
        <v>834</v>
      </c>
      <c r="E15" s="564" t="s">
        <v>143</v>
      </c>
      <c r="F15" s="637">
        <v>1</v>
      </c>
      <c r="G15" s="636">
        <v>42968</v>
      </c>
      <c r="H15" s="636">
        <v>43069</v>
      </c>
      <c r="I15" s="642">
        <f t="shared" si="0"/>
        <v>1</v>
      </c>
      <c r="J15" s="636">
        <f t="shared" si="1"/>
        <v>42968</v>
      </c>
      <c r="K15" s="636">
        <v>43087</v>
      </c>
      <c r="L15" s="559">
        <v>2987265.21</v>
      </c>
      <c r="M15" s="559">
        <v>2987265.21</v>
      </c>
      <c r="N15" s="707" t="s">
        <v>787</v>
      </c>
      <c r="O15" s="708">
        <v>1</v>
      </c>
      <c r="P15" s="573">
        <f t="shared" si="2"/>
        <v>0</v>
      </c>
      <c r="Q15" s="653" t="s">
        <v>120</v>
      </c>
      <c r="R15" s="653"/>
      <c r="S15" s="653"/>
      <c r="T15" s="653"/>
      <c r="U15" s="653"/>
      <c r="V15" s="653"/>
      <c r="W15" s="653"/>
      <c r="X15" s="653"/>
      <c r="Y15" s="653"/>
    </row>
    <row r="16" spans="1:25" ht="94.5" x14ac:dyDescent="0.3">
      <c r="B16" s="585">
        <v>636007</v>
      </c>
      <c r="C16" s="555" t="s">
        <v>678</v>
      </c>
      <c r="D16" s="555" t="s">
        <v>833</v>
      </c>
      <c r="E16" s="564" t="s">
        <v>143</v>
      </c>
      <c r="F16" s="637">
        <v>1</v>
      </c>
      <c r="G16" s="636">
        <v>42968</v>
      </c>
      <c r="H16" s="636">
        <v>43069</v>
      </c>
      <c r="I16" s="642">
        <f t="shared" si="0"/>
        <v>1</v>
      </c>
      <c r="J16" s="636">
        <f t="shared" si="1"/>
        <v>42968</v>
      </c>
      <c r="K16" s="636">
        <v>43091</v>
      </c>
      <c r="L16" s="559">
        <v>2300000.2999999998</v>
      </c>
      <c r="M16" s="559">
        <v>2300000.2999999998</v>
      </c>
      <c r="N16" s="707" t="s">
        <v>785</v>
      </c>
      <c r="O16" s="625">
        <v>2305.62</v>
      </c>
      <c r="P16" s="573">
        <f t="shared" si="2"/>
        <v>0</v>
      </c>
      <c r="Q16" s="653" t="s">
        <v>120</v>
      </c>
      <c r="R16" s="653"/>
      <c r="S16" s="653"/>
      <c r="T16" s="653"/>
      <c r="U16" s="653"/>
      <c r="V16" s="653"/>
      <c r="W16" s="653"/>
      <c r="X16" s="653"/>
      <c r="Y16" s="653"/>
    </row>
    <row r="17" spans="2:25" ht="108" x14ac:dyDescent="0.3">
      <c r="B17" s="585">
        <v>636008</v>
      </c>
      <c r="C17" s="555" t="s">
        <v>684</v>
      </c>
      <c r="D17" s="555" t="s">
        <v>638</v>
      </c>
      <c r="E17" s="564" t="s">
        <v>143</v>
      </c>
      <c r="F17" s="637">
        <v>1</v>
      </c>
      <c r="G17" s="636">
        <v>42951</v>
      </c>
      <c r="H17" s="636">
        <v>43070</v>
      </c>
      <c r="I17" s="642">
        <f t="shared" si="0"/>
        <v>1</v>
      </c>
      <c r="J17" s="636">
        <f t="shared" si="1"/>
        <v>42951</v>
      </c>
      <c r="K17" s="636">
        <v>43073</v>
      </c>
      <c r="L17" s="559">
        <v>9825969.1400000006</v>
      </c>
      <c r="M17" s="559">
        <v>9825969.1400000006</v>
      </c>
      <c r="N17" s="707" t="s">
        <v>784</v>
      </c>
      <c r="O17" s="625">
        <v>2915.38</v>
      </c>
      <c r="P17" s="573">
        <f t="shared" si="2"/>
        <v>0</v>
      </c>
      <c r="Q17" s="653" t="s">
        <v>120</v>
      </c>
      <c r="R17" s="704"/>
      <c r="S17" s="653"/>
      <c r="T17" s="653"/>
      <c r="U17" s="653"/>
      <c r="V17" s="653"/>
      <c r="W17" s="653"/>
      <c r="X17" s="653"/>
      <c r="Y17" s="653"/>
    </row>
    <row r="18" spans="2:25" ht="94.5" x14ac:dyDescent="0.3">
      <c r="B18" s="585">
        <v>636009</v>
      </c>
      <c r="C18" s="555" t="s">
        <v>683</v>
      </c>
      <c r="D18" s="555" t="s">
        <v>730</v>
      </c>
      <c r="E18" s="564" t="s">
        <v>143</v>
      </c>
      <c r="F18" s="637">
        <v>1</v>
      </c>
      <c r="G18" s="636">
        <v>42951</v>
      </c>
      <c r="H18" s="636">
        <v>43070</v>
      </c>
      <c r="I18" s="642">
        <f t="shared" si="0"/>
        <v>1</v>
      </c>
      <c r="J18" s="636">
        <f t="shared" si="1"/>
        <v>42951</v>
      </c>
      <c r="K18" s="636">
        <v>43091</v>
      </c>
      <c r="L18" s="559">
        <v>9734946.9499999993</v>
      </c>
      <c r="M18" s="559">
        <v>9734946.9499999993</v>
      </c>
      <c r="N18" s="707" t="s">
        <v>783</v>
      </c>
      <c r="O18" s="625">
        <v>7258.56</v>
      </c>
      <c r="P18" s="573">
        <f t="shared" si="2"/>
        <v>0</v>
      </c>
      <c r="Q18" s="653" t="s">
        <v>120</v>
      </c>
      <c r="R18" s="653"/>
      <c r="S18" s="653"/>
      <c r="T18" s="653"/>
      <c r="U18" s="653"/>
      <c r="V18" s="653"/>
      <c r="W18" s="653"/>
      <c r="X18" s="653"/>
      <c r="Y18" s="653"/>
    </row>
    <row r="19" spans="2:25" ht="81" x14ac:dyDescent="0.3">
      <c r="B19" s="585">
        <v>636010</v>
      </c>
      <c r="C19" s="555" t="s">
        <v>679</v>
      </c>
      <c r="D19" s="555" t="s">
        <v>719</v>
      </c>
      <c r="E19" s="564" t="s">
        <v>143</v>
      </c>
      <c r="F19" s="637">
        <v>1</v>
      </c>
      <c r="G19" s="636">
        <v>42951</v>
      </c>
      <c r="H19" s="636">
        <v>43070</v>
      </c>
      <c r="I19" s="642">
        <f t="shared" si="0"/>
        <v>1</v>
      </c>
      <c r="J19" s="636">
        <f t="shared" si="1"/>
        <v>42951</v>
      </c>
      <c r="K19" s="636">
        <v>43089</v>
      </c>
      <c r="L19" s="559">
        <v>9308828.9100000001</v>
      </c>
      <c r="M19" s="559">
        <v>9308828.9100000001</v>
      </c>
      <c r="N19" s="707" t="s">
        <v>783</v>
      </c>
      <c r="O19" s="625">
        <v>8148.88</v>
      </c>
      <c r="P19" s="573">
        <f t="shared" si="2"/>
        <v>0</v>
      </c>
      <c r="Q19" s="653" t="s">
        <v>120</v>
      </c>
      <c r="R19" s="653"/>
      <c r="S19" s="653"/>
      <c r="T19" s="653"/>
      <c r="U19" s="653"/>
      <c r="V19" s="653"/>
      <c r="W19" s="653"/>
      <c r="X19" s="653"/>
      <c r="Y19" s="653"/>
    </row>
    <row r="20" spans="2:25" ht="94.5" x14ac:dyDescent="0.3">
      <c r="B20" s="585">
        <v>636011</v>
      </c>
      <c r="C20" s="555" t="s">
        <v>791</v>
      </c>
      <c r="D20" s="555" t="s">
        <v>729</v>
      </c>
      <c r="E20" s="564" t="s">
        <v>143</v>
      </c>
      <c r="F20" s="637">
        <v>1</v>
      </c>
      <c r="G20" s="636">
        <v>42951</v>
      </c>
      <c r="H20" s="636">
        <v>43070</v>
      </c>
      <c r="I20" s="642">
        <f t="shared" si="0"/>
        <v>0.99999999667954442</v>
      </c>
      <c r="J20" s="636">
        <f t="shared" si="1"/>
        <v>42951</v>
      </c>
      <c r="K20" s="636">
        <v>43091</v>
      </c>
      <c r="L20" s="559">
        <v>3011634.9</v>
      </c>
      <c r="M20" s="559">
        <v>3011634.89</v>
      </c>
      <c r="N20" s="707" t="s">
        <v>790</v>
      </c>
      <c r="O20" s="625">
        <v>1165.71</v>
      </c>
      <c r="P20" s="573">
        <f t="shared" si="2"/>
        <v>9.9999997764825821E-3</v>
      </c>
      <c r="Q20" s="653" t="s">
        <v>120</v>
      </c>
      <c r="R20" s="653"/>
      <c r="S20" s="653"/>
      <c r="T20" s="653"/>
      <c r="U20" s="653"/>
      <c r="V20" s="653"/>
      <c r="W20" s="653"/>
      <c r="X20" s="653"/>
      <c r="Y20" s="653"/>
    </row>
    <row r="21" spans="2:25" ht="67.5" x14ac:dyDescent="0.3">
      <c r="B21" s="585">
        <v>636012</v>
      </c>
      <c r="C21" s="555" t="s">
        <v>682</v>
      </c>
      <c r="D21" s="555" t="s">
        <v>844</v>
      </c>
      <c r="E21" s="564" t="s">
        <v>143</v>
      </c>
      <c r="F21" s="637">
        <v>1</v>
      </c>
      <c r="G21" s="636">
        <v>42985</v>
      </c>
      <c r="H21" s="636">
        <v>43090</v>
      </c>
      <c r="I21" s="642">
        <f t="shared" si="0"/>
        <v>1</v>
      </c>
      <c r="J21" s="636">
        <f t="shared" si="1"/>
        <v>42985</v>
      </c>
      <c r="K21" s="636">
        <v>43089</v>
      </c>
      <c r="L21" s="559">
        <v>9889725.7799999993</v>
      </c>
      <c r="M21" s="559">
        <v>9889725.7799999993</v>
      </c>
      <c r="N21" s="707" t="s">
        <v>792</v>
      </c>
      <c r="O21" s="625">
        <v>14462.04</v>
      </c>
      <c r="P21" s="573">
        <f t="shared" si="2"/>
        <v>0</v>
      </c>
      <c r="Q21" s="653" t="s">
        <v>120</v>
      </c>
      <c r="R21" s="653"/>
      <c r="S21" s="653"/>
      <c r="T21" s="653"/>
      <c r="U21" s="653"/>
      <c r="V21" s="653"/>
      <c r="W21" s="653"/>
      <c r="X21" s="653"/>
      <c r="Y21" s="653"/>
    </row>
    <row r="22" spans="2:25" ht="15.75" x14ac:dyDescent="0.3">
      <c r="B22" s="806" t="s">
        <v>717</v>
      </c>
      <c r="C22" s="807"/>
      <c r="D22" s="807"/>
      <c r="E22" s="807"/>
      <c r="F22" s="654"/>
      <c r="G22" s="654"/>
      <c r="H22" s="654"/>
      <c r="I22" s="654"/>
      <c r="J22" s="654"/>
      <c r="K22" s="655" t="s">
        <v>385</v>
      </c>
      <c r="L22" s="649">
        <f>SUM(L12:L21)</f>
        <v>68742666.279999986</v>
      </c>
      <c r="M22" s="649">
        <f>SUM(M12:M21)</f>
        <v>68742666.260000005</v>
      </c>
      <c r="N22" s="656"/>
      <c r="O22" s="656"/>
      <c r="P22" s="570">
        <f>SUM(P12:P21)</f>
        <v>1.9999999785795808E-2</v>
      </c>
      <c r="Q22" s="572">
        <v>52936128.950000003</v>
      </c>
      <c r="R22" s="549"/>
      <c r="S22" s="549"/>
      <c r="T22" s="549"/>
      <c r="U22" s="549"/>
      <c r="V22" s="549"/>
      <c r="W22" s="549"/>
      <c r="X22" s="549"/>
      <c r="Y22" s="549"/>
    </row>
    <row r="23" spans="2:25" ht="15.75" x14ac:dyDescent="0.3">
      <c r="L23" s="691"/>
    </row>
    <row r="24" spans="2:25" ht="15.75" x14ac:dyDescent="0.3">
      <c r="L24" s="619"/>
    </row>
    <row r="25" spans="2:25" ht="15.75" x14ac:dyDescent="0.3">
      <c r="L25" s="657"/>
    </row>
    <row r="41" spans="2:15" x14ac:dyDescent="0.25">
      <c r="B41" s="658"/>
    </row>
    <row r="43" spans="2:15" x14ac:dyDescent="0.25">
      <c r="B43" s="857" t="s">
        <v>371</v>
      </c>
      <c r="C43" s="857"/>
      <c r="D43" s="857"/>
      <c r="E43" s="857"/>
      <c r="F43" s="857"/>
      <c r="G43" s="857"/>
      <c r="H43" s="857"/>
      <c r="I43" s="857"/>
      <c r="J43" s="857"/>
      <c r="K43" s="857"/>
      <c r="L43" s="857"/>
      <c r="M43" s="857"/>
      <c r="N43" s="857"/>
      <c r="O43" s="85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7"/>
  <sheetViews>
    <sheetView workbookViewId="0"/>
  </sheetViews>
  <sheetFormatPr baseColWidth="10" defaultRowHeight="15" x14ac:dyDescent="0.25"/>
  <sheetData>
    <row r="5" spans="1:24" ht="15.75" x14ac:dyDescent="0.3">
      <c r="B5" s="650"/>
      <c r="D5" s="626" t="s">
        <v>349</v>
      </c>
      <c r="K5" s="626" t="e">
        <f>+'PRONAPRED 2015'!L5</f>
        <v>#REF!</v>
      </c>
      <c r="Q5" s="860"/>
      <c r="R5" s="860"/>
      <c r="S5" s="860"/>
      <c r="T5" s="860"/>
      <c r="U5" s="860"/>
      <c r="V5" s="860"/>
      <c r="W5" s="860"/>
      <c r="X5" s="860"/>
    </row>
    <row r="6" spans="1:24" ht="15.75" x14ac:dyDescent="0.3">
      <c r="B6" s="651"/>
      <c r="Q6" s="630"/>
      <c r="R6" s="630"/>
      <c r="S6" s="630"/>
      <c r="T6" s="630"/>
      <c r="U6" s="630"/>
      <c r="V6" s="630"/>
      <c r="W6" s="630"/>
      <c r="X6" s="630"/>
    </row>
    <row r="7" spans="1:24" ht="15.75" x14ac:dyDescent="0.3">
      <c r="E7" s="630"/>
      <c r="F7" s="630"/>
      <c r="G7" s="630"/>
      <c r="H7" s="630"/>
      <c r="I7" s="630"/>
      <c r="J7" s="630"/>
      <c r="K7" s="630"/>
      <c r="L7" s="630"/>
      <c r="Q7" s="630"/>
      <c r="R7" s="630"/>
      <c r="S7" s="630"/>
      <c r="T7" s="630"/>
      <c r="U7" s="630"/>
      <c r="V7" s="630"/>
      <c r="W7" s="630"/>
      <c r="X7" s="630"/>
    </row>
    <row r="8" spans="1:24" ht="15.75" x14ac:dyDescent="0.3">
      <c r="B8" s="552" t="s">
        <v>354</v>
      </c>
      <c r="C8" s="861" t="str">
        <f>+'PRONAPRED 2015'!C11:E11</f>
        <v>EN EJECUCIÓN</v>
      </c>
      <c r="D8" s="862"/>
      <c r="E8" s="863"/>
      <c r="F8" s="864" t="str">
        <f>+B22</f>
        <v xml:space="preserve">GEQ PA 2017 SEGUNDO PAQUETE </v>
      </c>
      <c r="G8" s="865"/>
      <c r="H8" s="865"/>
      <c r="I8" s="865"/>
      <c r="J8" s="865"/>
      <c r="K8" s="865"/>
      <c r="L8" s="865"/>
      <c r="M8" s="865"/>
      <c r="N8" s="865"/>
      <c r="O8" s="866"/>
      <c r="Q8" s="630"/>
      <c r="R8" s="630"/>
      <c r="S8" s="630"/>
      <c r="T8" s="630"/>
      <c r="U8" s="630"/>
      <c r="V8" s="630"/>
      <c r="W8" s="630"/>
      <c r="X8" s="630"/>
    </row>
    <row r="9" spans="1:24" ht="40.5" x14ac:dyDescent="0.3">
      <c r="B9" s="552" t="s">
        <v>355</v>
      </c>
      <c r="C9" s="809" t="s">
        <v>356</v>
      </c>
      <c r="D9" s="810"/>
      <c r="E9" s="811"/>
      <c r="F9" s="812" t="s">
        <v>357</v>
      </c>
      <c r="G9" s="813"/>
      <c r="H9" s="813"/>
      <c r="I9" s="813"/>
      <c r="J9" s="813"/>
      <c r="K9" s="814"/>
      <c r="L9" s="812" t="s">
        <v>358</v>
      </c>
      <c r="M9" s="814"/>
      <c r="N9" s="867"/>
      <c r="O9" s="868"/>
      <c r="Q9" s="630"/>
      <c r="R9" s="630"/>
      <c r="S9" s="630"/>
      <c r="T9" s="630"/>
      <c r="U9" s="630"/>
      <c r="V9" s="630"/>
      <c r="W9" s="630"/>
      <c r="X9" s="630"/>
    </row>
    <row r="10" spans="1:24" ht="40.5" x14ac:dyDescent="0.3">
      <c r="B10" s="552" t="s">
        <v>360</v>
      </c>
      <c r="C10" s="819" t="s">
        <v>361</v>
      </c>
      <c r="D10" s="820"/>
      <c r="E10" s="821"/>
      <c r="F10" s="797" t="s">
        <v>362</v>
      </c>
      <c r="G10" s="798"/>
      <c r="H10" s="799"/>
      <c r="I10" s="797" t="s">
        <v>363</v>
      </c>
      <c r="J10" s="798"/>
      <c r="K10" s="799"/>
      <c r="L10" s="552" t="s">
        <v>364</v>
      </c>
      <c r="M10" s="646" t="s">
        <v>365</v>
      </c>
      <c r="N10" s="858" t="s">
        <v>366</v>
      </c>
      <c r="O10" s="859"/>
      <c r="Q10" s="630"/>
      <c r="R10" s="630"/>
      <c r="S10" s="630"/>
      <c r="T10" s="630"/>
      <c r="U10" s="630"/>
      <c r="V10" s="630"/>
      <c r="W10" s="630"/>
      <c r="X10" s="630"/>
    </row>
    <row r="11" spans="1:24" ht="25.5" x14ac:dyDescent="0.3">
      <c r="A11" s="568"/>
      <c r="B11" s="554" t="s">
        <v>31</v>
      </c>
      <c r="C11" s="696" t="s">
        <v>32</v>
      </c>
      <c r="D11" s="696" t="s">
        <v>378</v>
      </c>
      <c r="E11" s="696" t="s">
        <v>35</v>
      </c>
      <c r="F11" s="696" t="s">
        <v>374</v>
      </c>
      <c r="G11" s="696" t="s">
        <v>38</v>
      </c>
      <c r="H11" s="696" t="s">
        <v>39</v>
      </c>
      <c r="I11" s="696" t="s">
        <v>374</v>
      </c>
      <c r="J11" s="696" t="s">
        <v>38</v>
      </c>
      <c r="K11" s="696" t="s">
        <v>39</v>
      </c>
      <c r="L11" s="696" t="s">
        <v>375</v>
      </c>
      <c r="M11" s="696" t="s">
        <v>375</v>
      </c>
      <c r="N11" s="696" t="s">
        <v>47</v>
      </c>
      <c r="O11" s="696" t="s">
        <v>48</v>
      </c>
      <c r="Q11" s="630"/>
      <c r="R11" s="630"/>
      <c r="S11" s="630"/>
      <c r="T11" s="630"/>
      <c r="U11" s="630"/>
      <c r="V11" s="630"/>
      <c r="W11" s="630"/>
      <c r="X11" s="630"/>
    </row>
    <row r="12" spans="1:24" ht="121.5" x14ac:dyDescent="0.3">
      <c r="B12" s="697">
        <v>642001</v>
      </c>
      <c r="C12" s="638" t="s">
        <v>676</v>
      </c>
      <c r="D12" s="555" t="s">
        <v>468</v>
      </c>
      <c r="E12" s="564" t="s">
        <v>448</v>
      </c>
      <c r="F12" s="637">
        <v>1</v>
      </c>
      <c r="G12" s="636">
        <v>42920</v>
      </c>
      <c r="H12" s="636">
        <v>42947</v>
      </c>
      <c r="I12" s="642">
        <f t="shared" ref="I12:I21" si="0">+M12/L12</f>
        <v>1</v>
      </c>
      <c r="J12" s="636">
        <f t="shared" ref="J12:J17" si="1">+G12</f>
        <v>42920</v>
      </c>
      <c r="K12" s="636">
        <v>42975</v>
      </c>
      <c r="L12" s="559">
        <v>489079.3</v>
      </c>
      <c r="M12" s="559">
        <v>489079.3</v>
      </c>
      <c r="N12" s="707" t="s">
        <v>801</v>
      </c>
      <c r="O12" s="623" t="s">
        <v>800</v>
      </c>
      <c r="P12" s="619">
        <f t="shared" ref="P12:P17" si="2">+L12-M12</f>
        <v>0</v>
      </c>
      <c r="Q12" s="653"/>
      <c r="R12" s="653"/>
      <c r="S12" s="653"/>
      <c r="T12" s="653"/>
      <c r="U12" s="653"/>
      <c r="V12" s="653"/>
      <c r="W12" s="653"/>
      <c r="X12" s="653"/>
    </row>
    <row r="13" spans="1:24" ht="81" x14ac:dyDescent="0.3">
      <c r="B13" s="697">
        <v>642002</v>
      </c>
      <c r="C13" s="698" t="s">
        <v>667</v>
      </c>
      <c r="D13" s="699" t="s">
        <v>731</v>
      </c>
      <c r="E13" s="564" t="s">
        <v>732</v>
      </c>
      <c r="F13" s="637">
        <v>1</v>
      </c>
      <c r="G13" s="636">
        <v>42914</v>
      </c>
      <c r="H13" s="636">
        <v>43003</v>
      </c>
      <c r="I13" s="642">
        <f t="shared" si="0"/>
        <v>1</v>
      </c>
      <c r="J13" s="636">
        <f t="shared" si="1"/>
        <v>42914</v>
      </c>
      <c r="K13" s="636">
        <v>43067</v>
      </c>
      <c r="L13" s="559">
        <v>3087738.1</v>
      </c>
      <c r="M13" s="559">
        <v>3087738.1</v>
      </c>
      <c r="N13" s="707" t="s">
        <v>793</v>
      </c>
      <c r="O13" s="708">
        <v>3736</v>
      </c>
      <c r="P13" s="619">
        <f t="shared" si="2"/>
        <v>0</v>
      </c>
      <c r="Q13" s="653" t="s">
        <v>120</v>
      </c>
      <c r="R13" s="653"/>
      <c r="S13" s="653"/>
      <c r="T13" s="653"/>
      <c r="U13" s="653"/>
      <c r="V13" s="653"/>
      <c r="W13" s="653"/>
      <c r="X13" s="653"/>
    </row>
    <row r="14" spans="1:24" ht="135" x14ac:dyDescent="0.3">
      <c r="B14" s="697">
        <v>642003</v>
      </c>
      <c r="C14" s="698" t="s">
        <v>670</v>
      </c>
      <c r="D14" s="699" t="s">
        <v>711</v>
      </c>
      <c r="E14" s="555" t="s">
        <v>735</v>
      </c>
      <c r="F14" s="637">
        <v>1</v>
      </c>
      <c r="G14" s="636">
        <v>42914</v>
      </c>
      <c r="H14" s="636">
        <v>43003</v>
      </c>
      <c r="I14" s="642">
        <f t="shared" si="0"/>
        <v>1</v>
      </c>
      <c r="J14" s="636">
        <f t="shared" si="1"/>
        <v>42914</v>
      </c>
      <c r="K14" s="636">
        <v>43034</v>
      </c>
      <c r="L14" s="559">
        <v>3094378.48</v>
      </c>
      <c r="M14" s="559">
        <f>+L14</f>
        <v>3094378.48</v>
      </c>
      <c r="N14" s="707" t="s">
        <v>794</v>
      </c>
      <c r="O14" s="623">
        <v>255.06</v>
      </c>
      <c r="P14" s="619">
        <f t="shared" si="2"/>
        <v>0</v>
      </c>
      <c r="Q14" s="653" t="s">
        <v>120</v>
      </c>
      <c r="R14" s="653"/>
      <c r="S14" s="653"/>
      <c r="T14" s="653"/>
      <c r="U14" s="653"/>
      <c r="V14" s="653"/>
      <c r="W14" s="653"/>
      <c r="X14" s="653"/>
    </row>
    <row r="15" spans="1:24" ht="135" x14ac:dyDescent="0.3">
      <c r="B15" s="697">
        <v>642004</v>
      </c>
      <c r="C15" s="698" t="s">
        <v>671</v>
      </c>
      <c r="D15" s="699" t="s">
        <v>456</v>
      </c>
      <c r="E15" s="564" t="s">
        <v>470</v>
      </c>
      <c r="F15" s="637">
        <v>1</v>
      </c>
      <c r="G15" s="636">
        <v>42914</v>
      </c>
      <c r="H15" s="636">
        <v>43033</v>
      </c>
      <c r="I15" s="642">
        <f t="shared" si="0"/>
        <v>1</v>
      </c>
      <c r="J15" s="636">
        <f t="shared" si="1"/>
        <v>42914</v>
      </c>
      <c r="K15" s="636">
        <v>43060</v>
      </c>
      <c r="L15" s="559">
        <f>+M15</f>
        <v>3362162.94</v>
      </c>
      <c r="M15" s="559">
        <v>3362162.94</v>
      </c>
      <c r="N15" s="707" t="s">
        <v>792</v>
      </c>
      <c r="O15" s="623">
        <v>11760</v>
      </c>
      <c r="P15" s="619">
        <f t="shared" si="2"/>
        <v>0</v>
      </c>
      <c r="Q15" s="653" t="s">
        <v>120</v>
      </c>
      <c r="R15" s="653"/>
      <c r="S15" s="653"/>
      <c r="T15" s="653"/>
      <c r="U15" s="653"/>
      <c r="V15" s="653"/>
      <c r="W15" s="653"/>
      <c r="X15" s="653"/>
    </row>
    <row r="16" spans="1:24" ht="94.5" x14ac:dyDescent="0.3">
      <c r="B16" s="697">
        <v>642005</v>
      </c>
      <c r="C16" s="638" t="s">
        <v>673</v>
      </c>
      <c r="D16" s="699" t="s">
        <v>469</v>
      </c>
      <c r="E16" s="555" t="s">
        <v>737</v>
      </c>
      <c r="F16" s="637">
        <v>1</v>
      </c>
      <c r="G16" s="636">
        <v>42919</v>
      </c>
      <c r="H16" s="636">
        <v>43098</v>
      </c>
      <c r="I16" s="642">
        <f t="shared" si="0"/>
        <v>1</v>
      </c>
      <c r="J16" s="636">
        <f t="shared" si="1"/>
        <v>42919</v>
      </c>
      <c r="K16" s="636">
        <v>43091</v>
      </c>
      <c r="L16" s="559">
        <v>6408384.1299999999</v>
      </c>
      <c r="M16" s="559">
        <v>6408384.1299999999</v>
      </c>
      <c r="N16" s="707" t="s">
        <v>797</v>
      </c>
      <c r="O16" s="714">
        <v>2532.3000000000002</v>
      </c>
      <c r="P16" s="619">
        <f t="shared" si="2"/>
        <v>0</v>
      </c>
      <c r="Q16" s="653" t="s">
        <v>120</v>
      </c>
      <c r="R16" s="653"/>
      <c r="S16" s="653"/>
      <c r="T16" s="653"/>
      <c r="U16" s="653"/>
      <c r="V16" s="653"/>
      <c r="W16" s="653"/>
      <c r="X16" s="653"/>
    </row>
    <row r="17" spans="2:24" ht="81" x14ac:dyDescent="0.3">
      <c r="B17" s="697">
        <v>642006</v>
      </c>
      <c r="C17" s="638" t="s">
        <v>672</v>
      </c>
      <c r="D17" s="699" t="s">
        <v>641</v>
      </c>
      <c r="E17" s="555" t="s">
        <v>736</v>
      </c>
      <c r="F17" s="637">
        <v>1</v>
      </c>
      <c r="G17" s="636">
        <v>42919</v>
      </c>
      <c r="H17" s="636">
        <v>43068</v>
      </c>
      <c r="I17" s="642">
        <f t="shared" si="0"/>
        <v>1</v>
      </c>
      <c r="J17" s="636">
        <f t="shared" si="1"/>
        <v>42919</v>
      </c>
      <c r="K17" s="636">
        <v>43091</v>
      </c>
      <c r="L17" s="559">
        <v>4699847.92</v>
      </c>
      <c r="M17" s="559">
        <v>4699847.92</v>
      </c>
      <c r="N17" s="707" t="s">
        <v>796</v>
      </c>
      <c r="O17" s="714">
        <v>6045.3</v>
      </c>
      <c r="P17" s="619">
        <f t="shared" si="2"/>
        <v>0</v>
      </c>
      <c r="Q17" s="653" t="s">
        <v>120</v>
      </c>
      <c r="R17" s="653"/>
      <c r="S17" s="653"/>
      <c r="T17" s="653"/>
      <c r="U17" s="653"/>
      <c r="V17" s="653"/>
      <c r="W17" s="653"/>
      <c r="X17" s="653"/>
    </row>
    <row r="18" spans="2:24" ht="81" x14ac:dyDescent="0.3">
      <c r="B18" s="697">
        <v>642007</v>
      </c>
      <c r="C18" s="638" t="s">
        <v>668</v>
      </c>
      <c r="D18" s="699" t="s">
        <v>469</v>
      </c>
      <c r="E18" s="555" t="s">
        <v>733</v>
      </c>
      <c r="F18" s="637">
        <v>1</v>
      </c>
      <c r="G18" s="636">
        <v>42919</v>
      </c>
      <c r="H18" s="636">
        <v>43098</v>
      </c>
      <c r="I18" s="642">
        <f t="shared" si="0"/>
        <v>1</v>
      </c>
      <c r="J18" s="636">
        <f>+G18</f>
        <v>42919</v>
      </c>
      <c r="K18" s="636">
        <v>43091</v>
      </c>
      <c r="L18" s="559">
        <v>6365429.8600000003</v>
      </c>
      <c r="M18" s="559">
        <v>6365429.8600000003</v>
      </c>
      <c r="N18" s="707" t="s">
        <v>798</v>
      </c>
      <c r="O18" s="623">
        <v>3286.34</v>
      </c>
      <c r="P18" s="619">
        <f>+L18-M18</f>
        <v>0</v>
      </c>
      <c r="Q18" s="653" t="s">
        <v>120</v>
      </c>
      <c r="R18" s="653"/>
      <c r="S18" s="653"/>
      <c r="T18" s="653"/>
      <c r="U18" s="653"/>
      <c r="V18" s="653"/>
      <c r="W18" s="653"/>
      <c r="X18" s="653"/>
    </row>
    <row r="19" spans="2:24" ht="81" x14ac:dyDescent="0.3">
      <c r="B19" s="697">
        <v>642008</v>
      </c>
      <c r="C19" s="638" t="s">
        <v>669</v>
      </c>
      <c r="D19" s="699" t="s">
        <v>730</v>
      </c>
      <c r="E19" s="555" t="s">
        <v>734</v>
      </c>
      <c r="F19" s="637">
        <v>1</v>
      </c>
      <c r="G19" s="636">
        <v>42919</v>
      </c>
      <c r="H19" s="636">
        <v>43068</v>
      </c>
      <c r="I19" s="642">
        <f t="shared" si="0"/>
        <v>0.99999999795795347</v>
      </c>
      <c r="J19" s="636">
        <f>+G19</f>
        <v>42919</v>
      </c>
      <c r="K19" s="636">
        <v>43087</v>
      </c>
      <c r="L19" s="559">
        <v>4897047.97</v>
      </c>
      <c r="M19" s="559">
        <v>4897047.96</v>
      </c>
      <c r="N19" s="707" t="s">
        <v>799</v>
      </c>
      <c r="O19" s="714">
        <v>5064.5</v>
      </c>
      <c r="P19" s="619">
        <f>+L19-M19</f>
        <v>9.9999997764825821E-3</v>
      </c>
      <c r="Q19" s="653" t="s">
        <v>120</v>
      </c>
      <c r="R19" s="653"/>
      <c r="S19" s="653"/>
      <c r="T19" s="653"/>
      <c r="U19" s="653"/>
      <c r="V19" s="653"/>
      <c r="W19" s="653"/>
      <c r="X19" s="653"/>
    </row>
    <row r="20" spans="2:24" ht="148.5" x14ac:dyDescent="0.3">
      <c r="B20" s="697">
        <v>642009</v>
      </c>
      <c r="C20" s="638" t="s">
        <v>675</v>
      </c>
      <c r="D20" s="699" t="s">
        <v>739</v>
      </c>
      <c r="E20" s="564" t="s">
        <v>254</v>
      </c>
      <c r="F20" s="637">
        <v>1</v>
      </c>
      <c r="G20" s="636">
        <v>42914</v>
      </c>
      <c r="H20" s="636">
        <v>43093</v>
      </c>
      <c r="I20" s="642">
        <f t="shared" si="0"/>
        <v>1.0000000000000002</v>
      </c>
      <c r="J20" s="636">
        <f>+G20</f>
        <v>42914</v>
      </c>
      <c r="K20" s="636">
        <v>43067</v>
      </c>
      <c r="L20" s="559">
        <v>6485639.3499999996</v>
      </c>
      <c r="M20" s="559">
        <v>6485639.3500000006</v>
      </c>
      <c r="N20" s="707" t="s">
        <v>795</v>
      </c>
      <c r="O20" s="623">
        <v>17316.28</v>
      </c>
      <c r="P20" s="619">
        <f>+L20-M20</f>
        <v>0</v>
      </c>
      <c r="Q20" s="653" t="s">
        <v>120</v>
      </c>
      <c r="R20" s="653"/>
      <c r="S20" s="653"/>
      <c r="T20" s="653"/>
      <c r="U20" s="653"/>
      <c r="V20" s="653"/>
      <c r="W20" s="653"/>
      <c r="X20" s="653"/>
    </row>
    <row r="21" spans="2:24" ht="121.5" x14ac:dyDescent="0.3">
      <c r="B21" s="697">
        <v>642010</v>
      </c>
      <c r="C21" s="638" t="s">
        <v>674</v>
      </c>
      <c r="D21" s="699" t="s">
        <v>712</v>
      </c>
      <c r="E21" s="555" t="s">
        <v>738</v>
      </c>
      <c r="F21" s="637">
        <v>1</v>
      </c>
      <c r="G21" s="636">
        <v>42914</v>
      </c>
      <c r="H21" s="636">
        <v>43123</v>
      </c>
      <c r="I21" s="642">
        <f t="shared" si="0"/>
        <v>1</v>
      </c>
      <c r="J21" s="636">
        <f>+G21</f>
        <v>42914</v>
      </c>
      <c r="K21" s="636">
        <v>43091</v>
      </c>
      <c r="L21" s="559">
        <v>9790274.3399999999</v>
      </c>
      <c r="M21" s="559">
        <v>9790274.3399999999</v>
      </c>
      <c r="N21" s="707" t="s">
        <v>792</v>
      </c>
      <c r="O21" s="623">
        <v>32900.22</v>
      </c>
      <c r="P21" s="619">
        <f>+L21-M21</f>
        <v>0</v>
      </c>
      <c r="Q21" s="653" t="s">
        <v>120</v>
      </c>
      <c r="R21" s="653"/>
      <c r="S21" s="653"/>
      <c r="T21" s="653"/>
      <c r="U21" s="653"/>
      <c r="V21" s="653"/>
      <c r="W21" s="653"/>
      <c r="X21" s="653"/>
    </row>
    <row r="22" spans="2:24" ht="15.75" x14ac:dyDescent="0.3">
      <c r="B22" s="806" t="s">
        <v>831</v>
      </c>
      <c r="C22" s="872"/>
      <c r="D22" s="807"/>
      <c r="E22" s="807"/>
      <c r="F22" s="654"/>
      <c r="G22" s="654"/>
      <c r="H22" s="654"/>
      <c r="I22" s="654"/>
      <c r="J22" s="654"/>
      <c r="K22" s="655" t="s">
        <v>385</v>
      </c>
      <c r="L22" s="649">
        <f>SUM(L12:L21)</f>
        <v>48679982.390000001</v>
      </c>
      <c r="M22" s="649">
        <f>SUM(M12:M21)</f>
        <v>48679982.379999995</v>
      </c>
      <c r="N22" s="656"/>
      <c r="O22" s="656"/>
      <c r="P22" s="570">
        <f>SUM(P12:P21)</f>
        <v>9.9999997764825821E-3</v>
      </c>
      <c r="Q22" s="572" t="e">
        <v>#REF!</v>
      </c>
      <c r="R22" s="549"/>
      <c r="S22" s="549"/>
      <c r="T22" s="549"/>
      <c r="U22" s="549"/>
      <c r="V22" s="549"/>
      <c r="W22" s="549"/>
      <c r="X22" s="549"/>
    </row>
    <row r="23" spans="2:24" ht="15.75" x14ac:dyDescent="0.3">
      <c r="L23" s="691"/>
    </row>
    <row r="25" spans="2:24" ht="15.75" x14ac:dyDescent="0.3">
      <c r="L25" s="619"/>
    </row>
    <row r="26" spans="2:24" ht="15.75" x14ac:dyDescent="0.3">
      <c r="L26" s="657"/>
    </row>
    <row r="27" spans="2:24" ht="15.75" x14ac:dyDescent="0.3">
      <c r="L27" s="657"/>
    </row>
    <row r="28" spans="2:24" ht="15.75" x14ac:dyDescent="0.3">
      <c r="L28" s="657"/>
    </row>
    <row r="29" spans="2:24" ht="15.75" x14ac:dyDescent="0.3">
      <c r="L29" s="657"/>
    </row>
    <row r="35" spans="2:15" x14ac:dyDescent="0.25">
      <c r="B35" s="658"/>
    </row>
    <row r="37" spans="2:15" x14ac:dyDescent="0.25">
      <c r="B37" s="857" t="s">
        <v>371</v>
      </c>
      <c r="C37" s="857"/>
      <c r="D37" s="857"/>
      <c r="E37" s="857"/>
      <c r="F37" s="857"/>
      <c r="G37" s="857"/>
      <c r="H37" s="857"/>
      <c r="I37" s="857"/>
      <c r="J37" s="857"/>
      <c r="K37" s="857"/>
      <c r="L37" s="857"/>
      <c r="M37" s="857"/>
      <c r="N37" s="857"/>
      <c r="O37" s="857"/>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64"/>
  <sheetViews>
    <sheetView workbookViewId="0"/>
  </sheetViews>
  <sheetFormatPr baseColWidth="10" defaultRowHeight="15" x14ac:dyDescent="0.25"/>
  <sheetData>
    <row r="5" spans="1:27" ht="15.75" x14ac:dyDescent="0.3">
      <c r="B5" s="684"/>
      <c r="E5" s="626" t="s">
        <v>349</v>
      </c>
      <c r="L5" s="546" t="e">
        <f>+'GEQ 2014'!L5</f>
        <v>#REF!</v>
      </c>
      <c r="R5" s="860"/>
      <c r="S5" s="860"/>
      <c r="T5" s="860"/>
      <c r="U5" s="860"/>
      <c r="V5" s="860"/>
      <c r="W5" s="860"/>
      <c r="X5" s="860"/>
      <c r="Y5" s="860"/>
      <c r="Z5" s="860"/>
      <c r="AA5" s="860"/>
    </row>
    <row r="6" spans="1:27" ht="15.75" x14ac:dyDescent="0.3">
      <c r="B6" s="685"/>
      <c r="R6" s="630"/>
      <c r="S6" s="630"/>
      <c r="T6" s="630"/>
      <c r="U6" s="630"/>
      <c r="V6" s="630"/>
      <c r="W6" s="630"/>
      <c r="X6" s="630"/>
      <c r="Y6" s="630"/>
      <c r="Z6" s="630"/>
      <c r="AA6" s="630"/>
    </row>
    <row r="7" spans="1:27" ht="15.75" x14ac:dyDescent="0.3">
      <c r="C7" s="686" t="s">
        <v>350</v>
      </c>
      <c r="E7" s="628" t="s">
        <v>976</v>
      </c>
      <c r="F7" s="672"/>
      <c r="G7" s="672"/>
      <c r="H7" s="672"/>
      <c r="I7" s="672"/>
      <c r="J7" s="672"/>
      <c r="K7" s="672"/>
      <c r="L7" s="567"/>
      <c r="N7" s="626" t="s">
        <v>977</v>
      </c>
      <c r="R7" s="630"/>
      <c r="S7" s="630"/>
      <c r="T7" s="630"/>
      <c r="U7" s="630"/>
      <c r="V7" s="630"/>
      <c r="W7" s="630"/>
      <c r="X7" s="630"/>
      <c r="Y7" s="630"/>
      <c r="Z7" s="630"/>
      <c r="AA7" s="630"/>
    </row>
    <row r="8" spans="1:27" ht="15.75" x14ac:dyDescent="0.3">
      <c r="C8" s="686" t="s">
        <v>351</v>
      </c>
      <c r="E8" s="629" t="s">
        <v>352</v>
      </c>
      <c r="F8" s="629"/>
      <c r="G8" s="629"/>
      <c r="H8" s="629"/>
      <c r="I8" s="629"/>
      <c r="J8" s="629"/>
      <c r="K8" s="629"/>
      <c r="L8" s="548"/>
      <c r="R8" s="630"/>
      <c r="S8" s="630"/>
      <c r="T8" s="630"/>
      <c r="U8" s="630"/>
      <c r="V8" s="630"/>
      <c r="W8" s="630"/>
      <c r="X8" s="630"/>
      <c r="Y8" s="630"/>
      <c r="Z8" s="630"/>
      <c r="AA8" s="630"/>
    </row>
    <row r="9" spans="1:27" ht="15.75" x14ac:dyDescent="0.3">
      <c r="C9" s="686" t="s">
        <v>353</v>
      </c>
      <c r="E9" s="629" t="s">
        <v>143</v>
      </c>
      <c r="F9" s="629"/>
      <c r="G9" s="629"/>
      <c r="H9" s="629"/>
      <c r="I9" s="629"/>
      <c r="J9" s="629"/>
      <c r="K9" s="629"/>
      <c r="L9" s="548"/>
      <c r="R9" s="630"/>
      <c r="S9" s="630"/>
      <c r="T9" s="630"/>
      <c r="U9" s="630"/>
      <c r="V9" s="630"/>
      <c r="W9" s="630"/>
      <c r="X9" s="630"/>
      <c r="Y9" s="630"/>
      <c r="Z9" s="630"/>
      <c r="AA9" s="630"/>
    </row>
    <row r="10" spans="1:27" ht="15.75" x14ac:dyDescent="0.3">
      <c r="E10" s="630"/>
      <c r="F10" s="630"/>
      <c r="G10" s="630"/>
      <c r="H10" s="630"/>
      <c r="I10" s="630"/>
      <c r="J10" s="630"/>
      <c r="K10" s="630"/>
      <c r="L10" s="549"/>
      <c r="R10" s="630"/>
      <c r="S10" s="630"/>
      <c r="T10" s="630"/>
      <c r="U10" s="630"/>
      <c r="V10" s="630"/>
      <c r="W10" s="630"/>
      <c r="X10" s="630"/>
      <c r="Y10" s="630"/>
      <c r="Z10" s="630"/>
      <c r="AA10" s="630"/>
    </row>
    <row r="11" spans="1:27" ht="15.75" x14ac:dyDescent="0.3">
      <c r="B11" s="552" t="s">
        <v>354</v>
      </c>
      <c r="C11" s="861" t="str">
        <f>+'GEQ 2014'!C11:E11</f>
        <v>EN EJECUCIÓN</v>
      </c>
      <c r="D11" s="862"/>
      <c r="E11" s="863"/>
      <c r="F11" s="874" t="str">
        <f>+B24</f>
        <v>FISM 2017</v>
      </c>
      <c r="G11" s="865"/>
      <c r="H11" s="865"/>
      <c r="I11" s="865"/>
      <c r="J11" s="865"/>
      <c r="K11" s="865"/>
      <c r="L11" s="865"/>
      <c r="M11" s="865"/>
      <c r="N11" s="865"/>
      <c r="O11" s="866"/>
      <c r="P11" s="675"/>
      <c r="R11" s="630"/>
      <c r="S11" s="630"/>
      <c r="T11" s="630"/>
      <c r="U11" s="630"/>
      <c r="V11" s="630"/>
      <c r="W11" s="630"/>
      <c r="X11" s="630"/>
      <c r="Y11" s="630"/>
      <c r="Z11" s="630"/>
      <c r="AA11" s="630"/>
    </row>
    <row r="12" spans="1:27" ht="40.5" x14ac:dyDescent="0.3">
      <c r="B12" s="552" t="s">
        <v>355</v>
      </c>
      <c r="C12" s="809" t="s">
        <v>356</v>
      </c>
      <c r="D12" s="810"/>
      <c r="E12" s="811"/>
      <c r="F12" s="812" t="s">
        <v>357</v>
      </c>
      <c r="G12" s="813"/>
      <c r="H12" s="813"/>
      <c r="I12" s="813"/>
      <c r="J12" s="813"/>
      <c r="K12" s="814"/>
      <c r="L12" s="812" t="s">
        <v>358</v>
      </c>
      <c r="M12" s="814"/>
      <c r="N12" s="867"/>
      <c r="O12" s="868"/>
      <c r="P12" s="675"/>
      <c r="R12" s="630"/>
      <c r="S12" s="630"/>
      <c r="T12" s="630"/>
      <c r="U12" s="630"/>
      <c r="V12" s="630"/>
      <c r="W12" s="630"/>
      <c r="X12" s="630"/>
      <c r="Y12" s="630"/>
      <c r="Z12" s="630"/>
      <c r="AA12" s="630"/>
    </row>
    <row r="13" spans="1:27" ht="40.5" x14ac:dyDescent="0.3">
      <c r="B13" s="552" t="s">
        <v>360</v>
      </c>
      <c r="C13" s="819" t="s">
        <v>361</v>
      </c>
      <c r="D13" s="820"/>
      <c r="E13" s="821"/>
      <c r="F13" s="797" t="s">
        <v>362</v>
      </c>
      <c r="G13" s="798"/>
      <c r="H13" s="799"/>
      <c r="I13" s="797" t="s">
        <v>363</v>
      </c>
      <c r="J13" s="798"/>
      <c r="K13" s="799"/>
      <c r="L13" s="552" t="s">
        <v>364</v>
      </c>
      <c r="M13" s="552" t="s">
        <v>365</v>
      </c>
      <c r="N13" s="858" t="s">
        <v>366</v>
      </c>
      <c r="O13" s="859"/>
      <c r="P13" s="676"/>
      <c r="R13" s="630"/>
      <c r="S13" s="630"/>
      <c r="T13" s="630"/>
      <c r="U13" s="630"/>
      <c r="V13" s="630"/>
      <c r="W13" s="630"/>
      <c r="X13" s="630"/>
      <c r="Y13" s="630"/>
      <c r="Z13" s="630"/>
      <c r="AA13" s="630"/>
    </row>
    <row r="14" spans="1:27" ht="25.5" x14ac:dyDescent="0.3">
      <c r="A14" s="568"/>
      <c r="B14" s="554" t="s">
        <v>31</v>
      </c>
      <c r="C14" s="687"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77"/>
      <c r="R14" s="679"/>
      <c r="S14" s="630"/>
      <c r="T14" s="630"/>
      <c r="U14" s="630"/>
      <c r="V14" s="630"/>
      <c r="W14" s="630"/>
      <c r="X14" s="630"/>
      <c r="Y14" s="630"/>
      <c r="Z14" s="630"/>
      <c r="AA14" s="630"/>
    </row>
    <row r="15" spans="1:27" ht="81" x14ac:dyDescent="0.3">
      <c r="A15" s="568"/>
      <c r="B15" s="706">
        <v>60229</v>
      </c>
      <c r="C15" s="680" t="s">
        <v>642</v>
      </c>
      <c r="D15" s="680" t="s">
        <v>852</v>
      </c>
      <c r="E15" s="648" t="s">
        <v>742</v>
      </c>
      <c r="F15" s="637">
        <v>1</v>
      </c>
      <c r="G15" s="718">
        <v>43011</v>
      </c>
      <c r="H15" s="718">
        <v>43070</v>
      </c>
      <c r="I15" s="562">
        <f t="shared" ref="I15:I23" si="0">IFERROR((M15/L15),0)</f>
        <v>1</v>
      </c>
      <c r="J15" s="718">
        <f>+G15</f>
        <v>43011</v>
      </c>
      <c r="K15" s="718">
        <v>43096</v>
      </c>
      <c r="L15" s="559">
        <f>+M15</f>
        <v>1580868.37</v>
      </c>
      <c r="M15" s="725">
        <v>1580868.37</v>
      </c>
      <c r="N15" s="728" t="s">
        <v>874</v>
      </c>
      <c r="O15" s="727">
        <v>765.9</v>
      </c>
      <c r="P15" s="721">
        <f>+L15-M15</f>
        <v>0</v>
      </c>
      <c r="Q15" s="626" t="s">
        <v>120</v>
      </c>
      <c r="R15" s="679"/>
      <c r="S15" s="630"/>
      <c r="T15" s="630"/>
      <c r="U15" s="630"/>
      <c r="V15" s="630"/>
      <c r="W15" s="630"/>
      <c r="X15" s="630"/>
      <c r="Y15" s="630"/>
      <c r="Z15" s="630"/>
      <c r="AA15" s="630"/>
    </row>
    <row r="16" spans="1:27" ht="189" x14ac:dyDescent="0.3">
      <c r="A16" s="568"/>
      <c r="B16" s="706">
        <v>60230</v>
      </c>
      <c r="C16" s="680" t="s">
        <v>643</v>
      </c>
      <c r="D16" s="680" t="s">
        <v>859</v>
      </c>
      <c r="E16" s="648" t="s">
        <v>226</v>
      </c>
      <c r="F16" s="637">
        <v>1</v>
      </c>
      <c r="G16" s="718">
        <v>43011</v>
      </c>
      <c r="H16" s="718">
        <v>43070</v>
      </c>
      <c r="I16" s="558">
        <f t="shared" si="0"/>
        <v>1</v>
      </c>
      <c r="J16" s="718">
        <f>+G16</f>
        <v>43011</v>
      </c>
      <c r="K16" s="718">
        <v>43096</v>
      </c>
      <c r="L16" s="559">
        <f t="shared" ref="L16:L23" si="1">+M16</f>
        <v>1086201.19</v>
      </c>
      <c r="M16" s="725">
        <v>1086201.19</v>
      </c>
      <c r="N16" s="728" t="s">
        <v>877</v>
      </c>
      <c r="O16" s="729" t="s">
        <v>878</v>
      </c>
      <c r="P16" s="721">
        <f t="shared" ref="P16:P23" si="2">+L16-M16</f>
        <v>0</v>
      </c>
      <c r="Q16" s="626" t="s">
        <v>120</v>
      </c>
      <c r="R16" s="679"/>
      <c r="S16" s="630"/>
      <c r="T16" s="630"/>
      <c r="U16" s="630"/>
      <c r="V16" s="630"/>
      <c r="W16" s="630"/>
      <c r="X16" s="630"/>
      <c r="Y16" s="630"/>
      <c r="Z16" s="630"/>
      <c r="AA16" s="630"/>
    </row>
    <row r="17" spans="1:27" ht="162" x14ac:dyDescent="0.3">
      <c r="A17" s="568"/>
      <c r="B17" s="706">
        <v>60231</v>
      </c>
      <c r="C17" s="680" t="s">
        <v>644</v>
      </c>
      <c r="D17" s="720" t="s">
        <v>847</v>
      </c>
      <c r="E17" s="648" t="s">
        <v>743</v>
      </c>
      <c r="F17" s="637">
        <v>1</v>
      </c>
      <c r="G17" s="668">
        <v>42986</v>
      </c>
      <c r="H17" s="668">
        <v>43055</v>
      </c>
      <c r="I17" s="558">
        <f t="shared" si="0"/>
        <v>1</v>
      </c>
      <c r="J17" s="718">
        <f>+G17</f>
        <v>42986</v>
      </c>
      <c r="K17" s="718">
        <v>43096</v>
      </c>
      <c r="L17" s="559">
        <f t="shared" si="1"/>
        <v>568983.39</v>
      </c>
      <c r="M17" s="725">
        <v>568983.39</v>
      </c>
      <c r="N17" s="728" t="s">
        <v>876</v>
      </c>
      <c r="O17" s="729" t="s">
        <v>875</v>
      </c>
      <c r="P17" s="721">
        <f t="shared" si="2"/>
        <v>0</v>
      </c>
      <c r="R17" s="679"/>
      <c r="S17" s="630"/>
      <c r="T17" s="630"/>
      <c r="U17" s="630"/>
      <c r="V17" s="630"/>
      <c r="W17" s="630"/>
      <c r="X17" s="630"/>
      <c r="Y17" s="630"/>
      <c r="Z17" s="630"/>
      <c r="AA17" s="630"/>
    </row>
    <row r="18" spans="1:27" ht="108" x14ac:dyDescent="0.3">
      <c r="B18" s="706">
        <v>60232</v>
      </c>
      <c r="C18" s="680" t="s">
        <v>645</v>
      </c>
      <c r="D18" s="680" t="s">
        <v>714</v>
      </c>
      <c r="E18" s="662" t="s">
        <v>212</v>
      </c>
      <c r="F18" s="637">
        <v>1</v>
      </c>
      <c r="G18" s="668">
        <v>42923</v>
      </c>
      <c r="H18" s="668">
        <v>43020</v>
      </c>
      <c r="I18" s="558">
        <f t="shared" si="0"/>
        <v>1</v>
      </c>
      <c r="J18" s="668">
        <v>42923</v>
      </c>
      <c r="K18" s="583">
        <v>43055</v>
      </c>
      <c r="L18" s="559">
        <f t="shared" si="1"/>
        <v>419499.32</v>
      </c>
      <c r="M18" s="643">
        <v>419499.32</v>
      </c>
      <c r="N18" s="712" t="s">
        <v>868</v>
      </c>
      <c r="O18" s="713" t="s">
        <v>740</v>
      </c>
      <c r="P18" s="721">
        <f t="shared" si="2"/>
        <v>0</v>
      </c>
      <c r="Q18" s="546" t="s">
        <v>894</v>
      </c>
      <c r="R18" s="569"/>
      <c r="S18" s="572"/>
      <c r="T18" s="549"/>
      <c r="U18" s="549"/>
      <c r="V18" s="549"/>
      <c r="W18" s="549"/>
      <c r="X18" s="549"/>
      <c r="Y18" s="549"/>
      <c r="Z18" s="549"/>
      <c r="AA18" s="549"/>
    </row>
    <row r="19" spans="1:27" ht="54" x14ac:dyDescent="0.3">
      <c r="B19" s="706">
        <v>60233</v>
      </c>
      <c r="C19" s="680" t="s">
        <v>646</v>
      </c>
      <c r="D19" s="680" t="s">
        <v>860</v>
      </c>
      <c r="E19" s="661" t="s">
        <v>471</v>
      </c>
      <c r="F19" s="637">
        <v>1</v>
      </c>
      <c r="G19" s="668">
        <v>43008</v>
      </c>
      <c r="H19" s="668">
        <v>43077</v>
      </c>
      <c r="I19" s="558">
        <f t="shared" si="0"/>
        <v>1</v>
      </c>
      <c r="J19" s="668">
        <f>+G19</f>
        <v>43008</v>
      </c>
      <c r="K19" s="583">
        <v>43096</v>
      </c>
      <c r="L19" s="559">
        <f t="shared" si="1"/>
        <v>1499999.83</v>
      </c>
      <c r="M19" s="643">
        <v>1499999.83</v>
      </c>
      <c r="N19" s="726" t="s">
        <v>881</v>
      </c>
      <c r="O19" s="713">
        <v>195.43</v>
      </c>
      <c r="P19" s="721">
        <f t="shared" si="2"/>
        <v>0</v>
      </c>
      <c r="Q19" s="546" t="s">
        <v>120</v>
      </c>
      <c r="R19" s="569"/>
      <c r="S19" s="549"/>
      <c r="T19" s="549"/>
      <c r="U19" s="549"/>
      <c r="V19" s="549"/>
      <c r="W19" s="549"/>
      <c r="X19" s="549"/>
      <c r="Y19" s="549"/>
      <c r="Z19" s="549"/>
      <c r="AA19" s="549"/>
    </row>
    <row r="20" spans="1:27" ht="117" x14ac:dyDescent="0.3">
      <c r="B20" s="706">
        <v>60234</v>
      </c>
      <c r="C20" s="680" t="s">
        <v>647</v>
      </c>
      <c r="D20" s="680" t="s">
        <v>843</v>
      </c>
      <c r="E20" s="661" t="s">
        <v>701</v>
      </c>
      <c r="F20" s="637">
        <v>1</v>
      </c>
      <c r="G20" s="668">
        <v>42986</v>
      </c>
      <c r="H20" s="668">
        <v>43069</v>
      </c>
      <c r="I20" s="558">
        <f t="shared" si="0"/>
        <v>1</v>
      </c>
      <c r="J20" s="668">
        <f>+G20</f>
        <v>42986</v>
      </c>
      <c r="K20" s="583">
        <v>43096</v>
      </c>
      <c r="L20" s="559">
        <f t="shared" si="1"/>
        <v>639148.5</v>
      </c>
      <c r="M20" s="643">
        <v>639148.5</v>
      </c>
      <c r="N20" s="726" t="s">
        <v>879</v>
      </c>
      <c r="O20" s="713" t="s">
        <v>880</v>
      </c>
      <c r="P20" s="721">
        <f t="shared" si="2"/>
        <v>0</v>
      </c>
      <c r="Q20" s="546" t="s">
        <v>120</v>
      </c>
      <c r="R20" s="569"/>
      <c r="S20" s="549"/>
      <c r="T20" s="549"/>
      <c r="U20" s="549"/>
      <c r="V20" s="549"/>
      <c r="W20" s="549"/>
      <c r="X20" s="549"/>
      <c r="Y20" s="549"/>
      <c r="Z20" s="549"/>
      <c r="AA20" s="549"/>
    </row>
    <row r="21" spans="1:27" ht="162" x14ac:dyDescent="0.3">
      <c r="B21" s="706">
        <v>60235</v>
      </c>
      <c r="C21" s="680" t="s">
        <v>648</v>
      </c>
      <c r="D21" s="680" t="s">
        <v>714</v>
      </c>
      <c r="E21" s="661" t="s">
        <v>741</v>
      </c>
      <c r="F21" s="637">
        <v>1</v>
      </c>
      <c r="G21" s="668">
        <v>42993</v>
      </c>
      <c r="H21" s="668">
        <v>43048</v>
      </c>
      <c r="I21" s="558">
        <f t="shared" si="0"/>
        <v>1</v>
      </c>
      <c r="J21" s="668">
        <f>+G21</f>
        <v>42993</v>
      </c>
      <c r="K21" s="583">
        <v>43091</v>
      </c>
      <c r="L21" s="559">
        <f t="shared" si="1"/>
        <v>280246.5</v>
      </c>
      <c r="M21" s="643">
        <v>280246.5</v>
      </c>
      <c r="N21" s="730" t="s">
        <v>882</v>
      </c>
      <c r="O21" s="713" t="s">
        <v>883</v>
      </c>
      <c r="P21" s="721">
        <f t="shared" si="2"/>
        <v>0</v>
      </c>
      <c r="Q21" s="546" t="s">
        <v>120</v>
      </c>
      <c r="R21" s="569"/>
      <c r="S21" s="549"/>
      <c r="T21" s="549"/>
      <c r="U21" s="549"/>
      <c r="V21" s="549"/>
      <c r="W21" s="549"/>
      <c r="X21" s="549"/>
      <c r="Y21" s="549"/>
      <c r="Z21" s="549"/>
      <c r="AA21" s="549"/>
    </row>
    <row r="22" spans="1:27" ht="117" x14ac:dyDescent="0.3">
      <c r="B22" s="706">
        <v>60236</v>
      </c>
      <c r="C22" s="680" t="s">
        <v>649</v>
      </c>
      <c r="D22" s="680" t="s">
        <v>721</v>
      </c>
      <c r="E22" s="662" t="s">
        <v>471</v>
      </c>
      <c r="F22" s="637">
        <v>1</v>
      </c>
      <c r="G22" s="668">
        <v>42923</v>
      </c>
      <c r="H22" s="668">
        <v>43012</v>
      </c>
      <c r="I22" s="558">
        <f t="shared" si="0"/>
        <v>1</v>
      </c>
      <c r="J22" s="668">
        <v>42923</v>
      </c>
      <c r="K22" s="583">
        <v>43096</v>
      </c>
      <c r="L22" s="559">
        <f t="shared" si="1"/>
        <v>283897.96999999997</v>
      </c>
      <c r="M22" s="643">
        <v>283897.96999999997</v>
      </c>
      <c r="N22" s="726" t="s">
        <v>869</v>
      </c>
      <c r="O22" s="713" t="s">
        <v>744</v>
      </c>
      <c r="P22" s="721">
        <f t="shared" si="2"/>
        <v>0</v>
      </c>
      <c r="Q22" s="546" t="s">
        <v>120</v>
      </c>
      <c r="R22" s="569"/>
      <c r="S22" s="549"/>
      <c r="T22" s="549"/>
      <c r="U22" s="549"/>
      <c r="V22" s="549"/>
      <c r="W22" s="549"/>
      <c r="X22" s="549"/>
      <c r="Y22" s="549"/>
      <c r="Z22" s="549"/>
      <c r="AA22" s="549"/>
    </row>
    <row r="23" spans="1:27" ht="67.5" x14ac:dyDescent="0.3">
      <c r="B23" s="706">
        <v>60237</v>
      </c>
      <c r="C23" s="680" t="s">
        <v>650</v>
      </c>
      <c r="D23" s="680" t="s">
        <v>714</v>
      </c>
      <c r="E23" s="661" t="s">
        <v>742</v>
      </c>
      <c r="F23" s="637">
        <v>1</v>
      </c>
      <c r="G23" s="668">
        <v>42986</v>
      </c>
      <c r="H23" s="668">
        <v>43055</v>
      </c>
      <c r="I23" s="558">
        <f t="shared" si="0"/>
        <v>1</v>
      </c>
      <c r="J23" s="583">
        <f>+G23</f>
        <v>42986</v>
      </c>
      <c r="K23" s="583">
        <v>43091</v>
      </c>
      <c r="L23" s="559">
        <f t="shared" si="1"/>
        <v>474418.33</v>
      </c>
      <c r="M23" s="643">
        <v>474418.33</v>
      </c>
      <c r="N23" s="726" t="s">
        <v>884</v>
      </c>
      <c r="O23" s="708">
        <v>10</v>
      </c>
      <c r="P23" s="721">
        <f t="shared" si="2"/>
        <v>0</v>
      </c>
      <c r="Q23" s="546" t="s">
        <v>120</v>
      </c>
      <c r="R23" s="569"/>
      <c r="S23" s="549"/>
      <c r="T23" s="549"/>
      <c r="U23" s="549"/>
      <c r="V23" s="549"/>
      <c r="W23" s="549"/>
      <c r="X23" s="549"/>
      <c r="Y23" s="549"/>
      <c r="Z23" s="549"/>
      <c r="AA23" s="549"/>
    </row>
    <row r="24" spans="1:27" ht="15.75" x14ac:dyDescent="0.3">
      <c r="B24" s="875" t="s">
        <v>651</v>
      </c>
      <c r="C24" s="876"/>
      <c r="D24" s="876"/>
      <c r="E24" s="876"/>
      <c r="F24" s="681"/>
      <c r="G24" s="681"/>
      <c r="H24" s="681"/>
      <c r="I24" s="681"/>
      <c r="J24" s="681"/>
      <c r="K24" s="682" t="s">
        <v>385</v>
      </c>
      <c r="L24" s="683">
        <f>SUM(L15:L23)</f>
        <v>6833263.3999999994</v>
      </c>
      <c r="M24" s="683">
        <f>SUM(M15:M23)</f>
        <v>6833263.3999999994</v>
      </c>
      <c r="N24" s="664"/>
      <c r="O24" s="665"/>
      <c r="P24" s="722">
        <f>SUM(P15:P23)</f>
        <v>0</v>
      </c>
      <c r="Q24" s="723"/>
      <c r="R24" s="569"/>
      <c r="S24" s="549"/>
      <c r="T24" s="549"/>
      <c r="U24" s="549"/>
      <c r="V24" s="549"/>
      <c r="W24" s="549"/>
      <c r="X24" s="549"/>
      <c r="Y24" s="549"/>
      <c r="Z24" s="549"/>
      <c r="AA24" s="549"/>
    </row>
    <row r="25" spans="1:27" ht="15.75" x14ac:dyDescent="0.3">
      <c r="L25" s="702">
        <f>+L24*0.03</f>
        <v>204997.90199999997</v>
      </c>
    </row>
    <row r="26" spans="1:27" ht="15.75" x14ac:dyDescent="0.3">
      <c r="L26" s="702">
        <f>+L25+L24</f>
        <v>7038261.3019999992</v>
      </c>
    </row>
    <row r="58" spans="2:14" ht="15.75" x14ac:dyDescent="0.3">
      <c r="L58" s="570"/>
    </row>
    <row r="62" spans="2:14" x14ac:dyDescent="0.25">
      <c r="B62" s="621"/>
    </row>
    <row r="64" spans="2:14" x14ac:dyDescent="0.25">
      <c r="C64" s="857" t="s">
        <v>371</v>
      </c>
      <c r="D64" s="857"/>
      <c r="E64" s="857"/>
      <c r="F64" s="857"/>
      <c r="G64" s="857"/>
      <c r="H64" s="857"/>
      <c r="I64" s="857"/>
      <c r="J64" s="857"/>
      <c r="K64" s="857"/>
      <c r="L64" s="857"/>
      <c r="M64" s="857"/>
      <c r="N64" s="85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9"/>
  <sheetViews>
    <sheetView workbookViewId="0"/>
  </sheetViews>
  <sheetFormatPr baseColWidth="10" defaultRowHeight="15" x14ac:dyDescent="0.25"/>
  <sheetData>
    <row r="5" spans="1:28" ht="15.75" x14ac:dyDescent="0.3">
      <c r="B5" s="650"/>
      <c r="D5" s="626" t="s">
        <v>349</v>
      </c>
      <c r="K5" s="626" t="e">
        <f>+'HCH 3 PAQ'!K5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731" t="s">
        <v>354</v>
      </c>
      <c r="C8" s="861" t="str">
        <f>+'PRONAPRED 2015'!C11:E11</f>
        <v>EN EJECUCIÓN</v>
      </c>
      <c r="D8" s="862"/>
      <c r="E8" s="863"/>
      <c r="F8" s="864" t="str">
        <f>+B17</f>
        <v>DESASTRES NATURALES  2017</v>
      </c>
      <c r="G8" s="865"/>
      <c r="H8" s="865"/>
      <c r="I8" s="865"/>
      <c r="J8" s="865"/>
      <c r="K8" s="865"/>
      <c r="L8" s="865"/>
      <c r="M8" s="865"/>
      <c r="N8" s="865"/>
      <c r="O8" s="866"/>
      <c r="S8" s="630"/>
      <c r="T8" s="630"/>
      <c r="U8" s="630"/>
      <c r="V8" s="630"/>
      <c r="W8" s="630"/>
      <c r="X8" s="630"/>
      <c r="Y8" s="630"/>
      <c r="Z8" s="630"/>
      <c r="AA8" s="630"/>
      <c r="AB8" s="630"/>
    </row>
    <row r="9" spans="1:28" ht="40.5" x14ac:dyDescent="0.3">
      <c r="B9" s="731"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731" t="s">
        <v>360</v>
      </c>
      <c r="C10" s="819" t="s">
        <v>361</v>
      </c>
      <c r="D10" s="820"/>
      <c r="E10" s="821"/>
      <c r="F10" s="797" t="s">
        <v>362</v>
      </c>
      <c r="G10" s="798"/>
      <c r="H10" s="799"/>
      <c r="I10" s="797" t="s">
        <v>363</v>
      </c>
      <c r="J10" s="798"/>
      <c r="K10" s="799"/>
      <c r="L10" s="731"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256.5" x14ac:dyDescent="0.25">
      <c r="B12" s="585"/>
      <c r="C12" s="555" t="s">
        <v>889</v>
      </c>
      <c r="D12" s="555" t="s">
        <v>394</v>
      </c>
      <c r="E12" s="555"/>
      <c r="F12" s="637">
        <v>0</v>
      </c>
      <c r="G12" s="636">
        <v>42961</v>
      </c>
      <c r="H12" s="636">
        <v>43080</v>
      </c>
      <c r="I12" s="642" t="e">
        <f>+M12/L12</f>
        <v>#DIV/0!</v>
      </c>
      <c r="J12" s="636">
        <f>+G12</f>
        <v>42961</v>
      </c>
      <c r="K12" s="636"/>
      <c r="L12" s="559">
        <v>0</v>
      </c>
      <c r="M12" s="635">
        <v>0</v>
      </c>
      <c r="N12" s="707"/>
      <c r="O12" s="623"/>
      <c r="P12" s="561"/>
      <c r="Q12" s="724">
        <f>+L12-M12</f>
        <v>0</v>
      </c>
      <c r="R12" s="690" t="s">
        <v>120</v>
      </c>
      <c r="S12" s="569"/>
      <c r="T12" s="653"/>
      <c r="U12" s="653"/>
      <c r="V12" s="653"/>
      <c r="W12" s="653"/>
      <c r="X12" s="653"/>
      <c r="Y12" s="653"/>
      <c r="Z12" s="653"/>
      <c r="AA12" s="653"/>
      <c r="AB12" s="653"/>
    </row>
    <row r="13" spans="1:28" ht="270" x14ac:dyDescent="0.25">
      <c r="B13" s="585"/>
      <c r="C13" s="555" t="s">
        <v>890</v>
      </c>
      <c r="D13" s="555" t="s">
        <v>394</v>
      </c>
      <c r="E13" s="555"/>
      <c r="F13" s="637">
        <v>0</v>
      </c>
      <c r="G13" s="636">
        <v>42961</v>
      </c>
      <c r="H13" s="636">
        <v>42988</v>
      </c>
      <c r="I13" s="642" t="e">
        <f>+M13/L13</f>
        <v>#DIV/0!</v>
      </c>
      <c r="J13" s="636">
        <f>+G13</f>
        <v>42961</v>
      </c>
      <c r="K13" s="636"/>
      <c r="L13" s="559">
        <v>0</v>
      </c>
      <c r="M13" s="635">
        <v>0</v>
      </c>
      <c r="N13" s="707"/>
      <c r="O13" s="625"/>
      <c r="P13" s="561"/>
      <c r="Q13" s="724">
        <f>+L13-M13</f>
        <v>0</v>
      </c>
      <c r="R13" s="690" t="s">
        <v>120</v>
      </c>
      <c r="S13" s="569"/>
      <c r="T13" s="653"/>
      <c r="U13" s="653"/>
      <c r="V13" s="653"/>
      <c r="W13" s="653"/>
      <c r="X13" s="653"/>
      <c r="Y13" s="653"/>
      <c r="Z13" s="653"/>
      <c r="AA13" s="653"/>
      <c r="AB13" s="653"/>
    </row>
    <row r="14" spans="1:28" ht="216" x14ac:dyDescent="0.25">
      <c r="B14" s="585"/>
      <c r="C14" s="555" t="s">
        <v>891</v>
      </c>
      <c r="D14" s="555" t="s">
        <v>394</v>
      </c>
      <c r="E14" s="555"/>
      <c r="F14" s="637">
        <v>0</v>
      </c>
      <c r="G14" s="636">
        <v>42933</v>
      </c>
      <c r="H14" s="636">
        <v>43058</v>
      </c>
      <c r="I14" s="642" t="e">
        <f>+M14/L14</f>
        <v>#DIV/0!</v>
      </c>
      <c r="J14" s="636">
        <f>+G14</f>
        <v>42933</v>
      </c>
      <c r="K14" s="636"/>
      <c r="L14" s="559">
        <v>0</v>
      </c>
      <c r="M14" s="635">
        <v>0</v>
      </c>
      <c r="N14" s="707"/>
      <c r="O14" s="623"/>
      <c r="P14" s="561"/>
      <c r="Q14" s="724">
        <f>+L14-M14</f>
        <v>0</v>
      </c>
      <c r="R14" s="690" t="s">
        <v>120</v>
      </c>
      <c r="S14" s="569"/>
      <c r="T14" s="653"/>
      <c r="U14" s="719"/>
      <c r="V14" s="653"/>
      <c r="W14" s="653"/>
      <c r="X14" s="653"/>
      <c r="Y14" s="653"/>
      <c r="Z14" s="653"/>
      <c r="AA14" s="653"/>
      <c r="AB14" s="653"/>
    </row>
    <row r="15" spans="1:28" ht="229.5" x14ac:dyDescent="0.25">
      <c r="B15" s="585"/>
      <c r="C15" s="555" t="s">
        <v>892</v>
      </c>
      <c r="D15" s="555" t="s">
        <v>394</v>
      </c>
      <c r="E15" s="555"/>
      <c r="F15" s="637">
        <v>0</v>
      </c>
      <c r="G15" s="636">
        <v>42954</v>
      </c>
      <c r="H15" s="636">
        <v>43079</v>
      </c>
      <c r="I15" s="642" t="e">
        <f>+M15/L15</f>
        <v>#DIV/0!</v>
      </c>
      <c r="J15" s="636">
        <f>+G15</f>
        <v>42954</v>
      </c>
      <c r="K15" s="636"/>
      <c r="L15" s="559">
        <v>0</v>
      </c>
      <c r="M15" s="635">
        <v>0</v>
      </c>
      <c r="N15" s="707"/>
      <c r="O15" s="708"/>
      <c r="P15" s="561"/>
      <c r="Q15" s="724">
        <f>+L15-M15</f>
        <v>0</v>
      </c>
      <c r="R15" s="690" t="s">
        <v>120</v>
      </c>
      <c r="S15" s="569"/>
      <c r="T15" s="653"/>
      <c r="U15" s="653"/>
      <c r="V15" s="653"/>
      <c r="W15" s="653"/>
      <c r="X15" s="653"/>
      <c r="Y15" s="653"/>
      <c r="Z15" s="653"/>
      <c r="AA15" s="653"/>
      <c r="AB15" s="653"/>
    </row>
    <row r="16" spans="1:28" ht="148.5" x14ac:dyDescent="0.25">
      <c r="B16" s="585"/>
      <c r="C16" s="555" t="s">
        <v>893</v>
      </c>
      <c r="D16" s="555" t="s">
        <v>394</v>
      </c>
      <c r="E16" s="555"/>
      <c r="F16" s="637">
        <v>0</v>
      </c>
      <c r="G16" s="636">
        <v>42989</v>
      </c>
      <c r="H16" s="636">
        <v>43074</v>
      </c>
      <c r="I16" s="642" t="e">
        <f>+M16/L16</f>
        <v>#DIV/0!</v>
      </c>
      <c r="J16" s="636">
        <f>+G16</f>
        <v>42989</v>
      </c>
      <c r="K16" s="636"/>
      <c r="L16" s="559">
        <v>0</v>
      </c>
      <c r="M16" s="635">
        <v>0</v>
      </c>
      <c r="N16" s="707"/>
      <c r="O16" s="623"/>
      <c r="P16" s="561"/>
      <c r="Q16" s="724">
        <f>+L16-M16</f>
        <v>0</v>
      </c>
      <c r="R16" s="690" t="s">
        <v>120</v>
      </c>
      <c r="S16" s="569"/>
      <c r="T16" s="653"/>
      <c r="U16" s="653"/>
      <c r="V16" s="653"/>
      <c r="W16" s="653"/>
      <c r="X16" s="653"/>
      <c r="Y16" s="653"/>
      <c r="Z16" s="653"/>
      <c r="AA16" s="653"/>
      <c r="AB16" s="653"/>
    </row>
    <row r="17" spans="2:28" ht="15.75" x14ac:dyDescent="0.3">
      <c r="B17" s="806" t="s">
        <v>888</v>
      </c>
      <c r="C17" s="807"/>
      <c r="D17" s="807"/>
      <c r="E17" s="807"/>
      <c r="F17" s="654"/>
      <c r="G17" s="654"/>
      <c r="H17" s="654"/>
      <c r="I17" s="654"/>
      <c r="J17" s="654"/>
      <c r="K17" s="655" t="s">
        <v>385</v>
      </c>
      <c r="L17" s="649">
        <f>SUM(L12:L16)</f>
        <v>0</v>
      </c>
      <c r="M17" s="649">
        <f>SUM(M12:M16)</f>
        <v>0</v>
      </c>
      <c r="N17" s="656"/>
      <c r="O17" s="656"/>
      <c r="P17" s="561"/>
      <c r="Q17" s="570">
        <f>SUM(Q12:Q16)</f>
        <v>0</v>
      </c>
      <c r="R17" s="592"/>
      <c r="S17" s="569"/>
      <c r="T17" s="549"/>
      <c r="U17" s="549"/>
      <c r="V17" s="549"/>
      <c r="W17" s="549"/>
      <c r="X17" s="549"/>
      <c r="Y17" s="549"/>
      <c r="Z17" s="549"/>
      <c r="AA17" s="549"/>
      <c r="AB17" s="549"/>
    </row>
    <row r="18" spans="2:28" ht="15.75" x14ac:dyDescent="0.3">
      <c r="L18" s="691"/>
    </row>
    <row r="19" spans="2:28" ht="15.75" x14ac:dyDescent="0.3">
      <c r="L19" s="673"/>
    </row>
    <row r="20" spans="2:28" ht="15.75" x14ac:dyDescent="0.3">
      <c r="L20" s="673"/>
    </row>
    <row r="27" spans="2:28" x14ac:dyDescent="0.25">
      <c r="B27" s="658"/>
    </row>
    <row r="29" spans="2:28" x14ac:dyDescent="0.25">
      <c r="B29" s="857" t="s">
        <v>371</v>
      </c>
      <c r="C29" s="857"/>
      <c r="D29" s="857"/>
      <c r="E29" s="857"/>
      <c r="F29" s="857"/>
      <c r="G29" s="857"/>
      <c r="H29" s="857"/>
      <c r="I29" s="857"/>
      <c r="J29" s="857"/>
      <c r="K29" s="857"/>
      <c r="L29" s="857"/>
      <c r="M29" s="857"/>
      <c r="N29" s="857"/>
      <c r="O29" s="85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66"/>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10"/>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10"/>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10"/>
      <c r="E9" s="413" t="s">
        <v>143</v>
      </c>
      <c r="F9" s="414"/>
      <c r="G9" s="414"/>
      <c r="H9" s="414"/>
      <c r="I9" s="414"/>
      <c r="J9" s="414"/>
      <c r="K9" s="414"/>
      <c r="L9" s="414"/>
      <c r="S9" s="409"/>
      <c r="T9" s="409"/>
      <c r="U9" s="409"/>
      <c r="V9" s="409"/>
      <c r="W9" s="409"/>
      <c r="X9" s="409"/>
      <c r="Y9" s="409"/>
      <c r="Z9" s="409"/>
      <c r="AA9" s="409"/>
      <c r="AB9" s="409"/>
    </row>
    <row r="10" spans="1:28" x14ac:dyDescent="0.25">
      <c r="C10" s="410"/>
      <c r="D10" s="410"/>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09"/>
      <c r="U14" s="409"/>
      <c r="V14" s="409"/>
      <c r="W14" s="409"/>
      <c r="X14" s="409"/>
      <c r="Y14" s="409"/>
      <c r="Z14" s="409"/>
      <c r="AA14" s="409"/>
      <c r="AB14" s="409"/>
    </row>
    <row r="15" spans="1:28" ht="56.25" x14ac:dyDescent="0.25">
      <c r="B15" s="423">
        <v>60204</v>
      </c>
      <c r="C15" s="424" t="s">
        <v>211</v>
      </c>
      <c r="D15" s="424"/>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4"/>
      <c r="E16" s="425" t="s">
        <v>143</v>
      </c>
      <c r="F16" s="170">
        <v>1</v>
      </c>
      <c r="G16" s="201">
        <v>42312</v>
      </c>
      <c r="H16" s="201">
        <v>42360</v>
      </c>
      <c r="I16" s="426">
        <f t="shared" si="0"/>
        <v>1</v>
      </c>
      <c r="J16" s="427">
        <f t="shared" ref="J16:K25" si="2">+G16</f>
        <v>42312</v>
      </c>
      <c r="K16" s="427">
        <f t="shared" si="2"/>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4"/>
      <c r="E17" s="425" t="s">
        <v>212</v>
      </c>
      <c r="F17" s="170">
        <v>1</v>
      </c>
      <c r="G17" s="201">
        <v>42333</v>
      </c>
      <c r="H17" s="201">
        <v>42023</v>
      </c>
      <c r="I17" s="426">
        <f t="shared" si="0"/>
        <v>1</v>
      </c>
      <c r="J17" s="427">
        <f t="shared" si="2"/>
        <v>42333</v>
      </c>
      <c r="K17" s="427">
        <f t="shared" si="2"/>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4"/>
      <c r="E18" s="425" t="s">
        <v>218</v>
      </c>
      <c r="F18" s="170">
        <v>1</v>
      </c>
      <c r="G18" s="201">
        <v>42311</v>
      </c>
      <c r="H18" s="201">
        <v>42366</v>
      </c>
      <c r="I18" s="426">
        <f t="shared" si="0"/>
        <v>1</v>
      </c>
      <c r="J18" s="427">
        <f t="shared" si="2"/>
        <v>42311</v>
      </c>
      <c r="K18" s="427">
        <f t="shared" si="2"/>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4"/>
      <c r="E19" s="425" t="s">
        <v>143</v>
      </c>
      <c r="F19" s="170">
        <v>1</v>
      </c>
      <c r="G19" s="201">
        <v>42311</v>
      </c>
      <c r="H19" s="201">
        <v>42331</v>
      </c>
      <c r="I19" s="426">
        <f t="shared" si="0"/>
        <v>1.0000000000000002</v>
      </c>
      <c r="J19" s="427">
        <f t="shared" si="2"/>
        <v>42311</v>
      </c>
      <c r="K19" s="427">
        <f t="shared" si="2"/>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4"/>
      <c r="E20" s="425" t="s">
        <v>143</v>
      </c>
      <c r="F20" s="170">
        <v>1</v>
      </c>
      <c r="G20" s="201">
        <v>42312</v>
      </c>
      <c r="H20" s="201">
        <v>42360</v>
      </c>
      <c r="I20" s="426">
        <f t="shared" si="0"/>
        <v>0.99999999999999989</v>
      </c>
      <c r="J20" s="427">
        <f t="shared" si="2"/>
        <v>42312</v>
      </c>
      <c r="K20" s="427">
        <f t="shared" si="2"/>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4"/>
      <c r="E21" s="425" t="s">
        <v>143</v>
      </c>
      <c r="F21" s="170">
        <v>1</v>
      </c>
      <c r="G21" s="201">
        <v>42312</v>
      </c>
      <c r="H21" s="201">
        <v>42367</v>
      </c>
      <c r="I21" s="426">
        <f t="shared" si="0"/>
        <v>1</v>
      </c>
      <c r="J21" s="427">
        <f t="shared" si="2"/>
        <v>42312</v>
      </c>
      <c r="K21" s="427">
        <f t="shared" si="2"/>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4"/>
      <c r="E22" s="425" t="s">
        <v>226</v>
      </c>
      <c r="F22" s="170">
        <v>1</v>
      </c>
      <c r="G22" s="201">
        <v>42312</v>
      </c>
      <c r="H22" s="201">
        <v>42360</v>
      </c>
      <c r="I22" s="426">
        <f t="shared" si="0"/>
        <v>0.99999999999999989</v>
      </c>
      <c r="J22" s="427">
        <f t="shared" si="2"/>
        <v>42312</v>
      </c>
      <c r="K22" s="427">
        <f t="shared" si="2"/>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4"/>
      <c r="E23" s="425" t="s">
        <v>228</v>
      </c>
      <c r="F23" s="170">
        <v>1</v>
      </c>
      <c r="G23" s="201">
        <v>42317</v>
      </c>
      <c r="H23" s="201">
        <v>42384</v>
      </c>
      <c r="I23" s="426">
        <f t="shared" si="0"/>
        <v>1</v>
      </c>
      <c r="J23" s="427">
        <f t="shared" si="2"/>
        <v>42317</v>
      </c>
      <c r="K23" s="427">
        <f t="shared" si="2"/>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4"/>
      <c r="E24" s="425" t="s">
        <v>143</v>
      </c>
      <c r="F24" s="170">
        <v>1</v>
      </c>
      <c r="G24" s="201">
        <v>42311</v>
      </c>
      <c r="H24" s="201">
        <v>75238</v>
      </c>
      <c r="I24" s="426">
        <f t="shared" si="0"/>
        <v>1</v>
      </c>
      <c r="J24" s="427">
        <f t="shared" si="2"/>
        <v>42311</v>
      </c>
      <c r="K24" s="427">
        <f t="shared" si="2"/>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4"/>
      <c r="E25" s="425" t="s">
        <v>143</v>
      </c>
      <c r="F25" s="170">
        <v>1</v>
      </c>
      <c r="G25" s="201">
        <v>42312</v>
      </c>
      <c r="H25" s="201">
        <v>42395</v>
      </c>
      <c r="I25" s="426">
        <f t="shared" si="0"/>
        <v>1.0000000000000002</v>
      </c>
      <c r="J25" s="427">
        <f t="shared" si="2"/>
        <v>42312</v>
      </c>
      <c r="K25" s="427">
        <f t="shared" si="2"/>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78.75" x14ac:dyDescent="0.25">
      <c r="B26" s="423">
        <v>60227</v>
      </c>
      <c r="C26" s="424" t="s">
        <v>476</v>
      </c>
      <c r="D26" s="424" t="s">
        <v>477</v>
      </c>
      <c r="E26" s="425" t="s">
        <v>335</v>
      </c>
      <c r="F26" s="384">
        <v>1</v>
      </c>
      <c r="G26" s="402">
        <v>42699</v>
      </c>
      <c r="H26" s="402">
        <v>42768</v>
      </c>
      <c r="I26" s="426">
        <f>IFERROR((M26/L26),0)</f>
        <v>1</v>
      </c>
      <c r="J26" s="427">
        <v>42699</v>
      </c>
      <c r="K26" s="427">
        <v>42817</v>
      </c>
      <c r="L26" s="386">
        <v>78922.64</v>
      </c>
      <c r="M26" s="386">
        <v>78922.64</v>
      </c>
      <c r="N26" s="424" t="s">
        <v>478</v>
      </c>
      <c r="O26" s="508" t="s">
        <v>479</v>
      </c>
      <c r="P26" s="430"/>
      <c r="Q26" s="431"/>
      <c r="R26" s="432"/>
      <c r="S26" s="433"/>
      <c r="T26" s="435"/>
      <c r="U26" s="435"/>
      <c r="V26" s="435"/>
      <c r="W26" s="435"/>
      <c r="X26" s="435"/>
      <c r="Y26" s="435"/>
      <c r="Z26" s="435"/>
      <c r="AA26" s="435"/>
      <c r="AB26" s="435"/>
    </row>
    <row r="27" spans="2:28" x14ac:dyDescent="0.25">
      <c r="B27" s="500"/>
      <c r="C27" s="544" t="s">
        <v>376</v>
      </c>
      <c r="D27" s="528"/>
      <c r="E27" s="528"/>
      <c r="F27" s="528"/>
      <c r="G27" s="528"/>
      <c r="H27" s="528"/>
      <c r="I27" s="528"/>
      <c r="J27" s="528"/>
      <c r="K27" s="529" t="s">
        <v>385</v>
      </c>
      <c r="L27" s="395">
        <f>+L26</f>
        <v>78922.64</v>
      </c>
      <c r="M27" s="395">
        <f>+M26</f>
        <v>78922.64</v>
      </c>
      <c r="N27" s="460"/>
      <c r="O27" s="460"/>
      <c r="P27" s="430"/>
      <c r="Q27" s="431"/>
      <c r="R27" s="432"/>
      <c r="S27" s="433"/>
      <c r="T27" s="435"/>
      <c r="U27" s="435"/>
      <c r="V27" s="435"/>
      <c r="W27" s="435"/>
      <c r="X27" s="435"/>
      <c r="Y27" s="435"/>
      <c r="Z27" s="435"/>
      <c r="AA27" s="435"/>
      <c r="AB27" s="435"/>
    </row>
    <row r="34" spans="3:15" x14ac:dyDescent="0.25">
      <c r="L34" s="438"/>
    </row>
    <row r="37" spans="3:15" x14ac:dyDescent="0.25">
      <c r="C37" s="404"/>
      <c r="D37" s="404"/>
      <c r="O37" s="545"/>
    </row>
    <row r="38" spans="3:15" x14ac:dyDescent="0.25">
      <c r="C38" s="404"/>
      <c r="D38" s="404"/>
      <c r="O38" s="545"/>
    </row>
    <row r="39" spans="3:15" x14ac:dyDescent="0.25">
      <c r="C39" s="404"/>
      <c r="D39" s="404"/>
      <c r="O39" s="545"/>
    </row>
    <row r="40" spans="3:15" x14ac:dyDescent="0.25">
      <c r="C40" s="404"/>
      <c r="D40" s="404"/>
      <c r="O40" s="545"/>
    </row>
    <row r="41" spans="3:15" x14ac:dyDescent="0.25">
      <c r="C41" s="404"/>
      <c r="D41" s="404"/>
      <c r="O41" s="545"/>
    </row>
    <row r="42" spans="3:15" x14ac:dyDescent="0.25">
      <c r="C42" s="404"/>
      <c r="D42" s="404"/>
      <c r="O42" s="545"/>
    </row>
    <row r="43" spans="3:15" x14ac:dyDescent="0.25">
      <c r="C43" s="404"/>
      <c r="D43" s="404"/>
      <c r="O43" s="545"/>
    </row>
    <row r="44" spans="3:15" x14ac:dyDescent="0.25">
      <c r="C44" s="404"/>
      <c r="D44" s="404"/>
      <c r="O44" s="545"/>
    </row>
    <row r="45" spans="3:15" x14ac:dyDescent="0.25">
      <c r="C45" s="404"/>
      <c r="D45" s="404"/>
      <c r="O45" s="545"/>
    </row>
    <row r="46" spans="3:15" x14ac:dyDescent="0.25">
      <c r="C46" s="404"/>
      <c r="D46" s="404"/>
      <c r="O46" s="545"/>
    </row>
    <row r="47" spans="3:15" x14ac:dyDescent="0.25">
      <c r="C47" s="404"/>
      <c r="D47" s="404"/>
      <c r="O47" s="545"/>
    </row>
    <row r="48" spans="3:15" x14ac:dyDescent="0.25">
      <c r="C48" s="404"/>
      <c r="D48" s="404"/>
      <c r="O48" s="545"/>
    </row>
    <row r="49" spans="2:15" x14ac:dyDescent="0.25">
      <c r="C49" s="404"/>
      <c r="D49" s="404"/>
      <c r="O49" s="545"/>
    </row>
    <row r="50" spans="2:15" x14ac:dyDescent="0.25">
      <c r="C50" s="404"/>
      <c r="D50" s="404"/>
      <c r="O50" s="545"/>
    </row>
    <row r="51" spans="2:15" x14ac:dyDescent="0.25">
      <c r="C51" s="404"/>
      <c r="D51" s="404"/>
      <c r="O51" s="545"/>
    </row>
    <row r="52" spans="2:15" x14ac:dyDescent="0.25">
      <c r="C52" s="404"/>
      <c r="D52" s="404"/>
      <c r="O52" s="545"/>
    </row>
    <row r="53" spans="2:15" x14ac:dyDescent="0.25">
      <c r="C53" s="404"/>
      <c r="D53" s="404"/>
      <c r="O53" s="545"/>
    </row>
    <row r="54" spans="2:15" x14ac:dyDescent="0.25">
      <c r="C54" s="404"/>
      <c r="D54" s="404"/>
      <c r="O54" s="545"/>
    </row>
    <row r="55" spans="2:15" x14ac:dyDescent="0.25">
      <c r="C55" s="404"/>
      <c r="D55" s="404"/>
      <c r="O55" s="545"/>
    </row>
    <row r="56" spans="2:15" x14ac:dyDescent="0.25">
      <c r="C56" s="404"/>
      <c r="D56" s="404"/>
      <c r="O56" s="545"/>
    </row>
    <row r="57" spans="2:15" x14ac:dyDescent="0.25">
      <c r="C57" s="404"/>
      <c r="D57" s="404"/>
      <c r="O57" s="545"/>
    </row>
    <row r="58" spans="2:15" x14ac:dyDescent="0.25">
      <c r="C58" s="404"/>
      <c r="D58" s="404"/>
      <c r="O58" s="545"/>
    </row>
    <row r="64" spans="2:15" x14ac:dyDescent="0.25">
      <c r="B64" s="439"/>
    </row>
    <row r="66" spans="2:15" x14ac:dyDescent="0.25">
      <c r="B66" s="877" t="s">
        <v>371</v>
      </c>
      <c r="C66" s="877"/>
      <c r="D66" s="877"/>
      <c r="E66" s="877"/>
      <c r="F66" s="877"/>
      <c r="G66" s="877"/>
      <c r="H66" s="877"/>
      <c r="I66" s="877"/>
      <c r="J66" s="877"/>
      <c r="K66" s="877"/>
      <c r="L66" s="877"/>
      <c r="M66" s="877"/>
      <c r="N66" s="877"/>
      <c r="O66" s="87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8"/>
  <sheetViews>
    <sheetView workbookViewId="0"/>
  </sheetViews>
  <sheetFormatPr baseColWidth="10" defaultRowHeight="15" x14ac:dyDescent="0.25"/>
  <sheetData>
    <row r="5" spans="1:28" x14ac:dyDescent="0.25">
      <c r="B5" s="2"/>
      <c r="E5" s="3" t="s">
        <v>349</v>
      </c>
      <c r="L5" s="3" t="s">
        <v>372</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
        <v>373</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376</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6" spans="2:15" x14ac:dyDescent="0.25">
      <c r="B26" s="10"/>
    </row>
    <row r="28" spans="2:15" x14ac:dyDescent="0.25">
      <c r="C28" s="768" t="s">
        <v>371</v>
      </c>
      <c r="D28" s="768"/>
      <c r="E28" s="768"/>
      <c r="F28" s="768"/>
      <c r="G28" s="768"/>
      <c r="H28" s="768"/>
      <c r="I28" s="768"/>
      <c r="J28" s="768"/>
      <c r="K28" s="768"/>
      <c r="L28" s="768"/>
      <c r="M28" s="768"/>
      <c r="N28" s="539"/>
      <c r="O28" s="539"/>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2"/>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07"/>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07"/>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07"/>
      <c r="E9" s="413" t="s">
        <v>143</v>
      </c>
      <c r="F9" s="414"/>
      <c r="G9" s="414"/>
      <c r="H9" s="414"/>
      <c r="I9" s="414"/>
      <c r="J9" s="414"/>
      <c r="K9" s="414"/>
      <c r="L9" s="414"/>
      <c r="S9" s="409"/>
      <c r="T9" s="409"/>
      <c r="U9" s="409"/>
      <c r="V9" s="409"/>
      <c r="W9" s="409"/>
      <c r="X9" s="409"/>
      <c r="Y9" s="409"/>
      <c r="Z9" s="409"/>
      <c r="AA9" s="409"/>
      <c r="AB9" s="409"/>
    </row>
    <row r="10" spans="1:28" x14ac:dyDescent="0.25">
      <c r="C10" s="410"/>
      <c r="D10" s="407"/>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09"/>
      <c r="U14" s="409"/>
      <c r="V14" s="409"/>
      <c r="W14" s="409"/>
      <c r="X14" s="409"/>
      <c r="Y14" s="409"/>
      <c r="Z14" s="409"/>
      <c r="AA14" s="409"/>
      <c r="AB14" s="409"/>
    </row>
    <row r="15" spans="1:28" ht="56.25" x14ac:dyDescent="0.25">
      <c r="B15" s="423">
        <v>60204</v>
      </c>
      <c r="C15" s="424" t="s">
        <v>211</v>
      </c>
      <c r="D15" s="425" t="s">
        <v>11</v>
      </c>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5" t="s">
        <v>11</v>
      </c>
      <c r="E16" s="425" t="s">
        <v>143</v>
      </c>
      <c r="F16" s="170">
        <v>1</v>
      </c>
      <c r="G16" s="201">
        <v>42312</v>
      </c>
      <c r="H16" s="201">
        <v>42360</v>
      </c>
      <c r="I16" s="426">
        <f t="shared" si="0"/>
        <v>1</v>
      </c>
      <c r="J16" s="427">
        <f t="shared" ref="J16:K26" si="2">+G16</f>
        <v>42312</v>
      </c>
      <c r="K16" s="427">
        <f t="shared" si="2"/>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5" t="s">
        <v>11</v>
      </c>
      <c r="E17" s="425" t="s">
        <v>212</v>
      </c>
      <c r="F17" s="170">
        <v>1</v>
      </c>
      <c r="G17" s="201">
        <v>42333</v>
      </c>
      <c r="H17" s="201">
        <v>42023</v>
      </c>
      <c r="I17" s="426">
        <f t="shared" si="0"/>
        <v>1</v>
      </c>
      <c r="J17" s="427">
        <f t="shared" si="2"/>
        <v>42333</v>
      </c>
      <c r="K17" s="427">
        <f t="shared" si="2"/>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5" t="s">
        <v>11</v>
      </c>
      <c r="E18" s="425" t="s">
        <v>218</v>
      </c>
      <c r="F18" s="170">
        <v>1</v>
      </c>
      <c r="G18" s="201">
        <v>42311</v>
      </c>
      <c r="H18" s="201">
        <v>42366</v>
      </c>
      <c r="I18" s="426">
        <f t="shared" si="0"/>
        <v>1</v>
      </c>
      <c r="J18" s="427">
        <f t="shared" si="2"/>
        <v>42311</v>
      </c>
      <c r="K18" s="427">
        <f t="shared" si="2"/>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5" t="s">
        <v>11</v>
      </c>
      <c r="E19" s="425" t="s">
        <v>143</v>
      </c>
      <c r="F19" s="170">
        <v>1</v>
      </c>
      <c r="G19" s="201">
        <v>42311</v>
      </c>
      <c r="H19" s="201">
        <v>42331</v>
      </c>
      <c r="I19" s="426">
        <f t="shared" si="0"/>
        <v>1.0000000000000002</v>
      </c>
      <c r="J19" s="427">
        <f t="shared" si="2"/>
        <v>42311</v>
      </c>
      <c r="K19" s="427">
        <f t="shared" si="2"/>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5" t="s">
        <v>11</v>
      </c>
      <c r="E20" s="425" t="s">
        <v>143</v>
      </c>
      <c r="F20" s="170">
        <v>1</v>
      </c>
      <c r="G20" s="201">
        <v>42312</v>
      </c>
      <c r="H20" s="201">
        <v>42360</v>
      </c>
      <c r="I20" s="426">
        <f t="shared" si="0"/>
        <v>0.99999999999999989</v>
      </c>
      <c r="J20" s="427">
        <f t="shared" si="2"/>
        <v>42312</v>
      </c>
      <c r="K20" s="427">
        <f t="shared" si="2"/>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5" t="s">
        <v>11</v>
      </c>
      <c r="E21" s="425" t="s">
        <v>143</v>
      </c>
      <c r="F21" s="170">
        <v>1</v>
      </c>
      <c r="G21" s="201">
        <v>42312</v>
      </c>
      <c r="H21" s="201">
        <v>42367</v>
      </c>
      <c r="I21" s="426">
        <f t="shared" si="0"/>
        <v>1</v>
      </c>
      <c r="J21" s="427">
        <f t="shared" si="2"/>
        <v>42312</v>
      </c>
      <c r="K21" s="427">
        <f t="shared" si="2"/>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5" t="s">
        <v>11</v>
      </c>
      <c r="E22" s="425" t="s">
        <v>226</v>
      </c>
      <c r="F22" s="170">
        <v>1</v>
      </c>
      <c r="G22" s="201">
        <v>42312</v>
      </c>
      <c r="H22" s="201">
        <v>42360</v>
      </c>
      <c r="I22" s="426">
        <f t="shared" si="0"/>
        <v>0.99999999999999989</v>
      </c>
      <c r="J22" s="427">
        <f t="shared" si="2"/>
        <v>42312</v>
      </c>
      <c r="K22" s="427">
        <f t="shared" si="2"/>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5" t="s">
        <v>11</v>
      </c>
      <c r="E23" s="425" t="s">
        <v>228</v>
      </c>
      <c r="F23" s="170">
        <v>1</v>
      </c>
      <c r="G23" s="201">
        <v>42317</v>
      </c>
      <c r="H23" s="201">
        <v>42384</v>
      </c>
      <c r="I23" s="426">
        <f t="shared" si="0"/>
        <v>1</v>
      </c>
      <c r="J23" s="427">
        <f t="shared" si="2"/>
        <v>42317</v>
      </c>
      <c r="K23" s="427">
        <f t="shared" si="2"/>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5" t="s">
        <v>11</v>
      </c>
      <c r="E24" s="425" t="s">
        <v>143</v>
      </c>
      <c r="F24" s="170">
        <v>1</v>
      </c>
      <c r="G24" s="201">
        <v>42311</v>
      </c>
      <c r="H24" s="201">
        <v>75238</v>
      </c>
      <c r="I24" s="426">
        <f t="shared" si="0"/>
        <v>1</v>
      </c>
      <c r="J24" s="427">
        <f t="shared" si="2"/>
        <v>42311</v>
      </c>
      <c r="K24" s="427">
        <f t="shared" si="2"/>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5" t="s">
        <v>11</v>
      </c>
      <c r="E25" s="425" t="s">
        <v>143</v>
      </c>
      <c r="F25" s="170">
        <v>1</v>
      </c>
      <c r="G25" s="201">
        <v>42312</v>
      </c>
      <c r="H25" s="201">
        <v>42395</v>
      </c>
      <c r="I25" s="426">
        <f t="shared" si="0"/>
        <v>1.0000000000000002</v>
      </c>
      <c r="J25" s="427">
        <f t="shared" si="2"/>
        <v>42312</v>
      </c>
      <c r="K25" s="427">
        <f t="shared" si="2"/>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67.5" x14ac:dyDescent="0.25">
      <c r="B26" s="423">
        <v>60223</v>
      </c>
      <c r="C26" s="424" t="s">
        <v>480</v>
      </c>
      <c r="D26" s="425" t="s">
        <v>9</v>
      </c>
      <c r="E26" s="425" t="s">
        <v>143</v>
      </c>
      <c r="F26" s="384">
        <v>1</v>
      </c>
      <c r="G26" s="385">
        <v>42517</v>
      </c>
      <c r="H26" s="385">
        <v>42572</v>
      </c>
      <c r="I26" s="426">
        <v>0.6</v>
      </c>
      <c r="J26" s="427">
        <f t="shared" si="2"/>
        <v>42517</v>
      </c>
      <c r="K26" s="427">
        <f t="shared" si="2"/>
        <v>42572</v>
      </c>
      <c r="L26" s="386"/>
      <c r="M26" s="386"/>
      <c r="N26" s="428"/>
      <c r="O26" s="429"/>
      <c r="P26" s="430">
        <f>+L26-M26</f>
        <v>0</v>
      </c>
      <c r="Q26" s="431"/>
      <c r="R26" s="432">
        <f>+L26-M26</f>
        <v>0</v>
      </c>
      <c r="S26" s="433" t="s">
        <v>120</v>
      </c>
      <c r="T26" s="435">
        <v>445994.18</v>
      </c>
      <c r="U26" s="435"/>
      <c r="V26" s="435"/>
      <c r="W26" s="435"/>
      <c r="X26" s="435"/>
      <c r="Y26" s="435"/>
      <c r="Z26" s="435"/>
      <c r="AA26" s="435"/>
      <c r="AB26" s="435"/>
    </row>
    <row r="27" spans="2:28" ht="78.75" x14ac:dyDescent="0.25">
      <c r="B27" s="423">
        <v>60227</v>
      </c>
      <c r="C27" s="424" t="s">
        <v>476</v>
      </c>
      <c r="D27" s="424" t="s">
        <v>477</v>
      </c>
      <c r="E27" s="425" t="s">
        <v>335</v>
      </c>
      <c r="F27" s="384">
        <v>1</v>
      </c>
      <c r="G27" s="402">
        <v>42699</v>
      </c>
      <c r="H27" s="402">
        <v>42768</v>
      </c>
      <c r="I27" s="426">
        <f>IFERROR((M27/L27),0)</f>
        <v>1</v>
      </c>
      <c r="J27" s="427">
        <v>42699</v>
      </c>
      <c r="K27" s="427">
        <v>42817</v>
      </c>
      <c r="L27" s="386">
        <v>75113.009999999995</v>
      </c>
      <c r="M27" s="386">
        <v>75113.009999999995</v>
      </c>
      <c r="N27" s="424" t="s">
        <v>478</v>
      </c>
      <c r="O27" s="508" t="s">
        <v>479</v>
      </c>
      <c r="P27" s="430"/>
      <c r="Q27" s="431"/>
      <c r="R27" s="471">
        <f>L27-M27</f>
        <v>0</v>
      </c>
      <c r="S27" s="433"/>
      <c r="T27" s="435"/>
      <c r="U27" s="435"/>
      <c r="V27" s="435"/>
      <c r="W27" s="435"/>
      <c r="X27" s="435"/>
      <c r="Y27" s="435"/>
      <c r="Z27" s="435"/>
      <c r="AA27" s="435"/>
      <c r="AB27" s="435"/>
    </row>
    <row r="28" spans="2:28" x14ac:dyDescent="0.25">
      <c r="B28" s="843" t="s">
        <v>9</v>
      </c>
      <c r="C28" s="844"/>
      <c r="D28" s="844"/>
      <c r="E28" s="844"/>
      <c r="F28" s="528"/>
      <c r="G28" s="528"/>
      <c r="H28" s="528"/>
      <c r="I28" s="528"/>
      <c r="J28" s="528"/>
      <c r="K28" s="529" t="s">
        <v>385</v>
      </c>
      <c r="L28" s="395">
        <f>L26+L27</f>
        <v>75113.009999999995</v>
      </c>
      <c r="M28" s="395">
        <f>M26+M27</f>
        <v>75113.009999999995</v>
      </c>
      <c r="N28" s="460"/>
      <c r="O28" s="460"/>
      <c r="P28" s="430"/>
      <c r="Q28" s="431"/>
      <c r="R28" s="432">
        <v>20685.36</v>
      </c>
      <c r="S28" s="433"/>
      <c r="T28" s="435"/>
      <c r="U28" s="435"/>
      <c r="V28" s="435"/>
      <c r="W28" s="435"/>
      <c r="X28" s="435"/>
      <c r="Y28" s="435"/>
      <c r="Z28" s="435"/>
      <c r="AA28" s="435"/>
      <c r="AB28" s="435"/>
    </row>
    <row r="32" spans="2:28" x14ac:dyDescent="0.25">
      <c r="L32" s="438"/>
    </row>
    <row r="33" spans="12:12" x14ac:dyDescent="0.25">
      <c r="L33" s="438"/>
    </row>
    <row r="34" spans="12:12" x14ac:dyDescent="0.25">
      <c r="L34" s="438"/>
    </row>
    <row r="70" spans="2:14" x14ac:dyDescent="0.25">
      <c r="B70" s="439"/>
    </row>
    <row r="72" spans="2:14" x14ac:dyDescent="0.25">
      <c r="C72" s="440" t="s">
        <v>371</v>
      </c>
      <c r="D72" s="440"/>
      <c r="E72" s="545"/>
      <c r="F72" s="545"/>
      <c r="G72" s="545"/>
      <c r="H72" s="545"/>
      <c r="I72" s="545"/>
      <c r="J72" s="545"/>
      <c r="K72" s="545"/>
      <c r="L72" s="545"/>
      <c r="M72" s="545"/>
      <c r="N72" s="545"/>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79"/>
  <sheetViews>
    <sheetView workbookViewId="0"/>
  </sheetViews>
  <sheetFormatPr baseColWidth="10" defaultRowHeight="15" x14ac:dyDescent="0.25"/>
  <sheetData>
    <row r="5" spans="1:26" ht="15.75" x14ac:dyDescent="0.3">
      <c r="B5" s="670"/>
      <c r="E5" s="626" t="s">
        <v>349</v>
      </c>
      <c r="L5" s="626" t="e">
        <f>+'GEQ 2014'!L5</f>
        <v>#REF!</v>
      </c>
      <c r="R5" s="860"/>
      <c r="S5" s="860"/>
      <c r="T5" s="860"/>
      <c r="U5" s="860"/>
      <c r="V5" s="860"/>
      <c r="W5" s="860"/>
      <c r="X5" s="860"/>
      <c r="Y5" s="860"/>
      <c r="Z5" s="860"/>
    </row>
    <row r="6" spans="1:26" ht="15.75" x14ac:dyDescent="0.3">
      <c r="B6" s="671"/>
      <c r="R6" s="630"/>
      <c r="S6" s="630"/>
      <c r="T6" s="630"/>
      <c r="U6" s="630"/>
      <c r="V6" s="630"/>
      <c r="W6" s="630"/>
      <c r="X6" s="630"/>
      <c r="Y6" s="630"/>
      <c r="Z6" s="630"/>
    </row>
    <row r="7" spans="1:26" ht="15.75" x14ac:dyDescent="0.3">
      <c r="C7" s="627" t="s">
        <v>350</v>
      </c>
      <c r="E7" s="628" t="s">
        <v>976</v>
      </c>
      <c r="F7" s="672"/>
      <c r="G7" s="672"/>
      <c r="H7" s="672"/>
      <c r="I7" s="672"/>
      <c r="J7" s="672"/>
      <c r="K7" s="672"/>
      <c r="L7" s="672"/>
      <c r="N7" s="626" t="s">
        <v>977</v>
      </c>
      <c r="R7" s="630"/>
      <c r="S7" s="630"/>
      <c r="T7" s="630"/>
      <c r="U7" s="630"/>
      <c r="V7" s="630"/>
      <c r="W7" s="630"/>
      <c r="X7" s="630"/>
      <c r="Y7" s="630"/>
      <c r="Z7" s="630"/>
    </row>
    <row r="8" spans="1:26" ht="15.75" x14ac:dyDescent="0.3">
      <c r="C8" s="627" t="s">
        <v>351</v>
      </c>
      <c r="E8" s="629" t="s">
        <v>352</v>
      </c>
      <c r="F8" s="629"/>
      <c r="G8" s="629"/>
      <c r="H8" s="629"/>
      <c r="I8" s="629"/>
      <c r="J8" s="629"/>
      <c r="K8" s="629"/>
      <c r="L8" s="629"/>
      <c r="R8" s="630"/>
      <c r="S8" s="630"/>
      <c r="T8" s="630"/>
      <c r="U8" s="630"/>
      <c r="V8" s="630"/>
      <c r="W8" s="630"/>
      <c r="X8" s="630"/>
      <c r="Y8" s="630"/>
      <c r="Z8" s="630"/>
    </row>
    <row r="9" spans="1:26" ht="15.75" x14ac:dyDescent="0.3">
      <c r="C9" s="627" t="s">
        <v>353</v>
      </c>
      <c r="E9" s="629" t="s">
        <v>143</v>
      </c>
      <c r="F9" s="629"/>
      <c r="G9" s="629"/>
      <c r="H9" s="629"/>
      <c r="I9" s="629"/>
      <c r="J9" s="629"/>
      <c r="K9" s="629"/>
      <c r="L9" s="629"/>
      <c r="R9" s="630"/>
      <c r="S9" s="630"/>
      <c r="T9" s="630"/>
      <c r="U9" s="630"/>
      <c r="V9" s="630"/>
      <c r="W9" s="630"/>
      <c r="X9" s="630"/>
      <c r="Y9" s="630"/>
      <c r="Z9" s="630"/>
    </row>
    <row r="10" spans="1:26" ht="15.75" x14ac:dyDescent="0.3">
      <c r="E10" s="630"/>
      <c r="F10" s="630"/>
      <c r="G10" s="630"/>
      <c r="H10" s="630"/>
      <c r="I10" s="630"/>
      <c r="J10" s="630"/>
      <c r="K10" s="630"/>
      <c r="L10" s="630"/>
      <c r="R10" s="630"/>
      <c r="S10" s="630"/>
      <c r="T10" s="630"/>
      <c r="U10" s="630"/>
      <c r="V10" s="630"/>
      <c r="W10" s="630"/>
      <c r="X10" s="630"/>
      <c r="Y10" s="630"/>
      <c r="Z10" s="630"/>
    </row>
    <row r="11" spans="1:26" ht="15.75" x14ac:dyDescent="0.3">
      <c r="B11" s="552" t="s">
        <v>354</v>
      </c>
      <c r="C11" s="861" t="str">
        <f>+'fism 13'!C11:E11</f>
        <v>EN EJECUCIÓN</v>
      </c>
      <c r="D11" s="862"/>
      <c r="E11" s="863"/>
      <c r="F11" s="867"/>
      <c r="G11" s="878"/>
      <c r="H11" s="878"/>
      <c r="I11" s="878"/>
      <c r="J11" s="878"/>
      <c r="K11" s="878"/>
      <c r="L11" s="878"/>
      <c r="M11" s="878"/>
      <c r="N11" s="878"/>
      <c r="O11" s="868"/>
      <c r="R11" s="630"/>
      <c r="S11" s="630"/>
      <c r="T11" s="630"/>
      <c r="U11" s="630"/>
      <c r="V11" s="630"/>
      <c r="W11" s="630"/>
      <c r="X11" s="630"/>
      <c r="Y11" s="630"/>
      <c r="Z11" s="630"/>
    </row>
    <row r="12" spans="1:26" ht="40.5" x14ac:dyDescent="0.3">
      <c r="B12" s="552" t="s">
        <v>355</v>
      </c>
      <c r="C12" s="809" t="s">
        <v>356</v>
      </c>
      <c r="D12" s="810"/>
      <c r="E12" s="811"/>
      <c r="F12" s="812" t="s">
        <v>357</v>
      </c>
      <c r="G12" s="813"/>
      <c r="H12" s="813"/>
      <c r="I12" s="813"/>
      <c r="J12" s="813"/>
      <c r="K12" s="814"/>
      <c r="L12" s="812" t="s">
        <v>358</v>
      </c>
      <c r="M12" s="814"/>
      <c r="N12" s="867"/>
      <c r="O12" s="868"/>
      <c r="P12" s="839" t="s">
        <v>359</v>
      </c>
      <c r="R12" s="630"/>
      <c r="S12" s="630"/>
      <c r="T12" s="630"/>
      <c r="U12" s="630"/>
      <c r="V12" s="630"/>
      <c r="W12" s="630"/>
      <c r="X12" s="630"/>
      <c r="Y12" s="630"/>
      <c r="Z12" s="630"/>
    </row>
    <row r="13" spans="1:26" ht="40.5" x14ac:dyDescent="0.3">
      <c r="B13" s="552" t="s">
        <v>360</v>
      </c>
      <c r="C13" s="819" t="s">
        <v>361</v>
      </c>
      <c r="D13" s="820"/>
      <c r="E13" s="821"/>
      <c r="F13" s="797" t="s">
        <v>362</v>
      </c>
      <c r="G13" s="798"/>
      <c r="H13" s="799"/>
      <c r="I13" s="797" t="s">
        <v>363</v>
      </c>
      <c r="J13" s="798"/>
      <c r="K13" s="799"/>
      <c r="L13" s="552" t="s">
        <v>364</v>
      </c>
      <c r="M13" s="646" t="s">
        <v>365</v>
      </c>
      <c r="N13" s="858" t="s">
        <v>366</v>
      </c>
      <c r="O13" s="859"/>
      <c r="P13" s="840"/>
      <c r="R13" s="630"/>
      <c r="S13" s="630"/>
      <c r="T13" s="630"/>
      <c r="U13" s="630"/>
      <c r="V13" s="630"/>
      <c r="W13" s="630"/>
      <c r="X13" s="630"/>
      <c r="Y13" s="630"/>
      <c r="Z13" s="630"/>
    </row>
    <row r="14" spans="1:26"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59"/>
      <c r="R14" s="630"/>
      <c r="S14" s="630"/>
      <c r="T14" s="630"/>
      <c r="U14" s="630"/>
      <c r="V14" s="630"/>
      <c r="W14" s="630"/>
      <c r="X14" s="630"/>
      <c r="Y14" s="630"/>
      <c r="Z14" s="630"/>
    </row>
    <row r="15" spans="1:26" ht="81" x14ac:dyDescent="0.3">
      <c r="B15" s="660">
        <v>60204</v>
      </c>
      <c r="C15" s="661" t="s">
        <v>211</v>
      </c>
      <c r="D15" s="662" t="s">
        <v>11</v>
      </c>
      <c r="E15" s="662" t="s">
        <v>212</v>
      </c>
      <c r="F15" s="632">
        <v>1</v>
      </c>
      <c r="G15" s="663">
        <v>42317</v>
      </c>
      <c r="H15" s="663">
        <v>42373</v>
      </c>
      <c r="I15" s="642">
        <f t="shared" ref="I15:I25" si="0">IFERROR((M15/L15),0)</f>
        <v>0</v>
      </c>
      <c r="J15" s="583">
        <f>+G15</f>
        <v>42317</v>
      </c>
      <c r="K15" s="583">
        <f>+H15</f>
        <v>42373</v>
      </c>
      <c r="L15" s="582"/>
      <c r="M15" s="582"/>
      <c r="N15" s="664" t="s">
        <v>248</v>
      </c>
      <c r="O15" s="665">
        <v>1</v>
      </c>
      <c r="P15" s="561" t="s">
        <v>418</v>
      </c>
      <c r="Q15" s="570">
        <f t="shared" ref="Q15:Q25" si="1">+L15-M15</f>
        <v>0</v>
      </c>
      <c r="R15" s="572"/>
      <c r="S15" s="549"/>
      <c r="T15" s="549"/>
      <c r="U15" s="549"/>
      <c r="V15" s="549"/>
      <c r="W15" s="549"/>
      <c r="X15" s="549"/>
      <c r="Y15" s="549"/>
      <c r="Z15" s="549"/>
    </row>
    <row r="16" spans="1:26" ht="81" x14ac:dyDescent="0.3">
      <c r="B16" s="660">
        <v>60205</v>
      </c>
      <c r="C16" s="661" t="s">
        <v>213</v>
      </c>
      <c r="D16" s="662" t="s">
        <v>11</v>
      </c>
      <c r="E16" s="662" t="s">
        <v>143</v>
      </c>
      <c r="F16" s="632">
        <v>1</v>
      </c>
      <c r="G16" s="663">
        <v>42312</v>
      </c>
      <c r="H16" s="663">
        <v>42360</v>
      </c>
      <c r="I16" s="642">
        <f t="shared" si="0"/>
        <v>0</v>
      </c>
      <c r="J16" s="583">
        <f t="shared" ref="J16:K26" si="2">+G16</f>
        <v>42312</v>
      </c>
      <c r="K16" s="583">
        <f t="shared" si="2"/>
        <v>42360</v>
      </c>
      <c r="L16" s="582"/>
      <c r="M16" s="582"/>
      <c r="N16" s="664" t="s">
        <v>77</v>
      </c>
      <c r="O16" s="665">
        <v>315</v>
      </c>
      <c r="P16" s="561" t="s">
        <v>418</v>
      </c>
      <c r="Q16" s="570">
        <f t="shared" si="1"/>
        <v>0</v>
      </c>
      <c r="R16" s="549"/>
      <c r="S16" s="549"/>
      <c r="T16" s="549"/>
      <c r="U16" s="549"/>
      <c r="V16" s="549"/>
      <c r="W16" s="549"/>
      <c r="X16" s="549"/>
      <c r="Y16" s="549"/>
      <c r="Z16" s="549"/>
    </row>
    <row r="17" spans="2:26" ht="81" x14ac:dyDescent="0.3">
      <c r="B17" s="660">
        <v>60206</v>
      </c>
      <c r="C17" s="661" t="s">
        <v>215</v>
      </c>
      <c r="D17" s="662" t="s">
        <v>11</v>
      </c>
      <c r="E17" s="662" t="s">
        <v>212</v>
      </c>
      <c r="F17" s="632">
        <v>1</v>
      </c>
      <c r="G17" s="663">
        <v>42333</v>
      </c>
      <c r="H17" s="663">
        <v>42023</v>
      </c>
      <c r="I17" s="642">
        <f t="shared" si="0"/>
        <v>0</v>
      </c>
      <c r="J17" s="583">
        <f t="shared" si="2"/>
        <v>42333</v>
      </c>
      <c r="K17" s="583">
        <f t="shared" si="2"/>
        <v>42023</v>
      </c>
      <c r="L17" s="582"/>
      <c r="M17" s="582"/>
      <c r="N17" s="664" t="s">
        <v>77</v>
      </c>
      <c r="O17" s="665">
        <v>315</v>
      </c>
      <c r="P17" s="561" t="s">
        <v>418</v>
      </c>
      <c r="Q17" s="570">
        <f t="shared" si="1"/>
        <v>0</v>
      </c>
      <c r="R17" s="549"/>
      <c r="S17" s="549"/>
      <c r="T17" s="549"/>
      <c r="U17" s="549"/>
      <c r="V17" s="549"/>
      <c r="W17" s="549"/>
      <c r="X17" s="549"/>
      <c r="Y17" s="549"/>
      <c r="Z17" s="549"/>
    </row>
    <row r="18" spans="2:26" ht="81" x14ac:dyDescent="0.3">
      <c r="B18" s="660">
        <v>60207</v>
      </c>
      <c r="C18" s="661" t="s">
        <v>217</v>
      </c>
      <c r="D18" s="662" t="s">
        <v>11</v>
      </c>
      <c r="E18" s="662" t="s">
        <v>218</v>
      </c>
      <c r="F18" s="632">
        <v>1</v>
      </c>
      <c r="G18" s="663">
        <v>42311</v>
      </c>
      <c r="H18" s="663">
        <v>42366</v>
      </c>
      <c r="I18" s="642">
        <f t="shared" si="0"/>
        <v>0</v>
      </c>
      <c r="J18" s="583">
        <f t="shared" si="2"/>
        <v>42311</v>
      </c>
      <c r="K18" s="583">
        <f t="shared" si="2"/>
        <v>42366</v>
      </c>
      <c r="L18" s="582"/>
      <c r="M18" s="582"/>
      <c r="N18" s="664" t="s">
        <v>77</v>
      </c>
      <c r="O18" s="665">
        <v>200</v>
      </c>
      <c r="P18" s="561" t="s">
        <v>418</v>
      </c>
      <c r="Q18" s="570">
        <f t="shared" si="1"/>
        <v>0</v>
      </c>
      <c r="R18" s="549"/>
      <c r="S18" s="549"/>
      <c r="T18" s="549"/>
      <c r="U18" s="549"/>
      <c r="V18" s="549"/>
      <c r="W18" s="549"/>
      <c r="X18" s="549"/>
      <c r="Y18" s="549"/>
      <c r="Z18" s="549"/>
    </row>
    <row r="19" spans="2:26" ht="67.5" x14ac:dyDescent="0.3">
      <c r="B19" s="660">
        <v>60208</v>
      </c>
      <c r="C19" s="661" t="s">
        <v>220</v>
      </c>
      <c r="D19" s="662" t="s">
        <v>11</v>
      </c>
      <c r="E19" s="662" t="s">
        <v>143</v>
      </c>
      <c r="F19" s="632">
        <v>1</v>
      </c>
      <c r="G19" s="663">
        <v>42311</v>
      </c>
      <c r="H19" s="663">
        <v>42331</v>
      </c>
      <c r="I19" s="642">
        <f t="shared" si="0"/>
        <v>0</v>
      </c>
      <c r="J19" s="583">
        <f t="shared" si="2"/>
        <v>42311</v>
      </c>
      <c r="K19" s="583">
        <f t="shared" si="2"/>
        <v>42331</v>
      </c>
      <c r="L19" s="582"/>
      <c r="M19" s="582"/>
      <c r="N19" s="664" t="s">
        <v>77</v>
      </c>
      <c r="O19" s="665">
        <v>220</v>
      </c>
      <c r="P19" s="561" t="s">
        <v>418</v>
      </c>
      <c r="Q19" s="570">
        <f t="shared" si="1"/>
        <v>0</v>
      </c>
      <c r="R19" s="549"/>
      <c r="S19" s="549"/>
      <c r="T19" s="549"/>
      <c r="U19" s="549"/>
      <c r="V19" s="549"/>
      <c r="W19" s="549"/>
      <c r="X19" s="549"/>
      <c r="Y19" s="549"/>
      <c r="Z19" s="549"/>
    </row>
    <row r="20" spans="2:26" ht="81" x14ac:dyDescent="0.3">
      <c r="B20" s="660">
        <v>60209</v>
      </c>
      <c r="C20" s="661" t="s">
        <v>222</v>
      </c>
      <c r="D20" s="662" t="s">
        <v>11</v>
      </c>
      <c r="E20" s="662" t="s">
        <v>143</v>
      </c>
      <c r="F20" s="632">
        <v>1</v>
      </c>
      <c r="G20" s="663">
        <v>42312</v>
      </c>
      <c r="H20" s="663">
        <v>42360</v>
      </c>
      <c r="I20" s="642">
        <f t="shared" si="0"/>
        <v>0</v>
      </c>
      <c r="J20" s="583">
        <f t="shared" si="2"/>
        <v>42312</v>
      </c>
      <c r="K20" s="583">
        <f t="shared" si="2"/>
        <v>42360</v>
      </c>
      <c r="L20" s="582"/>
      <c r="M20" s="582"/>
      <c r="N20" s="664" t="s">
        <v>77</v>
      </c>
      <c r="O20" s="665">
        <v>110</v>
      </c>
      <c r="P20" s="561" t="s">
        <v>418</v>
      </c>
      <c r="Q20" s="570">
        <f t="shared" si="1"/>
        <v>0</v>
      </c>
      <c r="R20" s="549"/>
      <c r="S20" s="549"/>
      <c r="T20" s="549"/>
      <c r="U20" s="549"/>
      <c r="V20" s="549"/>
      <c r="W20" s="549"/>
      <c r="X20" s="549"/>
      <c r="Y20" s="549"/>
      <c r="Z20" s="549"/>
    </row>
    <row r="21" spans="2:26" ht="67.5" x14ac:dyDescent="0.3">
      <c r="B21" s="660">
        <v>60210</v>
      </c>
      <c r="C21" s="661" t="s">
        <v>224</v>
      </c>
      <c r="D21" s="662" t="s">
        <v>11</v>
      </c>
      <c r="E21" s="662" t="s">
        <v>143</v>
      </c>
      <c r="F21" s="632">
        <v>1</v>
      </c>
      <c r="G21" s="663">
        <v>42312</v>
      </c>
      <c r="H21" s="663">
        <v>42367</v>
      </c>
      <c r="I21" s="642">
        <f t="shared" si="0"/>
        <v>0</v>
      </c>
      <c r="J21" s="583">
        <f t="shared" si="2"/>
        <v>42312</v>
      </c>
      <c r="K21" s="583">
        <f t="shared" si="2"/>
        <v>42367</v>
      </c>
      <c r="L21" s="582"/>
      <c r="M21" s="582"/>
      <c r="N21" s="664" t="s">
        <v>77</v>
      </c>
      <c r="O21" s="665">
        <v>180</v>
      </c>
      <c r="P21" s="561" t="s">
        <v>418</v>
      </c>
      <c r="Q21" s="570">
        <f t="shared" si="1"/>
        <v>0</v>
      </c>
      <c r="R21" s="549"/>
      <c r="S21" s="549"/>
      <c r="T21" s="549"/>
      <c r="U21" s="549"/>
      <c r="V21" s="549"/>
      <c r="W21" s="549"/>
      <c r="X21" s="549"/>
      <c r="Y21" s="549"/>
      <c r="Z21" s="549"/>
    </row>
    <row r="22" spans="2:26" ht="67.5" x14ac:dyDescent="0.3">
      <c r="B22" s="660">
        <v>60211</v>
      </c>
      <c r="C22" s="661" t="s">
        <v>225</v>
      </c>
      <c r="D22" s="662" t="s">
        <v>11</v>
      </c>
      <c r="E22" s="662" t="s">
        <v>226</v>
      </c>
      <c r="F22" s="632">
        <v>1</v>
      </c>
      <c r="G22" s="663">
        <v>42312</v>
      </c>
      <c r="H22" s="663">
        <v>42360</v>
      </c>
      <c r="I22" s="642">
        <f t="shared" si="0"/>
        <v>0</v>
      </c>
      <c r="J22" s="583">
        <f t="shared" si="2"/>
        <v>42312</v>
      </c>
      <c r="K22" s="583">
        <f t="shared" si="2"/>
        <v>42360</v>
      </c>
      <c r="L22" s="582"/>
      <c r="M22" s="582"/>
      <c r="N22" s="664" t="s">
        <v>77</v>
      </c>
      <c r="O22" s="665">
        <v>80</v>
      </c>
      <c r="P22" s="561" t="s">
        <v>418</v>
      </c>
      <c r="Q22" s="570">
        <f t="shared" si="1"/>
        <v>0</v>
      </c>
      <c r="R22" s="549"/>
      <c r="S22" s="549"/>
      <c r="T22" s="549"/>
      <c r="U22" s="549"/>
      <c r="V22" s="549"/>
      <c r="W22" s="549"/>
      <c r="X22" s="549"/>
      <c r="Y22" s="549"/>
      <c r="Z22" s="549"/>
    </row>
    <row r="23" spans="2:26" ht="40.5" x14ac:dyDescent="0.3">
      <c r="B23" s="660">
        <v>60213</v>
      </c>
      <c r="C23" s="661" t="s">
        <v>227</v>
      </c>
      <c r="D23" s="662" t="s">
        <v>11</v>
      </c>
      <c r="E23" s="662" t="s">
        <v>228</v>
      </c>
      <c r="F23" s="632">
        <v>1</v>
      </c>
      <c r="G23" s="663">
        <v>42317</v>
      </c>
      <c r="H23" s="663">
        <v>42384</v>
      </c>
      <c r="I23" s="642">
        <f t="shared" si="0"/>
        <v>0</v>
      </c>
      <c r="J23" s="583">
        <f t="shared" si="2"/>
        <v>42317</v>
      </c>
      <c r="K23" s="583">
        <f t="shared" si="2"/>
        <v>42384</v>
      </c>
      <c r="L23" s="582"/>
      <c r="M23" s="582"/>
      <c r="N23" s="664" t="s">
        <v>86</v>
      </c>
      <c r="O23" s="665">
        <v>500</v>
      </c>
      <c r="P23" s="561" t="s">
        <v>418</v>
      </c>
      <c r="Q23" s="570">
        <f t="shared" si="1"/>
        <v>0</v>
      </c>
      <c r="R23" s="549"/>
      <c r="S23" s="549"/>
      <c r="T23" s="549"/>
      <c r="U23" s="549"/>
      <c r="V23" s="549"/>
      <c r="W23" s="549"/>
      <c r="X23" s="549"/>
      <c r="Y23" s="549"/>
      <c r="Z23" s="549"/>
    </row>
    <row r="24" spans="2:26" ht="81" x14ac:dyDescent="0.3">
      <c r="B24" s="660">
        <v>60216</v>
      </c>
      <c r="C24" s="661" t="s">
        <v>230</v>
      </c>
      <c r="D24" s="662" t="s">
        <v>11</v>
      </c>
      <c r="E24" s="662" t="s">
        <v>143</v>
      </c>
      <c r="F24" s="632">
        <v>1</v>
      </c>
      <c r="G24" s="663">
        <v>42311</v>
      </c>
      <c r="H24" s="663">
        <v>75238</v>
      </c>
      <c r="I24" s="642">
        <f t="shared" si="0"/>
        <v>0</v>
      </c>
      <c r="J24" s="583">
        <f t="shared" si="2"/>
        <v>42311</v>
      </c>
      <c r="K24" s="583">
        <f t="shared" si="2"/>
        <v>75238</v>
      </c>
      <c r="L24" s="582"/>
      <c r="M24" s="582"/>
      <c r="N24" s="664" t="s">
        <v>86</v>
      </c>
      <c r="O24" s="665">
        <v>110</v>
      </c>
      <c r="P24" s="561" t="s">
        <v>418</v>
      </c>
      <c r="Q24" s="570">
        <f t="shared" si="1"/>
        <v>0</v>
      </c>
      <c r="R24" s="549"/>
      <c r="S24" s="549"/>
      <c r="T24" s="549"/>
      <c r="U24" s="549"/>
      <c r="V24" s="549"/>
      <c r="W24" s="549"/>
      <c r="X24" s="549"/>
      <c r="Y24" s="549"/>
      <c r="Z24" s="549"/>
    </row>
    <row r="25" spans="2:26" ht="81" x14ac:dyDescent="0.3">
      <c r="B25" s="660">
        <v>60217</v>
      </c>
      <c r="C25" s="661" t="s">
        <v>232</v>
      </c>
      <c r="D25" s="662" t="s">
        <v>11</v>
      </c>
      <c r="E25" s="662" t="s">
        <v>143</v>
      </c>
      <c r="F25" s="632">
        <v>1</v>
      </c>
      <c r="G25" s="663">
        <v>42312</v>
      </c>
      <c r="H25" s="663">
        <v>42395</v>
      </c>
      <c r="I25" s="642">
        <f t="shared" si="0"/>
        <v>0</v>
      </c>
      <c r="J25" s="583">
        <f t="shared" si="2"/>
        <v>42312</v>
      </c>
      <c r="K25" s="583">
        <f t="shared" si="2"/>
        <v>42395</v>
      </c>
      <c r="L25" s="582"/>
      <c r="M25" s="582"/>
      <c r="N25" s="664" t="s">
        <v>77</v>
      </c>
      <c r="O25" s="665">
        <v>200</v>
      </c>
      <c r="P25" s="561" t="s">
        <v>418</v>
      </c>
      <c r="Q25" s="570">
        <f t="shared" si="1"/>
        <v>0</v>
      </c>
      <c r="R25" s="549"/>
      <c r="S25" s="549"/>
      <c r="T25" s="549"/>
      <c r="U25" s="549"/>
      <c r="V25" s="549"/>
      <c r="W25" s="549"/>
      <c r="X25" s="549"/>
      <c r="Y25" s="549"/>
      <c r="Z25" s="549"/>
    </row>
    <row r="26" spans="2:26" ht="108" x14ac:dyDescent="0.3">
      <c r="B26" s="660">
        <v>60223</v>
      </c>
      <c r="C26" s="661" t="s">
        <v>480</v>
      </c>
      <c r="D26" s="662" t="s">
        <v>10</v>
      </c>
      <c r="E26" s="662" t="s">
        <v>143</v>
      </c>
      <c r="F26" s="637">
        <v>1</v>
      </c>
      <c r="G26" s="666">
        <v>42517</v>
      </c>
      <c r="H26" s="666">
        <v>42572</v>
      </c>
      <c r="I26" s="642">
        <v>0.6</v>
      </c>
      <c r="J26" s="583">
        <f t="shared" si="2"/>
        <v>42517</v>
      </c>
      <c r="K26" s="583">
        <f t="shared" si="2"/>
        <v>42572</v>
      </c>
      <c r="L26" s="667"/>
      <c r="M26" s="559"/>
      <c r="N26" s="664"/>
      <c r="O26" s="665"/>
      <c r="P26" s="561">
        <f>+L26-M26</f>
        <v>0</v>
      </c>
      <c r="Q26" s="570"/>
      <c r="R26" s="549">
        <v>445994.18</v>
      </c>
      <c r="S26" s="549"/>
      <c r="T26" s="549"/>
      <c r="U26" s="549"/>
      <c r="V26" s="549"/>
      <c r="W26" s="549"/>
      <c r="X26" s="549"/>
      <c r="Y26" s="549"/>
      <c r="Z26" s="549"/>
    </row>
    <row r="27" spans="2:26" ht="94.5" x14ac:dyDescent="0.3">
      <c r="B27" s="660">
        <v>60227</v>
      </c>
      <c r="C27" s="661" t="s">
        <v>476</v>
      </c>
      <c r="D27" s="661" t="s">
        <v>477</v>
      </c>
      <c r="E27" s="662" t="s">
        <v>335</v>
      </c>
      <c r="F27" s="637">
        <v>1</v>
      </c>
      <c r="G27" s="668">
        <v>42699</v>
      </c>
      <c r="H27" s="668">
        <v>42768</v>
      </c>
      <c r="I27" s="642">
        <f>IFERROR((M27/L27),0)</f>
        <v>0</v>
      </c>
      <c r="J27" s="583">
        <v>42699</v>
      </c>
      <c r="K27" s="583">
        <v>42817</v>
      </c>
      <c r="L27" s="559"/>
      <c r="M27" s="559">
        <v>0</v>
      </c>
      <c r="N27" s="661" t="s">
        <v>478</v>
      </c>
      <c r="O27" s="669" t="s">
        <v>479</v>
      </c>
      <c r="P27" s="561"/>
      <c r="Q27" s="570"/>
      <c r="R27" s="549"/>
      <c r="S27" s="549"/>
      <c r="T27" s="549"/>
      <c r="U27" s="549"/>
      <c r="V27" s="549"/>
      <c r="W27" s="549"/>
      <c r="X27" s="549"/>
      <c r="Y27" s="549"/>
      <c r="Z27" s="549"/>
    </row>
    <row r="28" spans="2:26" ht="94.5" x14ac:dyDescent="0.3">
      <c r="B28" s="660">
        <v>60228</v>
      </c>
      <c r="C28" s="661" t="s">
        <v>691</v>
      </c>
      <c r="D28" s="661"/>
      <c r="E28" s="662" t="s">
        <v>692</v>
      </c>
      <c r="F28" s="637"/>
      <c r="G28" s="668"/>
      <c r="H28" s="668"/>
      <c r="I28" s="642"/>
      <c r="J28" s="583"/>
      <c r="K28" s="583"/>
      <c r="L28" s="559">
        <v>437168.95</v>
      </c>
      <c r="M28" s="559">
        <v>0</v>
      </c>
      <c r="N28" s="661"/>
      <c r="O28" s="669"/>
      <c r="P28" s="561"/>
      <c r="Q28" s="570"/>
      <c r="R28" s="549"/>
      <c r="S28" s="549"/>
      <c r="T28" s="549"/>
      <c r="U28" s="549"/>
      <c r="V28" s="549"/>
      <c r="W28" s="549"/>
      <c r="X28" s="549"/>
      <c r="Y28" s="549"/>
      <c r="Z28" s="549"/>
    </row>
    <row r="29" spans="2:26" ht="15.75" x14ac:dyDescent="0.3">
      <c r="B29" s="794" t="s">
        <v>10</v>
      </c>
      <c r="C29" s="795"/>
      <c r="D29" s="795"/>
      <c r="E29" s="795"/>
      <c r="F29" s="593"/>
      <c r="G29" s="593"/>
      <c r="H29" s="593"/>
      <c r="I29" s="593"/>
      <c r="J29" s="593"/>
      <c r="K29" s="594" t="s">
        <v>385</v>
      </c>
      <c r="L29" s="595">
        <f>+L28+L27</f>
        <v>437168.95</v>
      </c>
      <c r="M29" s="595">
        <f>M26+M27</f>
        <v>0</v>
      </c>
      <c r="N29" s="596"/>
      <c r="O29" s="596"/>
      <c r="P29" s="561"/>
      <c r="Q29" s="570"/>
      <c r="R29" s="549"/>
      <c r="S29" s="549"/>
      <c r="T29" s="549"/>
      <c r="U29" s="549"/>
      <c r="V29" s="549"/>
      <c r="W29" s="549"/>
      <c r="X29" s="549"/>
      <c r="Y29" s="549"/>
      <c r="Z29" s="549"/>
    </row>
    <row r="35" spans="2:12" ht="15.75" x14ac:dyDescent="0.3">
      <c r="L35" s="652"/>
    </row>
    <row r="37" spans="2:12" x14ac:dyDescent="0.25">
      <c r="B37" s="658"/>
    </row>
    <row r="40" spans="2:12" ht="15.75" x14ac:dyDescent="0.3">
      <c r="L40" s="673"/>
    </row>
    <row r="74" spans="2:15" ht="15.75" x14ac:dyDescent="0.3">
      <c r="C74" s="626"/>
      <c r="O74" s="674"/>
    </row>
    <row r="77" spans="2:15" x14ac:dyDescent="0.25">
      <c r="B77" s="658"/>
    </row>
    <row r="79" spans="2:15" x14ac:dyDescent="0.25">
      <c r="B79" s="857" t="s">
        <v>371</v>
      </c>
      <c r="C79" s="857"/>
      <c r="D79" s="857"/>
      <c r="E79" s="857"/>
      <c r="F79" s="857"/>
      <c r="G79" s="857"/>
      <c r="H79" s="857"/>
      <c r="I79" s="857"/>
      <c r="J79" s="857"/>
      <c r="K79" s="857"/>
      <c r="L79" s="857"/>
      <c r="M79" s="857"/>
      <c r="N79" s="857"/>
      <c r="O79" s="85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8"/>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07"/>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07"/>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07"/>
      <c r="E9" s="413" t="s">
        <v>143</v>
      </c>
      <c r="F9" s="414"/>
      <c r="G9" s="414"/>
      <c r="H9" s="414"/>
      <c r="I9" s="414"/>
      <c r="J9" s="414"/>
      <c r="K9" s="414"/>
      <c r="L9" s="414"/>
      <c r="S9" s="409"/>
      <c r="T9" s="409"/>
      <c r="U9" s="409"/>
      <c r="V9" s="409"/>
      <c r="W9" s="409"/>
      <c r="X9" s="409"/>
      <c r="Y9" s="409"/>
      <c r="Z9" s="409"/>
      <c r="AA9" s="409"/>
      <c r="AB9" s="409"/>
    </row>
    <row r="10" spans="1:28" x14ac:dyDescent="0.25">
      <c r="C10" s="410"/>
      <c r="D10" s="407"/>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t="s">
        <v>481</v>
      </c>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21">
        <v>1137678.24</v>
      </c>
      <c r="U14" s="409"/>
      <c r="V14" s="409"/>
      <c r="W14" s="409"/>
      <c r="X14" s="409"/>
      <c r="Y14" s="409"/>
      <c r="Z14" s="409"/>
      <c r="AA14" s="409"/>
      <c r="AB14" s="409"/>
    </row>
    <row r="15" spans="1:28" ht="56.25" x14ac:dyDescent="0.25">
      <c r="B15" s="423">
        <v>60204</v>
      </c>
      <c r="C15" s="424" t="s">
        <v>211</v>
      </c>
      <c r="D15" s="425" t="s">
        <v>11</v>
      </c>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5" t="s">
        <v>11</v>
      </c>
      <c r="E16" s="425" t="s">
        <v>143</v>
      </c>
      <c r="F16" s="170">
        <v>1</v>
      </c>
      <c r="G16" s="201">
        <v>42312</v>
      </c>
      <c r="H16" s="201">
        <v>42360</v>
      </c>
      <c r="I16" s="426">
        <f t="shared" si="0"/>
        <v>1</v>
      </c>
      <c r="J16" s="427">
        <f t="shared" ref="J16:J25" si="2">+G16</f>
        <v>42312</v>
      </c>
      <c r="K16" s="427">
        <f t="shared" ref="K16:K25" si="3">+H16</f>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5" t="s">
        <v>11</v>
      </c>
      <c r="E17" s="425" t="s">
        <v>212</v>
      </c>
      <c r="F17" s="170">
        <v>1</v>
      </c>
      <c r="G17" s="201">
        <v>42333</v>
      </c>
      <c r="H17" s="201">
        <v>42023</v>
      </c>
      <c r="I17" s="426">
        <f t="shared" si="0"/>
        <v>1</v>
      </c>
      <c r="J17" s="427">
        <f t="shared" si="2"/>
        <v>42333</v>
      </c>
      <c r="K17" s="427">
        <f t="shared" si="3"/>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5" t="s">
        <v>11</v>
      </c>
      <c r="E18" s="425" t="s">
        <v>218</v>
      </c>
      <c r="F18" s="170">
        <v>1</v>
      </c>
      <c r="G18" s="201">
        <v>42311</v>
      </c>
      <c r="H18" s="201">
        <v>42366</v>
      </c>
      <c r="I18" s="426">
        <f t="shared" si="0"/>
        <v>1</v>
      </c>
      <c r="J18" s="427">
        <f t="shared" si="2"/>
        <v>42311</v>
      </c>
      <c r="K18" s="427">
        <f t="shared" si="3"/>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5" t="s">
        <v>11</v>
      </c>
      <c r="E19" s="425" t="s">
        <v>143</v>
      </c>
      <c r="F19" s="170">
        <v>1</v>
      </c>
      <c r="G19" s="201">
        <v>42311</v>
      </c>
      <c r="H19" s="201">
        <v>42331</v>
      </c>
      <c r="I19" s="426">
        <f t="shared" si="0"/>
        <v>1.0000000000000002</v>
      </c>
      <c r="J19" s="427">
        <f t="shared" si="2"/>
        <v>42311</v>
      </c>
      <c r="K19" s="427">
        <f t="shared" si="3"/>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5" t="s">
        <v>11</v>
      </c>
      <c r="E20" s="425" t="s">
        <v>143</v>
      </c>
      <c r="F20" s="170">
        <v>1</v>
      </c>
      <c r="G20" s="201">
        <v>42312</v>
      </c>
      <c r="H20" s="201">
        <v>42360</v>
      </c>
      <c r="I20" s="426">
        <f t="shared" si="0"/>
        <v>0.99999999999999989</v>
      </c>
      <c r="J20" s="427">
        <f t="shared" si="2"/>
        <v>42312</v>
      </c>
      <c r="K20" s="427">
        <f t="shared" si="3"/>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5" t="s">
        <v>11</v>
      </c>
      <c r="E21" s="425" t="s">
        <v>143</v>
      </c>
      <c r="F21" s="170">
        <v>1</v>
      </c>
      <c r="G21" s="201">
        <v>42312</v>
      </c>
      <c r="H21" s="201">
        <v>42367</v>
      </c>
      <c r="I21" s="426">
        <f t="shared" si="0"/>
        <v>1</v>
      </c>
      <c r="J21" s="427">
        <f t="shared" si="2"/>
        <v>42312</v>
      </c>
      <c r="K21" s="427">
        <f t="shared" si="3"/>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5" t="s">
        <v>11</v>
      </c>
      <c r="E22" s="425" t="s">
        <v>226</v>
      </c>
      <c r="F22" s="170">
        <v>1</v>
      </c>
      <c r="G22" s="201">
        <v>42312</v>
      </c>
      <c r="H22" s="201">
        <v>42360</v>
      </c>
      <c r="I22" s="426">
        <f t="shared" si="0"/>
        <v>0.99999999999999989</v>
      </c>
      <c r="J22" s="427">
        <f t="shared" si="2"/>
        <v>42312</v>
      </c>
      <c r="K22" s="427">
        <f t="shared" si="3"/>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5" t="s">
        <v>11</v>
      </c>
      <c r="E23" s="425" t="s">
        <v>228</v>
      </c>
      <c r="F23" s="170">
        <v>1</v>
      </c>
      <c r="G23" s="201">
        <v>42317</v>
      </c>
      <c r="H23" s="201">
        <v>42384</v>
      </c>
      <c r="I23" s="426">
        <f t="shared" si="0"/>
        <v>1</v>
      </c>
      <c r="J23" s="427">
        <f t="shared" si="2"/>
        <v>42317</v>
      </c>
      <c r="K23" s="427">
        <f t="shared" si="3"/>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5" t="s">
        <v>11</v>
      </c>
      <c r="E24" s="425" t="s">
        <v>143</v>
      </c>
      <c r="F24" s="170">
        <v>1</v>
      </c>
      <c r="G24" s="201">
        <v>42311</v>
      </c>
      <c r="H24" s="201">
        <v>75238</v>
      </c>
      <c r="I24" s="426">
        <f t="shared" si="0"/>
        <v>1</v>
      </c>
      <c r="J24" s="427">
        <f t="shared" si="2"/>
        <v>42311</v>
      </c>
      <c r="K24" s="427">
        <f t="shared" si="3"/>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5" t="s">
        <v>11</v>
      </c>
      <c r="E25" s="425" t="s">
        <v>143</v>
      </c>
      <c r="F25" s="170">
        <v>1</v>
      </c>
      <c r="G25" s="201">
        <v>42312</v>
      </c>
      <c r="H25" s="201">
        <v>42395</v>
      </c>
      <c r="I25" s="426">
        <f t="shared" si="0"/>
        <v>1.0000000000000002</v>
      </c>
      <c r="J25" s="427">
        <f t="shared" si="2"/>
        <v>42312</v>
      </c>
      <c r="K25" s="427">
        <f t="shared" si="3"/>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67.5" x14ac:dyDescent="0.25">
      <c r="B26" s="423">
        <v>60223</v>
      </c>
      <c r="C26" s="424" t="s">
        <v>480</v>
      </c>
      <c r="D26" s="425" t="s">
        <v>11</v>
      </c>
      <c r="E26" s="425" t="s">
        <v>143</v>
      </c>
      <c r="F26" s="384">
        <v>1</v>
      </c>
      <c r="G26" s="427">
        <v>42517</v>
      </c>
      <c r="H26" s="427">
        <v>42572</v>
      </c>
      <c r="I26" s="426">
        <v>0.96</v>
      </c>
      <c r="J26" s="427">
        <v>42517</v>
      </c>
      <c r="K26" s="427">
        <v>42572</v>
      </c>
      <c r="L26" s="386"/>
      <c r="M26" s="386"/>
      <c r="N26" s="428"/>
      <c r="O26" s="429"/>
      <c r="P26" s="430">
        <f>+L26-M26</f>
        <v>0</v>
      </c>
      <c r="Q26" s="431"/>
      <c r="R26" s="432">
        <f>+L26-M26</f>
        <v>0</v>
      </c>
      <c r="S26" s="433" t="s">
        <v>120</v>
      </c>
      <c r="T26" s="435"/>
      <c r="U26" s="435"/>
      <c r="V26" s="435"/>
      <c r="W26" s="435"/>
      <c r="X26" s="435"/>
      <c r="Y26" s="435"/>
      <c r="Z26" s="435"/>
      <c r="AA26" s="435"/>
      <c r="AB26" s="435"/>
    </row>
    <row r="27" spans="2:28" ht="78.75" x14ac:dyDescent="0.25">
      <c r="B27" s="423">
        <v>60227</v>
      </c>
      <c r="C27" s="424" t="s">
        <v>476</v>
      </c>
      <c r="D27" s="424" t="s">
        <v>477</v>
      </c>
      <c r="E27" s="425" t="s">
        <v>335</v>
      </c>
      <c r="F27" s="384">
        <v>1</v>
      </c>
      <c r="G27" s="427">
        <v>42699</v>
      </c>
      <c r="H27" s="427">
        <v>42768</v>
      </c>
      <c r="I27" s="426">
        <f>IFERROR((M27/L27),0)</f>
        <v>1</v>
      </c>
      <c r="J27" s="427">
        <v>42699</v>
      </c>
      <c r="K27" s="427">
        <v>42817</v>
      </c>
      <c r="L27" s="386">
        <v>678085.47</v>
      </c>
      <c r="M27" s="386">
        <f>L27</f>
        <v>678085.47</v>
      </c>
      <c r="N27" s="424" t="s">
        <v>478</v>
      </c>
      <c r="O27" s="508" t="s">
        <v>479</v>
      </c>
      <c r="P27" s="430"/>
      <c r="Q27" s="431"/>
      <c r="R27" s="432"/>
      <c r="S27" s="433"/>
      <c r="T27" s="436">
        <f>M27+'fism 14'!M27+'fism 13'!M27+'fism 12'!M26</f>
        <v>832121.12</v>
      </c>
      <c r="U27" s="435"/>
      <c r="V27" s="435"/>
      <c r="W27" s="435"/>
      <c r="X27" s="435"/>
      <c r="Y27" s="435"/>
      <c r="Z27" s="435"/>
      <c r="AA27" s="435"/>
      <c r="AB27" s="435"/>
    </row>
    <row r="28" spans="2:28" x14ac:dyDescent="0.25">
      <c r="B28" s="879" t="s">
        <v>11</v>
      </c>
      <c r="C28" s="880"/>
      <c r="D28" s="880"/>
      <c r="E28" s="880"/>
      <c r="F28" s="532"/>
      <c r="G28" s="532"/>
      <c r="H28" s="532"/>
      <c r="I28" s="532"/>
      <c r="J28" s="532"/>
      <c r="K28" s="533" t="s">
        <v>385</v>
      </c>
      <c r="L28" s="403">
        <f>L26+L27</f>
        <v>678085.47</v>
      </c>
      <c r="M28" s="403">
        <f>M26+M27</f>
        <v>678085.47</v>
      </c>
      <c r="N28" s="437"/>
      <c r="O28" s="437"/>
      <c r="P28" s="430"/>
      <c r="Q28" s="431"/>
      <c r="R28" s="432">
        <v>20685.36</v>
      </c>
      <c r="S28" s="433"/>
      <c r="T28" s="435"/>
      <c r="U28" s="435"/>
      <c r="V28" s="435"/>
      <c r="W28" s="435"/>
      <c r="X28" s="435"/>
      <c r="Y28" s="435"/>
      <c r="Z28" s="435"/>
      <c r="AA28" s="435"/>
      <c r="AB28" s="435"/>
    </row>
    <row r="39" spans="12:12" x14ac:dyDescent="0.25">
      <c r="L39" s="438"/>
    </row>
    <row r="74" spans="2:15" x14ac:dyDescent="0.25">
      <c r="C74" s="404"/>
      <c r="O74" s="545"/>
    </row>
    <row r="76" spans="2:15" x14ac:dyDescent="0.25">
      <c r="B76" s="439"/>
    </row>
    <row r="78" spans="2:15" x14ac:dyDescent="0.25">
      <c r="B78" s="877" t="s">
        <v>371</v>
      </c>
      <c r="C78" s="877"/>
      <c r="D78" s="877"/>
      <c r="E78" s="877"/>
      <c r="F78" s="877"/>
      <c r="G78" s="877"/>
      <c r="H78" s="877"/>
      <c r="I78" s="877"/>
      <c r="J78" s="877"/>
      <c r="K78" s="877"/>
      <c r="L78" s="877"/>
      <c r="M78" s="877"/>
      <c r="N78" s="877"/>
      <c r="O78" s="877"/>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e">
        <f>+DIRECTO!L5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69" t="s">
        <v>350</v>
      </c>
      <c r="D7" s="3"/>
      <c r="E7" s="12" t="s">
        <v>976</v>
      </c>
      <c r="F7" s="5"/>
      <c r="G7" s="5"/>
      <c r="H7" s="5"/>
      <c r="I7" s="5"/>
      <c r="J7" s="5"/>
      <c r="K7" s="5"/>
      <c r="L7" s="5"/>
      <c r="N7" s="1" t="s">
        <v>977</v>
      </c>
      <c r="S7" s="9"/>
      <c r="T7" s="9"/>
      <c r="U7" s="9"/>
      <c r="V7" s="9"/>
      <c r="W7" s="9"/>
      <c r="X7" s="9"/>
      <c r="Y7" s="9"/>
      <c r="Z7" s="9"/>
      <c r="AA7" s="9"/>
      <c r="AB7" s="9"/>
    </row>
    <row r="8" spans="1:28" x14ac:dyDescent="0.25">
      <c r="C8" s="69" t="s">
        <v>351</v>
      </c>
      <c r="D8" s="3"/>
      <c r="E8" s="13" t="s">
        <v>352</v>
      </c>
      <c r="F8" s="6"/>
      <c r="G8" s="6"/>
      <c r="H8" s="6"/>
      <c r="I8" s="6"/>
      <c r="J8" s="6"/>
      <c r="K8" s="6"/>
      <c r="L8" s="6"/>
      <c r="S8" s="9"/>
      <c r="T8" s="9"/>
      <c r="U8" s="9"/>
      <c r="V8" s="9"/>
      <c r="W8" s="9"/>
      <c r="X8" s="9"/>
      <c r="Y8" s="9"/>
      <c r="Z8" s="9"/>
      <c r="AA8" s="9"/>
      <c r="AB8" s="9"/>
    </row>
    <row r="9" spans="1:28" x14ac:dyDescent="0.25">
      <c r="C9" s="69" t="s">
        <v>353</v>
      </c>
      <c r="D9" s="3"/>
      <c r="E9" s="13" t="s">
        <v>143</v>
      </c>
      <c r="F9" s="6"/>
      <c r="G9" s="6"/>
      <c r="H9" s="6"/>
      <c r="I9" s="6"/>
      <c r="J9" s="6"/>
      <c r="K9" s="6"/>
      <c r="L9" s="6"/>
      <c r="S9" s="9"/>
      <c r="T9" s="9"/>
      <c r="U9" s="9"/>
      <c r="V9" s="9"/>
      <c r="W9" s="9"/>
      <c r="X9" s="9"/>
      <c r="Y9" s="9"/>
      <c r="Z9" s="9"/>
      <c r="AA9" s="9"/>
      <c r="AB9" s="9"/>
    </row>
    <row r="10" spans="1:28" x14ac:dyDescent="0.25">
      <c r="C10" s="69"/>
      <c r="D10" s="3"/>
      <c r="E10" s="16"/>
      <c r="F10" s="9"/>
      <c r="G10" s="9"/>
      <c r="H10" s="9"/>
      <c r="I10" s="9"/>
      <c r="J10" s="9"/>
      <c r="K10" s="9"/>
      <c r="L10" s="9"/>
      <c r="S10" s="9"/>
      <c r="T10" s="9"/>
      <c r="U10" s="9"/>
      <c r="V10" s="9"/>
      <c r="W10" s="9"/>
      <c r="X10" s="9"/>
      <c r="Y10" s="9"/>
      <c r="Z10" s="9"/>
      <c r="AA10" s="9"/>
      <c r="AB10" s="9"/>
    </row>
    <row r="11" spans="1:28" x14ac:dyDescent="0.25">
      <c r="B11" s="21" t="s">
        <v>354</v>
      </c>
      <c r="C11" s="770" t="str">
        <f>+DIRECTO!C11:E11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67.5" x14ac:dyDescent="0.25">
      <c r="A15" s="18" t="s">
        <v>482</v>
      </c>
      <c r="B15" s="374">
        <v>61113</v>
      </c>
      <c r="C15" s="30" t="s">
        <v>241</v>
      </c>
      <c r="D15" s="30" t="s">
        <v>12</v>
      </c>
      <c r="E15" s="30" t="s">
        <v>143</v>
      </c>
      <c r="F15" s="170">
        <f>+VLOOKUP($B15,'REPORTE OBRAS'!$B$5:$AB$170,7,FALSE)</f>
        <v>1</v>
      </c>
      <c r="G15" s="201">
        <v>42349</v>
      </c>
      <c r="H15" s="201">
        <v>42369</v>
      </c>
      <c r="I15" s="68">
        <f>IFERROR((M15/L15),0)</f>
        <v>0.99999999999999989</v>
      </c>
      <c r="J15" s="22">
        <f t="shared" ref="J15:K17" si="0">+G15</f>
        <v>42349</v>
      </c>
      <c r="K15" s="22">
        <f t="shared" si="0"/>
        <v>42369</v>
      </c>
      <c r="L15" s="262">
        <f>+VLOOKUP($B15,'REPORTE OBRAS'!$B$5:$AB$170,15,FALSE)</f>
        <v>487466.78</v>
      </c>
      <c r="M15" s="262">
        <f>+VLOOKUP($B15,'REPORTE OBRAS'!$B$5:$AB$170,16,FALSE)</f>
        <v>487466.77999999997</v>
      </c>
      <c r="N15" s="30"/>
      <c r="O15" s="82"/>
      <c r="P15" s="23" t="s">
        <v>120</v>
      </c>
      <c r="Q15" s="17"/>
      <c r="R15" s="41">
        <f>+L15-M15</f>
        <v>0</v>
      </c>
      <c r="S15" s="20"/>
      <c r="T15" s="19"/>
      <c r="U15" s="19"/>
      <c r="V15" s="19"/>
      <c r="W15" s="19"/>
      <c r="X15" s="19"/>
      <c r="Y15" s="19"/>
      <c r="Z15" s="19"/>
      <c r="AA15" s="19"/>
      <c r="AB15" s="19"/>
    </row>
    <row r="16" spans="1:28" ht="56.25" x14ac:dyDescent="0.25">
      <c r="A16" s="18" t="s">
        <v>482</v>
      </c>
      <c r="B16" s="374">
        <v>61114</v>
      </c>
      <c r="C16" s="30" t="s">
        <v>242</v>
      </c>
      <c r="D16" s="30" t="s">
        <v>12</v>
      </c>
      <c r="E16" s="30" t="s">
        <v>143</v>
      </c>
      <c r="F16" s="170">
        <f>+VLOOKUP($B16,'REPORTE OBRAS'!$B$5:$AB$170,7,FALSE)</f>
        <v>1</v>
      </c>
      <c r="G16" s="201">
        <v>42349</v>
      </c>
      <c r="H16" s="201">
        <v>42369</v>
      </c>
      <c r="I16" s="68">
        <f>IFERROR((M16/L16),0)</f>
        <v>1</v>
      </c>
      <c r="J16" s="22">
        <f t="shared" si="0"/>
        <v>42349</v>
      </c>
      <c r="K16" s="22">
        <f t="shared" si="0"/>
        <v>42369</v>
      </c>
      <c r="L16" s="262">
        <f>+VLOOKUP($B16,'REPORTE OBRAS'!$B$5:$AB$170,15,FALSE)</f>
        <v>438494.37</v>
      </c>
      <c r="M16" s="262">
        <f>+VLOOKUP($B16,'REPORTE OBRAS'!$B$5:$AB$170,16,FALSE)</f>
        <v>438494.37</v>
      </c>
      <c r="N16" s="30"/>
      <c r="O16" s="82"/>
      <c r="P16" s="23" t="s">
        <v>120</v>
      </c>
      <c r="Q16" s="17"/>
      <c r="R16" s="41">
        <f>+L16-M16</f>
        <v>0</v>
      </c>
      <c r="S16" s="20"/>
      <c r="T16" s="19"/>
      <c r="U16" s="19"/>
      <c r="V16" s="19"/>
      <c r="W16" s="19"/>
      <c r="X16" s="19"/>
      <c r="Y16" s="19"/>
      <c r="Z16" s="19"/>
      <c r="AA16" s="19"/>
      <c r="AB16" s="19"/>
    </row>
    <row r="17" spans="1:28" ht="33.75" x14ac:dyDescent="0.25">
      <c r="A17" s="18" t="s">
        <v>482</v>
      </c>
      <c r="B17" s="374">
        <v>61110</v>
      </c>
      <c r="C17" s="30" t="s">
        <v>240</v>
      </c>
      <c r="D17" s="30" t="s">
        <v>12</v>
      </c>
      <c r="E17" s="30" t="s">
        <v>143</v>
      </c>
      <c r="F17" s="170">
        <f>+VLOOKUP($B17,'REPORTE OBRAS'!$B$5:$AB$170,7,FALSE)</f>
        <v>1</v>
      </c>
      <c r="G17" s="201">
        <v>42335</v>
      </c>
      <c r="H17" s="201">
        <v>42368</v>
      </c>
      <c r="I17" s="68">
        <f>IFERROR((M17/L17),0)</f>
        <v>0.99999905792738675</v>
      </c>
      <c r="J17" s="22">
        <f t="shared" si="0"/>
        <v>42335</v>
      </c>
      <c r="K17" s="22">
        <f t="shared" si="0"/>
        <v>42368</v>
      </c>
      <c r="L17" s="262">
        <f>+VLOOKUP($B17,'REPORTE OBRAS'!$B$5:$AB$170,15,FALSE)</f>
        <v>881036.12</v>
      </c>
      <c r="M17" s="262">
        <f>+VLOOKUP($B17,'REPORTE OBRAS'!$B$5:$AB$170,16,FALSE)</f>
        <v>881035.29</v>
      </c>
      <c r="N17" s="30" t="s">
        <v>483</v>
      </c>
      <c r="O17" s="82"/>
      <c r="P17" s="23" t="s">
        <v>120</v>
      </c>
      <c r="Q17" s="17"/>
      <c r="R17" s="41">
        <f>+L17-M17</f>
        <v>0.82999999995809048</v>
      </c>
      <c r="S17" s="20"/>
      <c r="T17" s="19"/>
      <c r="U17" s="19"/>
      <c r="V17" s="19"/>
      <c r="W17" s="19"/>
      <c r="X17" s="19"/>
      <c r="Y17" s="19"/>
      <c r="Z17" s="19"/>
      <c r="AA17" s="19"/>
      <c r="AB17" s="19"/>
    </row>
    <row r="18" spans="1:28" ht="26.25" x14ac:dyDescent="0.25">
      <c r="B18" s="25"/>
      <c r="C18" s="70" t="s">
        <v>12</v>
      </c>
      <c r="D18" s="32"/>
      <c r="E18" s="25"/>
      <c r="F18" s="25"/>
      <c r="G18" s="25"/>
      <c r="H18" s="25"/>
      <c r="I18" s="25"/>
      <c r="J18" s="25"/>
      <c r="K18" s="25"/>
      <c r="L18" s="169">
        <f>SUM(L15:L17)</f>
        <v>1806997.27</v>
      </c>
      <c r="M18" s="169">
        <f>SUM(M15:M17)</f>
        <v>1806996.44</v>
      </c>
      <c r="N18" s="25"/>
      <c r="O18" s="25"/>
      <c r="P18" s="23"/>
      <c r="Q18" s="26"/>
      <c r="R18" s="41">
        <f>SUM(R15:R17)</f>
        <v>0.82999999995809048</v>
      </c>
      <c r="S18" s="20"/>
      <c r="T18" s="19"/>
      <c r="U18" s="19"/>
      <c r="V18" s="19"/>
      <c r="W18" s="19"/>
      <c r="X18" s="19"/>
      <c r="Y18" s="19"/>
      <c r="Z18" s="19"/>
      <c r="AA18" s="19"/>
      <c r="AB18" s="19"/>
    </row>
    <row r="27" spans="1:28" x14ac:dyDescent="0.25">
      <c r="P27" s="539"/>
    </row>
    <row r="33" spans="2:15" x14ac:dyDescent="0.25">
      <c r="B33" s="10"/>
    </row>
    <row r="35" spans="2:15" x14ac:dyDescent="0.25">
      <c r="C35" s="34" t="s">
        <v>371</v>
      </c>
      <c r="D35" s="34"/>
      <c r="E35" s="539"/>
      <c r="F35" s="539"/>
      <c r="G35" s="539"/>
      <c r="H35" s="539"/>
      <c r="I35" s="539"/>
      <c r="J35" s="539"/>
      <c r="K35" s="539"/>
      <c r="L35" s="539"/>
      <c r="M35" s="539"/>
      <c r="N35" s="539"/>
      <c r="O35" s="539"/>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e">
        <f>+'F DE CULTURA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 DE CULTURA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56.25" x14ac:dyDescent="0.25">
      <c r="A15" s="18" t="s">
        <v>482</v>
      </c>
      <c r="B15" s="374">
        <v>61606</v>
      </c>
      <c r="C15" s="30" t="s">
        <v>245</v>
      </c>
      <c r="D15" s="30" t="s">
        <v>17</v>
      </c>
      <c r="E15" s="30" t="s">
        <v>143</v>
      </c>
      <c r="F15" s="170">
        <f>+VLOOKUP($B15,'REPORTE OBRAS'!$B$5:$AB$170,7,FALSE)</f>
        <v>1</v>
      </c>
      <c r="G15" s="171">
        <v>42163</v>
      </c>
      <c r="H15" s="171">
        <v>42224</v>
      </c>
      <c r="I15" s="68">
        <f>IFERROR((M15/L15),0)</f>
        <v>1</v>
      </c>
      <c r="J15" s="22">
        <v>42163</v>
      </c>
      <c r="K15" s="22">
        <v>42224</v>
      </c>
      <c r="L15" s="67">
        <f>+VLOOKUP($B15,'REPORTE OBRAS'!$B$5:$AB$170,15,FALSE)</f>
        <v>9542820.5500000007</v>
      </c>
      <c r="M15" s="67">
        <f>+VLOOKUP($B15,'REPORTE OBRAS'!$B$5:$AB$170,16,FALSE)</f>
        <v>9542820.5500000007</v>
      </c>
      <c r="N15" s="30" t="s">
        <v>288</v>
      </c>
      <c r="O15" s="28">
        <v>1</v>
      </c>
      <c r="P15" s="23">
        <f>+L15-M15</f>
        <v>0</v>
      </c>
      <c r="Q15" s="26" t="s">
        <v>120</v>
      </c>
      <c r="R15" s="41">
        <f>+L15-M15</f>
        <v>0</v>
      </c>
      <c r="S15" s="20" t="s">
        <v>484</v>
      </c>
      <c r="T15" s="19"/>
      <c r="U15" s="19"/>
      <c r="V15" s="19"/>
      <c r="W15" s="19"/>
      <c r="X15" s="19"/>
      <c r="Y15" s="19"/>
      <c r="Z15" s="19"/>
      <c r="AA15" s="19"/>
      <c r="AB15" s="19"/>
    </row>
    <row r="16" spans="1:28" ht="112.5" x14ac:dyDescent="0.25">
      <c r="A16" s="18" t="s">
        <v>482</v>
      </c>
      <c r="B16" s="374">
        <v>61607</v>
      </c>
      <c r="C16" s="30" t="s">
        <v>246</v>
      </c>
      <c r="D16" s="30" t="s">
        <v>17</v>
      </c>
      <c r="E16" s="30" t="s">
        <v>143</v>
      </c>
      <c r="F16" s="170">
        <f>+VLOOKUP($B16,'REPORTE OBRAS'!$B$5:$AB$170,7,FALSE)</f>
        <v>1</v>
      </c>
      <c r="G16" s="171">
        <v>42163</v>
      </c>
      <c r="H16" s="171">
        <v>42224</v>
      </c>
      <c r="I16" s="68">
        <f>IFERROR((M16/L16),0)</f>
        <v>0.99952598762011291</v>
      </c>
      <c r="J16" s="22">
        <v>42163</v>
      </c>
      <c r="K16" s="22">
        <v>42224</v>
      </c>
      <c r="L16" s="67">
        <f>+VLOOKUP($B16,'REPORTE OBRAS'!$B$5:$AB$170,15,FALSE)</f>
        <v>1498420.78</v>
      </c>
      <c r="M16" s="67">
        <f>+VLOOKUP($B16,'REPORTE OBRAS'!$B$5:$AB$170,16,FALSE)</f>
        <v>1497710.51</v>
      </c>
      <c r="N16" s="30" t="s">
        <v>288</v>
      </c>
      <c r="O16" s="28">
        <v>1</v>
      </c>
      <c r="P16" s="23">
        <f>+L16-M16</f>
        <v>710.27000000001863</v>
      </c>
      <c r="Q16" s="26" t="s">
        <v>120</v>
      </c>
      <c r="R16" s="41">
        <f>+L16-M16</f>
        <v>710.27000000001863</v>
      </c>
      <c r="S16" s="20" t="s">
        <v>485</v>
      </c>
      <c r="T16" s="19"/>
      <c r="U16" s="19"/>
      <c r="V16" s="19"/>
      <c r="W16" s="19"/>
      <c r="X16" s="19"/>
      <c r="Y16" s="19"/>
      <c r="Z16" s="19"/>
      <c r="AA16" s="19"/>
      <c r="AB16" s="19"/>
    </row>
    <row r="17" spans="1:28" ht="168.75" x14ac:dyDescent="0.25">
      <c r="A17" s="18" t="s">
        <v>482</v>
      </c>
      <c r="B17" s="374">
        <v>61611</v>
      </c>
      <c r="C17" s="30" t="s">
        <v>249</v>
      </c>
      <c r="D17" s="30" t="s">
        <v>17</v>
      </c>
      <c r="E17" s="30" t="s">
        <v>143</v>
      </c>
      <c r="F17" s="170">
        <f>+VLOOKUP($B17,'REPORTE OBRAS'!$B$5:$AB$170,7,FALSE)</f>
        <v>1</v>
      </c>
      <c r="G17" s="171">
        <v>42335</v>
      </c>
      <c r="H17" s="171">
        <v>42368</v>
      </c>
      <c r="I17" s="68">
        <f>IFERROR((M17/L17),0)</f>
        <v>0.79806303466034023</v>
      </c>
      <c r="J17" s="22">
        <v>42335</v>
      </c>
      <c r="K17" s="22">
        <v>42368</v>
      </c>
      <c r="L17" s="67">
        <f>+VLOOKUP($B17,'REPORTE OBRAS'!$B$5:$AB$170,15,FALSE)</f>
        <v>2156404.1</v>
      </c>
      <c r="M17" s="67">
        <f>+VLOOKUP($B17,'REPORTE OBRAS'!$B$5:$AB$170,16,FALSE)</f>
        <v>1720946.4</v>
      </c>
      <c r="N17" s="30" t="s">
        <v>150</v>
      </c>
      <c r="O17" s="28">
        <v>1</v>
      </c>
      <c r="P17" s="23">
        <f>+L17-M17</f>
        <v>435457.70000000019</v>
      </c>
      <c r="Q17" s="26" t="s">
        <v>120</v>
      </c>
      <c r="R17" s="41">
        <f>+L17-M17</f>
        <v>435457.70000000019</v>
      </c>
      <c r="S17" s="20" t="s">
        <v>485</v>
      </c>
      <c r="T17" s="19"/>
      <c r="U17" s="19"/>
      <c r="V17" s="19"/>
      <c r="W17" s="19"/>
      <c r="X17" s="19"/>
      <c r="Y17" s="19"/>
      <c r="Z17" s="19"/>
      <c r="AA17" s="19"/>
      <c r="AB17" s="19"/>
    </row>
    <row r="18" spans="1:28" ht="33.75" x14ac:dyDescent="0.25">
      <c r="A18" s="18" t="s">
        <v>482</v>
      </c>
      <c r="B18" s="374">
        <v>61612</v>
      </c>
      <c r="C18" s="30" t="s">
        <v>251</v>
      </c>
      <c r="D18" s="30" t="s">
        <v>17</v>
      </c>
      <c r="E18" s="30" t="s">
        <v>143</v>
      </c>
      <c r="F18" s="170">
        <f>+VLOOKUP($B18,'REPORTE OBRAS'!$B$5:$AB$170,7,FALSE)</f>
        <v>1</v>
      </c>
      <c r="G18" s="171">
        <v>42373</v>
      </c>
      <c r="H18" s="171">
        <v>42389</v>
      </c>
      <c r="I18" s="68">
        <f>IFERROR((M18/L18),0)</f>
        <v>0.99997876354190363</v>
      </c>
      <c r="J18" s="22">
        <v>42373</v>
      </c>
      <c r="K18" s="22">
        <v>42389</v>
      </c>
      <c r="L18" s="67">
        <f>+VLOOKUP($B18,'REPORTE OBRAS'!$B$5:$AB$170,15,FALSE)</f>
        <v>696443.82</v>
      </c>
      <c r="M18" s="67">
        <f>+VLOOKUP($B18,'REPORTE OBRAS'!$B$5:$AB$170,16,FALSE)</f>
        <v>696429.03</v>
      </c>
      <c r="N18" s="30" t="s">
        <v>150</v>
      </c>
      <c r="O18" s="28">
        <v>1</v>
      </c>
      <c r="P18" s="23">
        <f>+L18-M18</f>
        <v>14.789999999920838</v>
      </c>
      <c r="Q18" s="26" t="s">
        <v>120</v>
      </c>
      <c r="R18" s="41">
        <f>+L18-M18</f>
        <v>14.789999999920838</v>
      </c>
      <c r="S18" s="20" t="s">
        <v>485</v>
      </c>
      <c r="T18" s="19"/>
      <c r="U18" s="19"/>
      <c r="V18" s="19"/>
      <c r="W18" s="19"/>
      <c r="X18" s="19"/>
      <c r="Y18" s="19"/>
      <c r="Z18" s="19"/>
      <c r="AA18" s="19"/>
      <c r="AB18" s="19"/>
    </row>
    <row r="19" spans="1:28" x14ac:dyDescent="0.25">
      <c r="B19" s="25"/>
      <c r="C19" s="32" t="s">
        <v>486</v>
      </c>
      <c r="D19" s="32"/>
      <c r="E19" s="25"/>
      <c r="F19" s="25"/>
      <c r="G19" s="25"/>
      <c r="H19" s="25"/>
      <c r="I19" s="25"/>
      <c r="J19" s="25"/>
      <c r="K19" s="25"/>
      <c r="L19" s="169">
        <f>SUM(L15:L18)</f>
        <v>13894089.25</v>
      </c>
      <c r="M19" s="169">
        <f>SUM(M15:M18)</f>
        <v>13457906.49</v>
      </c>
      <c r="N19" s="25"/>
      <c r="O19" s="25"/>
      <c r="P19" s="23">
        <f>SUM(P15:P18)</f>
        <v>436182.76000000013</v>
      </c>
      <c r="Q19" s="26"/>
      <c r="S19" s="20"/>
      <c r="T19" s="19"/>
      <c r="U19" s="19"/>
      <c r="V19" s="19"/>
      <c r="W19" s="19"/>
      <c r="X19" s="19"/>
      <c r="Y19" s="19"/>
      <c r="Z19" s="19"/>
      <c r="AA19" s="19"/>
      <c r="AB19" s="19"/>
    </row>
    <row r="33" spans="2:15" x14ac:dyDescent="0.25">
      <c r="B33" s="10"/>
    </row>
    <row r="35" spans="2:15" x14ac:dyDescent="0.25">
      <c r="C35" s="34" t="s">
        <v>371</v>
      </c>
      <c r="D35" s="34"/>
      <c r="E35" s="539"/>
      <c r="F35" s="539"/>
      <c r="G35" s="539"/>
      <c r="H35" s="539"/>
      <c r="I35" s="539"/>
      <c r="J35" s="539"/>
      <c r="K35" s="539"/>
      <c r="L35" s="539"/>
      <c r="M35" s="539"/>
      <c r="N35" s="539"/>
      <c r="O35" s="539"/>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x14ac:dyDescent="0.25">
      <c r="B5" s="2"/>
      <c r="E5" s="3" t="s">
        <v>349</v>
      </c>
      <c r="L5" s="3" t="e">
        <f>+'FISM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+'FISM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487</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488</v>
      </c>
      <c r="D15" s="32"/>
      <c r="E15" s="25"/>
      <c r="F15" s="25"/>
      <c r="G15" s="25"/>
      <c r="H15" s="25"/>
      <c r="I15" s="25"/>
      <c r="J15" s="25"/>
      <c r="K15" s="25"/>
      <c r="L15" s="169">
        <v>0</v>
      </c>
      <c r="M15" s="169">
        <v>0</v>
      </c>
      <c r="N15" s="25"/>
      <c r="O15" s="25"/>
      <c r="P15" s="23"/>
      <c r="Q15" s="17" t="e">
        <f>SUM(#REF!)</f>
        <v>#REF!</v>
      </c>
      <c r="S15" s="20"/>
      <c r="T15" s="19"/>
      <c r="U15" s="19"/>
      <c r="V15" s="19"/>
      <c r="W15" s="19"/>
      <c r="X15" s="19"/>
      <c r="Y15" s="19"/>
      <c r="Z15" s="19"/>
      <c r="AA15" s="19"/>
      <c r="AB15" s="19"/>
    </row>
    <row r="21" spans="2:15" x14ac:dyDescent="0.25">
      <c r="L21" s="43"/>
    </row>
    <row r="23" spans="2:15" x14ac:dyDescent="0.25">
      <c r="L23" s="43"/>
    </row>
    <row r="29" spans="2:15" x14ac:dyDescent="0.25">
      <c r="B29" s="10"/>
    </row>
    <row r="31" spans="2:15" x14ac:dyDescent="0.25">
      <c r="C31" s="34" t="s">
        <v>371</v>
      </c>
      <c r="D31" s="34"/>
      <c r="E31" s="539"/>
      <c r="F31" s="539"/>
      <c r="G31" s="539"/>
      <c r="H31" s="539"/>
      <c r="I31" s="539"/>
      <c r="J31" s="539"/>
      <c r="K31" s="539"/>
      <c r="L31" s="539"/>
      <c r="M31" s="539"/>
      <c r="N31" s="539"/>
      <c r="O31" s="539"/>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1"/>
  <sheetViews>
    <sheetView workbookViewId="0"/>
  </sheetViews>
  <sheetFormatPr baseColWidth="10" defaultRowHeight="15" x14ac:dyDescent="0.25"/>
  <sheetData>
    <row r="5" spans="1:28" x14ac:dyDescent="0.25">
      <c r="B5" s="2"/>
      <c r="E5" s="3" t="s">
        <v>349</v>
      </c>
      <c r="L5" s="3" t="e">
        <f>+'INF DEPOR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69" t="s">
        <v>350</v>
      </c>
      <c r="D7" s="3"/>
      <c r="E7" s="12" t="s">
        <v>976</v>
      </c>
      <c r="F7" s="5"/>
      <c r="G7" s="5"/>
      <c r="H7" s="5"/>
      <c r="I7" s="5"/>
      <c r="J7" s="5"/>
      <c r="K7" s="5"/>
      <c r="L7" s="5"/>
      <c r="N7" s="1" t="s">
        <v>977</v>
      </c>
      <c r="S7" s="9"/>
      <c r="T7" s="9"/>
      <c r="U7" s="9"/>
      <c r="V7" s="9"/>
      <c r="W7" s="9"/>
      <c r="X7" s="9"/>
      <c r="Y7" s="9"/>
      <c r="Z7" s="9"/>
      <c r="AA7" s="9"/>
      <c r="AB7" s="9"/>
    </row>
    <row r="8" spans="1:28" x14ac:dyDescent="0.25">
      <c r="C8" s="69" t="s">
        <v>351</v>
      </c>
      <c r="D8" s="3"/>
      <c r="E8" s="13" t="s">
        <v>352</v>
      </c>
      <c r="F8" s="6"/>
      <c r="G8" s="6"/>
      <c r="H8" s="6"/>
      <c r="I8" s="6"/>
      <c r="J8" s="6"/>
      <c r="K8" s="6"/>
      <c r="L8" s="6"/>
      <c r="S8" s="9"/>
      <c r="T8" s="9"/>
      <c r="U8" s="9"/>
      <c r="V8" s="9"/>
      <c r="W8" s="9"/>
      <c r="X8" s="9"/>
      <c r="Y8" s="9"/>
      <c r="Z8" s="9"/>
      <c r="AA8" s="9"/>
      <c r="AB8" s="9"/>
    </row>
    <row r="9" spans="1:28" x14ac:dyDescent="0.25">
      <c r="C9" s="69" t="s">
        <v>353</v>
      </c>
      <c r="D9" s="3"/>
      <c r="E9" s="13" t="s">
        <v>143</v>
      </c>
      <c r="F9" s="6"/>
      <c r="G9" s="6"/>
      <c r="H9" s="6"/>
      <c r="I9" s="6"/>
      <c r="J9" s="6"/>
      <c r="K9" s="6"/>
      <c r="L9" s="6"/>
      <c r="S9" s="9"/>
      <c r="T9" s="9"/>
      <c r="U9" s="9"/>
      <c r="V9" s="9"/>
      <c r="W9" s="9"/>
      <c r="X9" s="9"/>
      <c r="Y9" s="9"/>
      <c r="Z9" s="9"/>
      <c r="AA9" s="9"/>
      <c r="AB9" s="9"/>
    </row>
    <row r="10" spans="1:28" x14ac:dyDescent="0.25">
      <c r="C10" s="69"/>
      <c r="D10" s="3"/>
      <c r="E10" s="16"/>
      <c r="F10" s="9"/>
      <c r="G10" s="9"/>
      <c r="H10" s="9"/>
      <c r="I10" s="9"/>
      <c r="J10" s="9"/>
      <c r="K10" s="9"/>
      <c r="L10" s="9"/>
      <c r="S10" s="9"/>
      <c r="T10" s="9"/>
      <c r="U10" s="9"/>
      <c r="V10" s="9"/>
      <c r="W10" s="9"/>
      <c r="X10" s="9"/>
      <c r="Y10" s="9"/>
      <c r="Z10" s="9"/>
      <c r="AA10" s="9"/>
      <c r="AB10" s="9"/>
    </row>
    <row r="11" spans="1:28" x14ac:dyDescent="0.25">
      <c r="B11" s="21" t="s">
        <v>354</v>
      </c>
      <c r="C11" s="770" t="str">
        <f>+'INF DEPOR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487</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45" x14ac:dyDescent="0.25">
      <c r="A15" s="18" t="s">
        <v>482</v>
      </c>
      <c r="B15" s="374">
        <v>606006</v>
      </c>
      <c r="C15" s="30" t="s">
        <v>277</v>
      </c>
      <c r="D15" s="30" t="s">
        <v>16</v>
      </c>
      <c r="E15" s="30" t="s">
        <v>143</v>
      </c>
      <c r="F15" s="170">
        <f>+VLOOKUP($B15,'REPORTE OBRAS'!$B$5:$AB$170,7,FALSE)</f>
        <v>1</v>
      </c>
      <c r="G15" s="171">
        <v>42333</v>
      </c>
      <c r="H15" s="171">
        <v>42368</v>
      </c>
      <c r="I15" s="68">
        <f t="shared" ref="I15:I22" si="0">IFERROR((M15/L15),0)</f>
        <v>0.99628937858969802</v>
      </c>
      <c r="J15" s="22">
        <f>+G15</f>
        <v>42333</v>
      </c>
      <c r="K15" s="22">
        <f>+H15</f>
        <v>42368</v>
      </c>
      <c r="L15" s="262">
        <f>+VLOOKUP($B15,'REPORTE OBRAS'!$B$5:$AB$170,15,FALSE)</f>
        <v>219726</v>
      </c>
      <c r="M15" s="262">
        <f>+VLOOKUP($B15,'REPORTE OBRAS'!$B$5:$AB$170,16,FALSE)</f>
        <v>218910.68</v>
      </c>
      <c r="N15" s="30"/>
      <c r="O15" s="28"/>
      <c r="P15" s="23">
        <f>+L15-M15</f>
        <v>815.32000000000698</v>
      </c>
      <c r="Q15" s="26" t="s">
        <v>489</v>
      </c>
      <c r="S15" s="20"/>
      <c r="T15" s="19"/>
      <c r="U15" s="19"/>
      <c r="V15" s="19"/>
      <c r="W15" s="19"/>
      <c r="X15" s="19"/>
      <c r="Y15" s="19"/>
      <c r="Z15" s="19"/>
      <c r="AA15" s="19"/>
      <c r="AB15" s="19"/>
    </row>
    <row r="16" spans="1:28" ht="33.75" x14ac:dyDescent="0.25">
      <c r="A16" s="18" t="s">
        <v>482</v>
      </c>
      <c r="B16" s="374">
        <v>606007</v>
      </c>
      <c r="C16" s="30" t="s">
        <v>279</v>
      </c>
      <c r="D16" s="30" t="s">
        <v>16</v>
      </c>
      <c r="E16" s="30" t="s">
        <v>143</v>
      </c>
      <c r="F16" s="170">
        <f>+VLOOKUP($B16,'REPORTE OBRAS'!$B$5:$AB$170,7,FALSE)</f>
        <v>1</v>
      </c>
      <c r="G16" s="171">
        <v>42333</v>
      </c>
      <c r="H16" s="171">
        <v>42368</v>
      </c>
      <c r="I16" s="68">
        <f t="shared" si="0"/>
        <v>0.9310050734700176</v>
      </c>
      <c r="J16" s="22">
        <f t="shared" ref="J16:J22" si="1">+G16</f>
        <v>42333</v>
      </c>
      <c r="K16" s="22">
        <f t="shared" ref="K16:K22" si="2">+H16</f>
        <v>42368</v>
      </c>
      <c r="L16" s="262">
        <f>+VLOOKUP($B16,'REPORTE OBRAS'!$B$5:$AB$170,15,FALSE)</f>
        <v>110181</v>
      </c>
      <c r="M16" s="262">
        <f>+VLOOKUP($B16,'REPORTE OBRAS'!$B$5:$AB$170,16,FALSE)</f>
        <v>102579.07</v>
      </c>
      <c r="N16" s="30"/>
      <c r="O16" s="28"/>
      <c r="P16" s="23">
        <f t="shared" ref="P16:P23" si="3">+L16-M16</f>
        <v>7601.929999999993</v>
      </c>
      <c r="Q16" s="26" t="s">
        <v>490</v>
      </c>
      <c r="S16" s="20"/>
      <c r="T16" s="19"/>
      <c r="U16" s="19"/>
      <c r="V16" s="19"/>
      <c r="W16" s="19"/>
      <c r="X16" s="19"/>
      <c r="Y16" s="19"/>
      <c r="Z16" s="19"/>
      <c r="AA16" s="19"/>
      <c r="AB16" s="19"/>
    </row>
    <row r="17" spans="1:28" ht="45" x14ac:dyDescent="0.25">
      <c r="B17" s="374">
        <v>606008</v>
      </c>
      <c r="C17" s="30" t="s">
        <v>281</v>
      </c>
      <c r="D17" s="30" t="s">
        <v>16</v>
      </c>
      <c r="E17" s="30" t="s">
        <v>143</v>
      </c>
      <c r="F17" s="170">
        <f>+VLOOKUP($B17,'REPORTE OBRAS'!$B$5:$AB$170,7,FALSE)</f>
        <v>1</v>
      </c>
      <c r="G17" s="171">
        <v>42333</v>
      </c>
      <c r="H17" s="171">
        <v>42368</v>
      </c>
      <c r="I17" s="68">
        <f t="shared" si="0"/>
        <v>0.89973932499999998</v>
      </c>
      <c r="J17" s="22">
        <f t="shared" si="1"/>
        <v>42333</v>
      </c>
      <c r="K17" s="22">
        <f t="shared" si="2"/>
        <v>42368</v>
      </c>
      <c r="L17" s="262">
        <f>+VLOOKUP($B17,'REPORTE OBRAS'!$B$5:$AB$170,15,FALSE)</f>
        <v>400000</v>
      </c>
      <c r="M17" s="262">
        <f>+VLOOKUP($B17,'REPORTE OBRAS'!$B$5:$AB$170,16,FALSE)</f>
        <v>359895.73</v>
      </c>
      <c r="N17" s="30"/>
      <c r="O17" s="28"/>
      <c r="P17" s="23">
        <f t="shared" si="3"/>
        <v>40104.270000000019</v>
      </c>
      <c r="Q17" s="26" t="s">
        <v>491</v>
      </c>
      <c r="S17" s="20"/>
      <c r="T17" s="19"/>
      <c r="U17" s="19"/>
      <c r="V17" s="19"/>
      <c r="W17" s="19"/>
      <c r="X17" s="19"/>
      <c r="Y17" s="19"/>
      <c r="Z17" s="19"/>
      <c r="AA17" s="19"/>
      <c r="AB17" s="19"/>
    </row>
    <row r="18" spans="1:28" ht="45" x14ac:dyDescent="0.25">
      <c r="A18" s="18" t="s">
        <v>482</v>
      </c>
      <c r="B18" s="374">
        <v>606012</v>
      </c>
      <c r="C18" s="30" t="s">
        <v>282</v>
      </c>
      <c r="D18" s="30" t="s">
        <v>16</v>
      </c>
      <c r="E18" s="30" t="s">
        <v>226</v>
      </c>
      <c r="F18" s="170">
        <f>+VLOOKUP($B18,'REPORTE OBRAS'!$B$5:$AB$170,7,FALSE)</f>
        <v>1</v>
      </c>
      <c r="G18" s="171">
        <v>42360</v>
      </c>
      <c r="H18" s="171">
        <v>42369</v>
      </c>
      <c r="I18" s="68">
        <f t="shared" si="0"/>
        <v>0.8774510830371165</v>
      </c>
      <c r="J18" s="22">
        <f t="shared" si="1"/>
        <v>42360</v>
      </c>
      <c r="K18" s="22">
        <f t="shared" si="2"/>
        <v>42369</v>
      </c>
      <c r="L18" s="262">
        <f>+VLOOKUP($B18,'REPORTE OBRAS'!$B$5:$AB$170,15,FALSE)</f>
        <v>273167</v>
      </c>
      <c r="M18" s="262">
        <f>+VLOOKUP($B18,'REPORTE OBRAS'!$B$5:$AB$170,16,FALSE)</f>
        <v>239690.68</v>
      </c>
      <c r="N18" s="30"/>
      <c r="O18" s="28"/>
      <c r="P18" s="23">
        <f t="shared" si="3"/>
        <v>33476.320000000007</v>
      </c>
      <c r="Q18" s="26" t="s">
        <v>492</v>
      </c>
      <c r="S18" s="20"/>
      <c r="T18" s="19"/>
      <c r="U18" s="19"/>
      <c r="V18" s="19"/>
      <c r="W18" s="19"/>
      <c r="X18" s="19"/>
      <c r="Y18" s="19"/>
      <c r="Z18" s="19"/>
      <c r="AA18" s="19"/>
      <c r="AB18" s="19"/>
    </row>
    <row r="19" spans="1:28" ht="33.75" x14ac:dyDescent="0.25">
      <c r="A19" s="18" t="s">
        <v>482</v>
      </c>
      <c r="B19" s="374">
        <v>606013</v>
      </c>
      <c r="C19" s="30" t="s">
        <v>284</v>
      </c>
      <c r="D19" s="30" t="s">
        <v>16</v>
      </c>
      <c r="E19" s="30"/>
      <c r="F19" s="170">
        <f>+VLOOKUP($B19,'REPORTE OBRAS'!$B$5:$AB$170,7,FALSE)</f>
        <v>1</v>
      </c>
      <c r="G19" s="171">
        <v>42357</v>
      </c>
      <c r="H19" s="171">
        <v>42368</v>
      </c>
      <c r="I19" s="68">
        <f t="shared" si="0"/>
        <v>0.99963264537765906</v>
      </c>
      <c r="J19" s="22">
        <f t="shared" si="1"/>
        <v>42357</v>
      </c>
      <c r="K19" s="22">
        <f t="shared" si="2"/>
        <v>42368</v>
      </c>
      <c r="L19" s="262">
        <f>+VLOOKUP($B19,'REPORTE OBRAS'!$B$5:$AB$170,15,FALSE)</f>
        <v>2130176</v>
      </c>
      <c r="M19" s="262">
        <f>+VLOOKUP($B19,'REPORTE OBRAS'!$B$5:$AB$170,16,FALSE)</f>
        <v>2129393.4700000002</v>
      </c>
      <c r="N19" s="30"/>
      <c r="O19" s="28"/>
      <c r="P19" s="23">
        <f t="shared" si="3"/>
        <v>782.52999999979511</v>
      </c>
      <c r="Q19" s="26" t="s">
        <v>435</v>
      </c>
      <c r="S19" s="20"/>
      <c r="T19" s="19"/>
      <c r="U19" s="19"/>
      <c r="V19" s="19"/>
      <c r="W19" s="19"/>
      <c r="X19" s="19"/>
      <c r="Y19" s="19"/>
      <c r="Z19" s="19"/>
      <c r="AA19" s="19"/>
      <c r="AB19" s="19"/>
    </row>
    <row r="20" spans="1:28" ht="45" x14ac:dyDescent="0.25">
      <c r="A20" s="18" t="s">
        <v>482</v>
      </c>
      <c r="B20" s="374">
        <v>606014</v>
      </c>
      <c r="C20" s="30" t="s">
        <v>286</v>
      </c>
      <c r="D20" s="30" t="s">
        <v>16</v>
      </c>
      <c r="E20" s="30"/>
      <c r="F20" s="170">
        <f>+VLOOKUP($B20,'REPORTE OBRAS'!$B$5:$AB$170,7,FALSE)</f>
        <v>1</v>
      </c>
      <c r="G20" s="171">
        <v>42360</v>
      </c>
      <c r="H20" s="171">
        <v>42369</v>
      </c>
      <c r="I20" s="68">
        <f t="shared" si="0"/>
        <v>0.99276693333333343</v>
      </c>
      <c r="J20" s="22">
        <f t="shared" si="1"/>
        <v>42360</v>
      </c>
      <c r="K20" s="22">
        <f t="shared" si="2"/>
        <v>42369</v>
      </c>
      <c r="L20" s="262">
        <f>+VLOOKUP($B20,'REPORTE OBRAS'!$B$5:$AB$170,15,FALSE)</f>
        <v>290625</v>
      </c>
      <c r="M20" s="262">
        <f>+VLOOKUP($B20,'REPORTE OBRAS'!$B$5:$AB$170,16,FALSE)</f>
        <v>288522.89</v>
      </c>
      <c r="N20" s="30"/>
      <c r="O20" s="28"/>
      <c r="P20" s="23">
        <f t="shared" si="3"/>
        <v>2102.109999999986</v>
      </c>
      <c r="Q20" s="26" t="s">
        <v>437</v>
      </c>
      <c r="S20" s="20"/>
      <c r="T20" s="19"/>
      <c r="U20" s="19"/>
      <c r="V20" s="19"/>
      <c r="W20" s="19"/>
      <c r="X20" s="19"/>
      <c r="Y20" s="19"/>
      <c r="Z20" s="19"/>
      <c r="AA20" s="19"/>
      <c r="AB20" s="19"/>
    </row>
    <row r="21" spans="1:28" ht="45" x14ac:dyDescent="0.25">
      <c r="A21" s="18" t="s">
        <v>482</v>
      </c>
      <c r="B21" s="374">
        <v>606015</v>
      </c>
      <c r="C21" s="30" t="s">
        <v>289</v>
      </c>
      <c r="D21" s="30" t="s">
        <v>16</v>
      </c>
      <c r="E21" s="30" t="s">
        <v>226</v>
      </c>
      <c r="F21" s="170">
        <f>+VLOOKUP($B21,'REPORTE OBRAS'!$B$5:$AB$170,7,FALSE)</f>
        <v>1</v>
      </c>
      <c r="G21" s="171">
        <v>42357</v>
      </c>
      <c r="H21" s="171">
        <v>42368</v>
      </c>
      <c r="I21" s="68">
        <f t="shared" si="0"/>
        <v>0.99903035528741635</v>
      </c>
      <c r="J21" s="22">
        <f t="shared" si="1"/>
        <v>42357</v>
      </c>
      <c r="K21" s="22">
        <f t="shared" si="2"/>
        <v>42368</v>
      </c>
      <c r="L21" s="262">
        <f>+VLOOKUP($B21,'REPORTE OBRAS'!$B$5:$AB$170,15,FALSE)</f>
        <v>780523</v>
      </c>
      <c r="M21" s="262">
        <f>+VLOOKUP($B21,'REPORTE OBRAS'!$B$5:$AB$170,16,FALSE)</f>
        <v>779766.17</v>
      </c>
      <c r="N21" s="30"/>
      <c r="O21" s="28"/>
      <c r="P21" s="23">
        <f t="shared" si="3"/>
        <v>756.82999999995809</v>
      </c>
      <c r="Q21" s="26" t="s">
        <v>438</v>
      </c>
      <c r="S21" s="20"/>
      <c r="T21" s="19"/>
      <c r="U21" s="19"/>
      <c r="V21" s="19"/>
      <c r="W21" s="19"/>
      <c r="X21" s="19"/>
      <c r="Y21" s="19"/>
      <c r="Z21" s="19"/>
      <c r="AA21" s="19"/>
      <c r="AB21" s="19"/>
    </row>
    <row r="22" spans="1:28" ht="45" x14ac:dyDescent="0.25">
      <c r="A22" s="18" t="s">
        <v>482</v>
      </c>
      <c r="B22" s="374">
        <v>606016</v>
      </c>
      <c r="C22" s="30" t="s">
        <v>291</v>
      </c>
      <c r="D22" s="30" t="s">
        <v>16</v>
      </c>
      <c r="E22" s="30" t="s">
        <v>226</v>
      </c>
      <c r="F22" s="170">
        <f>+VLOOKUP($B22,'REPORTE OBRAS'!$B$5:$AB$170,7,FALSE)</f>
        <v>1</v>
      </c>
      <c r="G22" s="171">
        <v>42357</v>
      </c>
      <c r="H22" s="171">
        <v>42368</v>
      </c>
      <c r="I22" s="68">
        <f t="shared" si="0"/>
        <v>0.99386620830461303</v>
      </c>
      <c r="J22" s="22">
        <f t="shared" si="1"/>
        <v>42357</v>
      </c>
      <c r="K22" s="22">
        <f t="shared" si="2"/>
        <v>42368</v>
      </c>
      <c r="L22" s="262">
        <f>+VLOOKUP($B22,'REPORTE OBRAS'!$B$5:$AB$170,15,FALSE)</f>
        <v>916888</v>
      </c>
      <c r="M22" s="262">
        <f>+VLOOKUP($B22,'REPORTE OBRAS'!$B$5:$AB$170,16,FALSE)</f>
        <v>911264</v>
      </c>
      <c r="N22" s="30"/>
      <c r="O22" s="28"/>
      <c r="P22" s="23">
        <f t="shared" si="3"/>
        <v>5624</v>
      </c>
      <c r="Q22" s="26" t="s">
        <v>493</v>
      </c>
      <c r="S22" s="20"/>
      <c r="T22" s="19"/>
      <c r="U22" s="19"/>
      <c r="V22" s="19"/>
      <c r="W22" s="19"/>
      <c r="X22" s="19"/>
      <c r="Y22" s="19"/>
      <c r="Z22" s="19"/>
      <c r="AA22" s="19"/>
      <c r="AB22" s="19"/>
    </row>
    <row r="23" spans="1:28" ht="78.75" x14ac:dyDescent="0.25">
      <c r="A23" s="18" t="s">
        <v>482</v>
      </c>
      <c r="B23" s="374">
        <v>606017</v>
      </c>
      <c r="C23" s="30" t="s">
        <v>292</v>
      </c>
      <c r="D23" s="30" t="s">
        <v>16</v>
      </c>
      <c r="E23" s="30" t="s">
        <v>226</v>
      </c>
      <c r="F23" s="170">
        <f>+VLOOKUP($B23,'REPORTE OBRAS'!$B$5:$AB$170,7,FALSE)</f>
        <v>0</v>
      </c>
      <c r="G23" s="171"/>
      <c r="H23" s="171"/>
      <c r="I23" s="68">
        <f>IFERROR((M23/L23),0)</f>
        <v>0</v>
      </c>
      <c r="J23" s="22"/>
      <c r="K23" s="22"/>
      <c r="L23" s="262">
        <f>+VLOOKUP($B23,'REPORTE OBRAS'!$B$5:$AB$170,15,FALSE)</f>
        <v>2447679</v>
      </c>
      <c r="M23" s="262">
        <f>+VLOOKUP($B23,'REPORTE OBRAS'!$B$5:$AB$170,16,FALSE)</f>
        <v>0</v>
      </c>
      <c r="N23" s="30"/>
      <c r="O23" s="28"/>
      <c r="P23" s="23">
        <f t="shared" si="3"/>
        <v>2447679</v>
      </c>
      <c r="Q23" s="26" t="s">
        <v>440</v>
      </c>
      <c r="S23" s="20"/>
      <c r="T23" s="19"/>
      <c r="U23" s="19"/>
      <c r="V23" s="19"/>
      <c r="W23" s="19"/>
      <c r="X23" s="19"/>
      <c r="Y23" s="19"/>
      <c r="Z23" s="19"/>
      <c r="AA23" s="19"/>
      <c r="AB23" s="19"/>
    </row>
    <row r="24" spans="1:28" x14ac:dyDescent="0.25">
      <c r="B24" s="25"/>
      <c r="C24" s="70" t="s">
        <v>16</v>
      </c>
      <c r="D24" s="32"/>
      <c r="E24" s="25"/>
      <c r="F24" s="25"/>
      <c r="G24" s="25"/>
      <c r="H24" s="25"/>
      <c r="I24" s="25"/>
      <c r="J24" s="25"/>
      <c r="K24" s="25"/>
      <c r="L24" s="169">
        <f>SUM(L15:L23)</f>
        <v>7568965</v>
      </c>
      <c r="M24" s="169">
        <f>SUM(M15:M23)</f>
        <v>5030022.6899999995</v>
      </c>
      <c r="N24" s="25"/>
      <c r="O24" s="25"/>
      <c r="P24" s="23">
        <f>SUM(P15:P23)</f>
        <v>2538942.3099999996</v>
      </c>
      <c r="Q24" s="26"/>
      <c r="S24" s="20"/>
      <c r="T24" s="19"/>
      <c r="U24" s="19"/>
      <c r="V24" s="19"/>
      <c r="W24" s="19"/>
      <c r="X24" s="19"/>
      <c r="Y24" s="19"/>
      <c r="Z24" s="19"/>
      <c r="AA24" s="19"/>
      <c r="AB24" s="19"/>
    </row>
    <row r="39" spans="2:15" x14ac:dyDescent="0.25">
      <c r="B39" s="10"/>
    </row>
    <row r="41" spans="2:15" x14ac:dyDescent="0.25">
      <c r="C41" s="34" t="s">
        <v>371</v>
      </c>
      <c r="D41" s="34"/>
      <c r="E41" s="539"/>
      <c r="F41" s="539"/>
      <c r="G41" s="539"/>
      <c r="H41" s="539"/>
      <c r="I41" s="539"/>
      <c r="J41" s="539"/>
      <c r="K41" s="539"/>
      <c r="L41" s="539"/>
      <c r="M41" s="539"/>
      <c r="N41" s="539"/>
      <c r="O41" s="539"/>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6"/>
  <sheetViews>
    <sheetView workbookViewId="0"/>
  </sheetViews>
  <sheetFormatPr baseColWidth="10" defaultRowHeight="15" x14ac:dyDescent="0.25"/>
  <sheetData>
    <row r="5" spans="1:28" x14ac:dyDescent="0.25">
      <c r="B5" s="2"/>
      <c r="E5" s="3" t="s">
        <v>349</v>
      </c>
      <c r="L5" s="3" t="e">
        <f>+'INF DEPOR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69" t="s">
        <v>350</v>
      </c>
      <c r="D7" s="3"/>
      <c r="E7" s="12" t="s">
        <v>976</v>
      </c>
      <c r="F7" s="5"/>
      <c r="G7" s="5"/>
      <c r="H7" s="5"/>
      <c r="I7" s="5"/>
      <c r="J7" s="5"/>
      <c r="K7" s="5"/>
      <c r="L7" s="5"/>
      <c r="N7" s="1" t="s">
        <v>977</v>
      </c>
      <c r="S7" s="9"/>
      <c r="T7" s="9"/>
      <c r="U7" s="9"/>
      <c r="V7" s="9"/>
      <c r="W7" s="9"/>
      <c r="X7" s="9"/>
      <c r="Y7" s="9"/>
      <c r="Z7" s="9"/>
      <c r="AA7" s="9"/>
      <c r="AB7" s="9"/>
    </row>
    <row r="8" spans="1:28" x14ac:dyDescent="0.25">
      <c r="C8" s="69" t="s">
        <v>351</v>
      </c>
      <c r="D8" s="3"/>
      <c r="E8" s="13" t="s">
        <v>352</v>
      </c>
      <c r="F8" s="6"/>
      <c r="G8" s="6"/>
      <c r="H8" s="6"/>
      <c r="I8" s="6"/>
      <c r="J8" s="6"/>
      <c r="K8" s="6"/>
      <c r="L8" s="6"/>
      <c r="S8" s="9"/>
      <c r="T8" s="9"/>
      <c r="U8" s="9"/>
      <c r="V8" s="9"/>
      <c r="W8" s="9"/>
      <c r="X8" s="9"/>
      <c r="Y8" s="9"/>
      <c r="Z8" s="9"/>
      <c r="AA8" s="9"/>
      <c r="AB8" s="9"/>
    </row>
    <row r="9" spans="1:28" x14ac:dyDescent="0.25">
      <c r="C9" s="69" t="s">
        <v>353</v>
      </c>
      <c r="D9" s="3"/>
      <c r="E9" s="13" t="s">
        <v>143</v>
      </c>
      <c r="F9" s="6"/>
      <c r="G9" s="6"/>
      <c r="H9" s="6"/>
      <c r="I9" s="6"/>
      <c r="J9" s="6"/>
      <c r="K9" s="6"/>
      <c r="L9" s="6"/>
      <c r="S9" s="9"/>
      <c r="T9" s="9"/>
      <c r="U9" s="9"/>
      <c r="V9" s="9"/>
      <c r="W9" s="9"/>
      <c r="X9" s="9"/>
      <c r="Y9" s="9"/>
      <c r="Z9" s="9"/>
      <c r="AA9" s="9"/>
      <c r="AB9" s="9"/>
    </row>
    <row r="10" spans="1:28" x14ac:dyDescent="0.25">
      <c r="C10" s="69"/>
      <c r="D10" s="3"/>
      <c r="E10" s="16"/>
      <c r="F10" s="9"/>
      <c r="G10" s="9"/>
      <c r="H10" s="9"/>
      <c r="I10" s="9"/>
      <c r="J10" s="9"/>
      <c r="K10" s="9"/>
      <c r="L10" s="9"/>
      <c r="S10" s="9"/>
      <c r="T10" s="9"/>
      <c r="U10" s="9"/>
      <c r="V10" s="9"/>
      <c r="W10" s="9"/>
      <c r="X10" s="9"/>
      <c r="Y10" s="9"/>
      <c r="Z10" s="9"/>
      <c r="AA10" s="9"/>
      <c r="AB10" s="9"/>
    </row>
    <row r="11" spans="1:28" x14ac:dyDescent="0.25">
      <c r="B11" s="21" t="s">
        <v>354</v>
      </c>
      <c r="C11" s="770" t="str">
        <f>+'INF DEPOR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487</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45" x14ac:dyDescent="0.25">
      <c r="B15" s="31" t="s">
        <v>314</v>
      </c>
      <c r="C15" s="30" t="s">
        <v>277</v>
      </c>
      <c r="D15" s="30" t="s">
        <v>16</v>
      </c>
      <c r="E15" s="30" t="s">
        <v>143</v>
      </c>
      <c r="F15" s="170">
        <f>+VLOOKUP($B15,'REPORTE OBRAS'!$B$5:$AB$170,7,FALSE)</f>
        <v>1</v>
      </c>
      <c r="G15" s="171">
        <v>42333</v>
      </c>
      <c r="H15" s="171">
        <v>42368</v>
      </c>
      <c r="I15" s="68">
        <f>IFERROR((M15/L15),0)</f>
        <v>0.99628942410092569</v>
      </c>
      <c r="J15" s="171">
        <v>42333</v>
      </c>
      <c r="K15" s="171">
        <v>42368</v>
      </c>
      <c r="L15" s="170">
        <f>+VLOOKUP($B15,'REPORTE OBRAS'!$B$5:$AB$170,15,FALSE)</f>
        <v>146484</v>
      </c>
      <c r="M15" s="170">
        <f>+VLOOKUP($B15,'REPORTE OBRAS'!$B$5:$AB$170,16,FALSE)</f>
        <v>145940.46</v>
      </c>
      <c r="N15" s="30"/>
      <c r="O15" s="28"/>
      <c r="P15" s="23">
        <f>+L15-M15</f>
        <v>543.54000000000815</v>
      </c>
      <c r="Q15" s="26"/>
      <c r="R15" s="18" t="s">
        <v>394</v>
      </c>
      <c r="S15" s="20"/>
      <c r="T15" s="19"/>
      <c r="U15" s="19"/>
      <c r="V15" s="19"/>
      <c r="W15" s="19"/>
      <c r="X15" s="19"/>
      <c r="Y15" s="19"/>
      <c r="Z15" s="19"/>
      <c r="AA15" s="19"/>
      <c r="AB15" s="19"/>
    </row>
    <row r="16" spans="1:28" ht="33.75" x14ac:dyDescent="0.25">
      <c r="B16" s="31" t="s">
        <v>315</v>
      </c>
      <c r="C16" s="30" t="s">
        <v>279</v>
      </c>
      <c r="D16" s="30" t="s">
        <v>16</v>
      </c>
      <c r="E16" s="30" t="s">
        <v>143</v>
      </c>
      <c r="F16" s="170">
        <v>1</v>
      </c>
      <c r="G16" s="171">
        <v>42333</v>
      </c>
      <c r="H16" s="171">
        <v>42368</v>
      </c>
      <c r="I16" s="68">
        <f>IFERROR((M16/L16),0)</f>
        <v>0.93100511884989245</v>
      </c>
      <c r="J16" s="171">
        <v>42333</v>
      </c>
      <c r="K16" s="171">
        <v>42368</v>
      </c>
      <c r="L16" s="170">
        <f>+VLOOKUP($B16,'REPORTE OBRAS'!$B$5:$AB$170,15,FALSE)</f>
        <v>73454</v>
      </c>
      <c r="M16" s="170">
        <f>+VLOOKUP($B16,'REPORTE OBRAS'!$B$5:$AB$170,16,FALSE)</f>
        <v>68386.05</v>
      </c>
      <c r="N16" s="30"/>
      <c r="O16" s="28"/>
      <c r="P16" s="23">
        <f>+L16-M16</f>
        <v>5067.9499999999971</v>
      </c>
      <c r="Q16" s="26"/>
      <c r="R16" s="18" t="s">
        <v>394</v>
      </c>
      <c r="S16" s="20"/>
      <c r="T16" s="19"/>
      <c r="U16" s="19"/>
      <c r="V16" s="19"/>
      <c r="W16" s="19"/>
      <c r="X16" s="19"/>
      <c r="Y16" s="19"/>
      <c r="Z16" s="19"/>
      <c r="AA16" s="19"/>
      <c r="AB16" s="19"/>
    </row>
    <row r="17" spans="2:28" ht="45" x14ac:dyDescent="0.25">
      <c r="B17" s="31" t="s">
        <v>316</v>
      </c>
      <c r="C17" s="30" t="s">
        <v>281</v>
      </c>
      <c r="D17" s="30" t="s">
        <v>16</v>
      </c>
      <c r="E17" s="30" t="s">
        <v>143</v>
      </c>
      <c r="F17" s="170">
        <v>1</v>
      </c>
      <c r="G17" s="171">
        <v>42333</v>
      </c>
      <c r="H17" s="171">
        <v>42368</v>
      </c>
      <c r="I17" s="68">
        <f>IFERROR((M17/L17),0)</f>
        <v>0.89846546646698289</v>
      </c>
      <c r="J17" s="171">
        <v>42333</v>
      </c>
      <c r="K17" s="171">
        <v>42368</v>
      </c>
      <c r="L17" s="170">
        <f>+VLOOKUP($B17,'REPORTE OBRAS'!$B$5:$AB$170,15,FALSE)</f>
        <v>317836</v>
      </c>
      <c r="M17" s="170">
        <f>+VLOOKUP($B17,'REPORTE OBRAS'!$B$5:$AB$170,16,FALSE)</f>
        <v>285564.67</v>
      </c>
      <c r="N17" s="30"/>
      <c r="O17" s="28"/>
      <c r="P17" s="23">
        <f>+L17-M17</f>
        <v>32271.330000000016</v>
      </c>
      <c r="Q17" s="26"/>
      <c r="R17" s="18" t="s">
        <v>394</v>
      </c>
      <c r="S17" s="20"/>
      <c r="T17" s="19"/>
      <c r="U17" s="19"/>
      <c r="V17" s="19"/>
      <c r="W17" s="19"/>
      <c r="X17" s="19"/>
      <c r="Y17" s="19"/>
      <c r="Z17" s="19"/>
      <c r="AA17" s="19"/>
      <c r="AB17" s="19"/>
    </row>
    <row r="18" spans="2:28" ht="78.75" x14ac:dyDescent="0.25">
      <c r="B18" s="31" t="s">
        <v>322</v>
      </c>
      <c r="C18" s="30" t="s">
        <v>292</v>
      </c>
      <c r="D18" s="30" t="s">
        <v>16</v>
      </c>
      <c r="E18" s="30" t="s">
        <v>226</v>
      </c>
      <c r="F18" s="170">
        <f>+VLOOKUP($B18,'REPORTE OBRAS'!$B$5:$AB$170,7,FALSE)</f>
        <v>0</v>
      </c>
      <c r="G18" s="171" t="s">
        <v>494</v>
      </c>
      <c r="H18" s="171" t="s">
        <v>494</v>
      </c>
      <c r="I18" s="68">
        <f>IFERROR((M18/L18),0)</f>
        <v>0</v>
      </c>
      <c r="J18" s="171" t="s">
        <v>494</v>
      </c>
      <c r="K18" s="171" t="s">
        <v>494</v>
      </c>
      <c r="L18" s="170">
        <f>+VLOOKUP($B18,'REPORTE OBRAS'!$B$5:$AB$170,15,FALSE)</f>
        <v>1631790</v>
      </c>
      <c r="M18" s="170">
        <f>+VLOOKUP($B18,'REPORTE OBRAS'!$B$5:$AB$170,16,FALSE)</f>
        <v>0</v>
      </c>
      <c r="N18" s="30"/>
      <c r="O18" s="28"/>
      <c r="P18" s="23">
        <f>+L18-M18</f>
        <v>1631790</v>
      </c>
      <c r="Q18" s="26"/>
      <c r="S18" s="20"/>
      <c r="T18" s="19"/>
      <c r="U18" s="19"/>
      <c r="V18" s="19"/>
      <c r="W18" s="19"/>
      <c r="X18" s="19"/>
      <c r="Y18" s="19"/>
      <c r="Z18" s="19"/>
      <c r="AA18" s="19"/>
      <c r="AB18" s="19"/>
    </row>
    <row r="19" spans="2:28" ht="26.25" x14ac:dyDescent="0.25">
      <c r="B19" s="25"/>
      <c r="C19" s="70" t="s">
        <v>495</v>
      </c>
      <c r="D19" s="32"/>
      <c r="E19" s="25"/>
      <c r="F19" s="25"/>
      <c r="G19" s="25"/>
      <c r="H19" s="25"/>
      <c r="I19" s="25"/>
      <c r="J19" s="25"/>
      <c r="K19" s="25"/>
      <c r="L19" s="169">
        <f>SUM(L15:L18)</f>
        <v>2169564</v>
      </c>
      <c r="M19" s="169">
        <f>SUM(M15:M18)</f>
        <v>499891.18</v>
      </c>
      <c r="N19" s="25"/>
      <c r="O19" s="25"/>
      <c r="P19" s="23">
        <f>SUM(P15:P18)</f>
        <v>1669672.82</v>
      </c>
      <c r="Q19" s="26"/>
      <c r="S19" s="20"/>
      <c r="T19" s="19"/>
      <c r="U19" s="19"/>
      <c r="V19" s="19"/>
      <c r="W19" s="19"/>
      <c r="X19" s="19"/>
      <c r="Y19" s="19"/>
      <c r="Z19" s="19"/>
      <c r="AA19" s="19"/>
      <c r="AB19" s="19"/>
    </row>
    <row r="34" spans="2:15" x14ac:dyDescent="0.25">
      <c r="B34" s="10"/>
    </row>
    <row r="36" spans="2:15" x14ac:dyDescent="0.25">
      <c r="C36" s="34" t="s">
        <v>371</v>
      </c>
      <c r="D36" s="34"/>
      <c r="E36" s="539"/>
      <c r="F36" s="539"/>
      <c r="G36" s="539"/>
      <c r="H36" s="539"/>
      <c r="I36" s="539"/>
      <c r="J36" s="539"/>
      <c r="K36" s="539"/>
      <c r="L36" s="539"/>
      <c r="M36" s="539"/>
      <c r="N36" s="539"/>
      <c r="O36" s="539"/>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0"/>
  <sheetViews>
    <sheetView workbookViewId="0"/>
  </sheetViews>
  <sheetFormatPr baseColWidth="10" defaultRowHeight="15" x14ac:dyDescent="0.25"/>
  <sheetData>
    <row r="5" spans="1:28" x14ac:dyDescent="0.25">
      <c r="B5" s="2"/>
      <c r="E5" s="3" t="s">
        <v>349</v>
      </c>
      <c r="L5" s="3" t="e">
        <f>+'HABITAT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+'HABITAT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56.25" x14ac:dyDescent="0.25">
      <c r="A15" s="18" t="s">
        <v>482</v>
      </c>
      <c r="B15" s="374" t="s">
        <v>327</v>
      </c>
      <c r="C15" s="30" t="s">
        <v>301</v>
      </c>
      <c r="D15" s="30" t="s">
        <v>19</v>
      </c>
      <c r="E15" s="30" t="s">
        <v>226</v>
      </c>
      <c r="F15" s="170">
        <f>+VLOOKUP($B15,'REPORTE OBRAS'!$B$5:$AB$170,7,FALSE)</f>
        <v>1</v>
      </c>
      <c r="G15" s="171">
        <v>42216</v>
      </c>
      <c r="H15" s="171">
        <v>42286</v>
      </c>
      <c r="I15" s="68">
        <f>IFERROR((M15/L15),0)</f>
        <v>0</v>
      </c>
      <c r="J15" s="22">
        <v>42216</v>
      </c>
      <c r="K15" s="22">
        <v>42286</v>
      </c>
      <c r="L15" s="262">
        <f>+VLOOKUP($B15,'REPORTE OBRAS'!$B$5:$AB$170,15,FALSE)</f>
        <v>3000000</v>
      </c>
      <c r="M15" s="262">
        <f>+VLOOKUP($B15,'REPORTE OBRAS'!$B$5:$AB$170,16,FALSE)</f>
        <v>0</v>
      </c>
      <c r="N15" s="30" t="s">
        <v>86</v>
      </c>
      <c r="O15" s="28"/>
      <c r="P15" s="23">
        <f>+L15-M15</f>
        <v>3000000</v>
      </c>
      <c r="Q15" s="26"/>
      <c r="R15" s="41"/>
      <c r="S15" s="20"/>
      <c r="T15" s="19"/>
      <c r="U15" s="19"/>
      <c r="V15" s="19"/>
      <c r="W15" s="19"/>
      <c r="X15" s="19"/>
      <c r="Y15" s="19"/>
      <c r="Z15" s="19"/>
      <c r="AA15" s="19"/>
      <c r="AB15" s="19"/>
    </row>
    <row r="16" spans="1:28" ht="45" x14ac:dyDescent="0.25">
      <c r="A16" s="18" t="s">
        <v>482</v>
      </c>
      <c r="B16" s="374" t="s">
        <v>328</v>
      </c>
      <c r="C16" s="30" t="s">
        <v>302</v>
      </c>
      <c r="D16" s="30" t="s">
        <v>19</v>
      </c>
      <c r="E16" s="30" t="s">
        <v>143</v>
      </c>
      <c r="F16" s="170">
        <f>+VLOOKUP($B16,'REPORTE OBRAS'!$B$5:$AB$170,7,FALSE)</f>
        <v>1</v>
      </c>
      <c r="G16" s="171">
        <v>42195</v>
      </c>
      <c r="H16" s="171">
        <v>42250</v>
      </c>
      <c r="I16" s="68">
        <f>IFERROR((M16/L16),0)</f>
        <v>0.63262997499999996</v>
      </c>
      <c r="J16" s="22">
        <v>42195</v>
      </c>
      <c r="K16" s="22">
        <v>42250</v>
      </c>
      <c r="L16" s="262">
        <f>+VLOOKUP($B16,'REPORTE OBRAS'!$B$5:$AB$170,15,FALSE)</f>
        <v>1200000</v>
      </c>
      <c r="M16" s="262">
        <f>+VLOOKUP($B16,'REPORTE OBRAS'!$B$5:$AB$170,16,FALSE)</f>
        <v>759155.97</v>
      </c>
      <c r="N16" s="30" t="s">
        <v>162</v>
      </c>
      <c r="O16" s="28"/>
      <c r="P16" s="23">
        <f>+L16-M16</f>
        <v>440844.03</v>
      </c>
      <c r="Q16" s="26"/>
      <c r="R16" s="41"/>
      <c r="S16" s="20"/>
      <c r="T16" s="19"/>
      <c r="U16" s="19"/>
      <c r="V16" s="19"/>
      <c r="W16" s="19"/>
      <c r="X16" s="19"/>
      <c r="Y16" s="19"/>
      <c r="Z16" s="19"/>
      <c r="AA16" s="19"/>
      <c r="AB16" s="19"/>
    </row>
    <row r="17" spans="1:28" ht="45" x14ac:dyDescent="0.25">
      <c r="A17" s="18" t="s">
        <v>482</v>
      </c>
      <c r="B17" s="374" t="s">
        <v>329</v>
      </c>
      <c r="C17" s="30" t="s">
        <v>304</v>
      </c>
      <c r="D17" s="30" t="s">
        <v>19</v>
      </c>
      <c r="E17" s="30" t="s">
        <v>143</v>
      </c>
      <c r="F17" s="170">
        <f>+VLOOKUP($B17,'REPORTE OBRAS'!$B$5:$AB$170,7,FALSE)</f>
        <v>1</v>
      </c>
      <c r="G17" s="171">
        <v>42195</v>
      </c>
      <c r="H17" s="171">
        <v>42236</v>
      </c>
      <c r="I17" s="68">
        <f>IFERROR((M17/L17),0)</f>
        <v>0.79861111250000005</v>
      </c>
      <c r="J17" s="22">
        <v>42195</v>
      </c>
      <c r="K17" s="22">
        <v>42236</v>
      </c>
      <c r="L17" s="262">
        <f>+VLOOKUP($B17,'REPORTE OBRAS'!$B$5:$AB$170,15,FALSE)</f>
        <v>800000</v>
      </c>
      <c r="M17" s="262">
        <f>+VLOOKUP($B17,'REPORTE OBRAS'!$B$5:$AB$170,16,FALSE)</f>
        <v>638888.89</v>
      </c>
      <c r="N17" s="30" t="s">
        <v>83</v>
      </c>
      <c r="O17" s="28">
        <v>1</v>
      </c>
      <c r="P17" s="23">
        <f>+L17-M17</f>
        <v>161111.10999999999</v>
      </c>
      <c r="Q17" s="26"/>
      <c r="R17" s="41"/>
      <c r="S17" s="20"/>
      <c r="T17" s="19"/>
      <c r="U17" s="19"/>
      <c r="V17" s="19"/>
      <c r="W17" s="19"/>
      <c r="X17" s="19"/>
      <c r="Y17" s="19"/>
      <c r="Z17" s="19"/>
      <c r="AA17" s="19"/>
      <c r="AB17" s="19"/>
    </row>
    <row r="18" spans="1:28" ht="33.75" x14ac:dyDescent="0.25">
      <c r="A18" s="18" t="s">
        <v>482</v>
      </c>
      <c r="B18" s="374" t="s">
        <v>330</v>
      </c>
      <c r="C18" s="30" t="s">
        <v>306</v>
      </c>
      <c r="D18" s="30" t="s">
        <v>19</v>
      </c>
      <c r="E18" s="30" t="s">
        <v>143</v>
      </c>
      <c r="F18" s="170">
        <f>+VLOOKUP($B18,'REPORTE OBRAS'!$B$5:$AB$170,7,FALSE)</f>
        <v>1</v>
      </c>
      <c r="G18" s="171">
        <v>42195</v>
      </c>
      <c r="H18" s="171">
        <v>42236</v>
      </c>
      <c r="I18" s="68">
        <f>IFERROR((M18/L18),0)</f>
        <v>0.8016446920657877</v>
      </c>
      <c r="J18" s="22">
        <v>42195</v>
      </c>
      <c r="K18" s="22">
        <v>42236</v>
      </c>
      <c r="L18" s="262">
        <f>+VLOOKUP($B18,'REPORTE OBRAS'!$B$5:$AB$170,15,FALSE)</f>
        <v>1499999.94</v>
      </c>
      <c r="M18" s="262">
        <f>+VLOOKUP($B18,'REPORTE OBRAS'!$B$5:$AB$170,16,FALSE)</f>
        <v>1202466.99</v>
      </c>
      <c r="N18" s="30" t="s">
        <v>83</v>
      </c>
      <c r="O18" s="28">
        <v>1</v>
      </c>
      <c r="P18" s="23">
        <f>+L18-M18</f>
        <v>297532.94999999995</v>
      </c>
      <c r="Q18" s="26"/>
      <c r="R18" s="41"/>
      <c r="S18" s="20"/>
      <c r="T18" s="19"/>
      <c r="U18" s="19"/>
      <c r="V18" s="19"/>
      <c r="W18" s="19"/>
      <c r="X18" s="19"/>
      <c r="Y18" s="19"/>
      <c r="Z18" s="19"/>
      <c r="AA18" s="19"/>
      <c r="AB18" s="19"/>
    </row>
    <row r="19" spans="1:28" x14ac:dyDescent="0.25">
      <c r="B19" s="25"/>
      <c r="C19" s="32" t="s">
        <v>19</v>
      </c>
      <c r="D19" s="32"/>
      <c r="E19" s="25"/>
      <c r="F19" s="25"/>
      <c r="G19" s="25"/>
      <c r="H19" s="25"/>
      <c r="I19" s="25"/>
      <c r="J19" s="25"/>
      <c r="K19" s="25"/>
      <c r="L19" s="169">
        <f>SUM(L15:L18)</f>
        <v>6499999.9399999995</v>
      </c>
      <c r="M19" s="169">
        <f>SUM(M15:M18)</f>
        <v>2600511.8499999996</v>
      </c>
      <c r="N19" s="25"/>
      <c r="O19" s="25"/>
      <c r="P19" s="23">
        <f>SUM(P15:P18)</f>
        <v>3899488.09</v>
      </c>
      <c r="Q19" s="26"/>
      <c r="S19" s="20"/>
      <c r="T19" s="19"/>
      <c r="U19" s="19"/>
      <c r="V19" s="19"/>
      <c r="W19" s="19"/>
      <c r="X19" s="19"/>
      <c r="Y19" s="19"/>
      <c r="Z19" s="19"/>
      <c r="AA19" s="19"/>
      <c r="AB19" s="19"/>
    </row>
    <row r="23" spans="1:28" x14ac:dyDescent="0.25">
      <c r="O23" s="43"/>
      <c r="R23" s="184"/>
    </row>
    <row r="24" spans="1:28" x14ac:dyDescent="0.25">
      <c r="O24" s="43"/>
    </row>
    <row r="28" spans="1:28" x14ac:dyDescent="0.25">
      <c r="B28" s="10"/>
    </row>
    <row r="30" spans="1:28" x14ac:dyDescent="0.25">
      <c r="C30" s="34" t="s">
        <v>371</v>
      </c>
      <c r="D30" s="34"/>
      <c r="E30" s="539"/>
      <c r="F30" s="539"/>
      <c r="G30" s="539"/>
      <c r="H30" s="539"/>
      <c r="I30" s="539"/>
      <c r="J30" s="539"/>
      <c r="K30" s="539"/>
      <c r="L30" s="539"/>
      <c r="M30" s="539"/>
      <c r="N30" s="539"/>
      <c r="O30" s="539"/>
      <c r="P30" s="53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x14ac:dyDescent="0.25">
      <c r="B5" s="2"/>
      <c r="E5" s="3" t="s">
        <v>349</v>
      </c>
      <c r="L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+'PRONAPRED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67.5" x14ac:dyDescent="0.25">
      <c r="B15" s="374">
        <v>623986</v>
      </c>
      <c r="C15" s="30" t="s">
        <v>308</v>
      </c>
      <c r="D15" s="30" t="s">
        <v>6</v>
      </c>
      <c r="E15" s="64" t="s">
        <v>226</v>
      </c>
      <c r="F15" s="170">
        <f>+VLOOKUP($B15,'REPORTE OBRAS'!$B$5:$AB$170,7,FALSE)</f>
        <v>1</v>
      </c>
      <c r="G15" s="201">
        <v>42226</v>
      </c>
      <c r="H15" s="201">
        <v>42268</v>
      </c>
      <c r="I15" s="66">
        <f>IFERROR((M15/L15),0)</f>
        <v>0.96496219153394891</v>
      </c>
      <c r="J15" s="201">
        <f>+G15</f>
        <v>42226</v>
      </c>
      <c r="K15" s="201">
        <f>+H15</f>
        <v>42268</v>
      </c>
      <c r="L15" s="262">
        <f>+VLOOKUP($B15,'REPORTE OBRAS'!$B$5:$AB$170,15,FALSE)</f>
        <v>3756000.04</v>
      </c>
      <c r="M15" s="262">
        <f>+VLOOKUP($B15,'REPORTE OBRAS'!$B$5:$AB$170,16,FALSE)</f>
        <v>3624398.03</v>
      </c>
      <c r="N15" s="64"/>
      <c r="O15" s="31"/>
      <c r="P15" s="23"/>
      <c r="Q15" s="17">
        <f>+L15-M15</f>
        <v>131602.01000000024</v>
      </c>
      <c r="R15" s="18" t="s">
        <v>120</v>
      </c>
      <c r="S15" s="20"/>
      <c r="T15" s="19"/>
      <c r="U15" s="19"/>
      <c r="V15" s="19"/>
      <c r="W15" s="19"/>
      <c r="X15" s="19"/>
      <c r="Y15" s="19"/>
      <c r="Z15" s="19"/>
      <c r="AA15" s="19"/>
      <c r="AB15" s="19"/>
    </row>
    <row r="16" spans="1:28" x14ac:dyDescent="0.25">
      <c r="B16" s="25"/>
      <c r="C16" s="32" t="s">
        <v>6</v>
      </c>
      <c r="D16" s="32"/>
      <c r="E16" s="25"/>
      <c r="F16" s="25"/>
      <c r="G16" s="25"/>
      <c r="H16" s="25"/>
      <c r="I16" s="25"/>
      <c r="J16" s="25"/>
      <c r="K16" s="25"/>
      <c r="L16" s="169">
        <f>SUM(L15:L15)</f>
        <v>3756000.04</v>
      </c>
      <c r="M16" s="169">
        <f>SUM(M15:M15)</f>
        <v>3624398.03</v>
      </c>
      <c r="N16" s="25"/>
      <c r="O16" s="25"/>
      <c r="P16" s="23"/>
      <c r="Q16" s="26"/>
      <c r="S16" s="20"/>
      <c r="T16" s="19"/>
      <c r="U16" s="19"/>
      <c r="V16" s="19"/>
      <c r="W16" s="19"/>
      <c r="X16" s="19"/>
      <c r="Y16" s="19"/>
      <c r="Z16" s="19"/>
      <c r="AA16" s="19"/>
      <c r="AB16" s="19"/>
    </row>
    <row r="20" spans="2:15" x14ac:dyDescent="0.25">
      <c r="M20" s="158"/>
    </row>
    <row r="29" spans="2:15" x14ac:dyDescent="0.25">
      <c r="B29" s="10"/>
    </row>
    <row r="31" spans="2:15" x14ac:dyDescent="0.25">
      <c r="C31" s="34" t="s">
        <v>371</v>
      </c>
      <c r="D31" s="34"/>
      <c r="E31" s="539"/>
      <c r="F31" s="539"/>
      <c r="G31" s="539"/>
      <c r="H31" s="539"/>
      <c r="I31" s="539"/>
      <c r="J31" s="539"/>
      <c r="K31" s="539"/>
      <c r="L31" s="539"/>
      <c r="M31" s="539"/>
      <c r="N31" s="539"/>
      <c r="O31" s="5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str">
        <f>'DIRECTO 2013'!$M$6</f>
        <v>FECHA: 28 DE FEBRERO DE 2017</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+'DIRECTO 2013'!$C$12:$E$12</f>
        <v>DICIEMBRE</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56.25" x14ac:dyDescent="0.25">
      <c r="B15" s="31">
        <v>6217</v>
      </c>
      <c r="C15" s="30" t="s">
        <v>98</v>
      </c>
      <c r="D15" s="30" t="s">
        <v>9</v>
      </c>
      <c r="E15" s="30" t="s">
        <v>99</v>
      </c>
      <c r="F15" s="170">
        <v>1</v>
      </c>
      <c r="G15" s="22">
        <v>42222</v>
      </c>
      <c r="H15" s="22">
        <v>42298</v>
      </c>
      <c r="I15" s="68">
        <f>IFERROR((M15/L15),0)</f>
        <v>0.96569185291559667</v>
      </c>
      <c r="J15" s="22">
        <v>42222</v>
      </c>
      <c r="K15" s="22">
        <v>42298</v>
      </c>
      <c r="L15" s="262">
        <v>1003721.65</v>
      </c>
      <c r="M15" s="370">
        <f>930149.26+39136.56</f>
        <v>969285.82000000007</v>
      </c>
      <c r="N15" s="30" t="s">
        <v>83</v>
      </c>
      <c r="O15" s="28">
        <v>1</v>
      </c>
      <c r="P15" s="23"/>
      <c r="Q15" s="17">
        <f>+L15-M15</f>
        <v>34435.829999999958</v>
      </c>
      <c r="S15" s="20"/>
      <c r="T15" s="42"/>
      <c r="U15" s="19"/>
      <c r="V15" s="19"/>
      <c r="W15" s="19"/>
      <c r="X15" s="19"/>
      <c r="Y15" s="19"/>
      <c r="Z15" s="19"/>
      <c r="AA15" s="19"/>
      <c r="AB15" s="19"/>
    </row>
    <row r="16" spans="1:28" x14ac:dyDescent="0.25">
      <c r="B16" s="25"/>
      <c r="C16" s="32" t="s">
        <v>9</v>
      </c>
      <c r="D16" s="32"/>
      <c r="E16" s="25"/>
      <c r="F16" s="25"/>
      <c r="G16" s="25"/>
      <c r="H16" s="25"/>
      <c r="I16" s="25"/>
      <c r="J16" s="25"/>
      <c r="K16" s="25"/>
      <c r="L16" s="263">
        <f>SUM(L15:L15)</f>
        <v>1003721.65</v>
      </c>
      <c r="M16" s="263">
        <f>SUM(M15:M15)</f>
        <v>969285.82000000007</v>
      </c>
      <c r="N16" s="25"/>
      <c r="O16" s="25"/>
      <c r="P16" s="23"/>
      <c r="Q16" s="26"/>
      <c r="S16" s="20"/>
      <c r="T16" s="19"/>
      <c r="U16" s="19"/>
      <c r="V16" s="19"/>
      <c r="W16" s="19"/>
      <c r="X16" s="19"/>
      <c r="Y16" s="19"/>
      <c r="Z16" s="19"/>
      <c r="AA16" s="19"/>
      <c r="AB16" s="19"/>
    </row>
    <row r="20" spans="2:17" x14ac:dyDescent="0.25">
      <c r="L20" s="43"/>
      <c r="M20" s="43"/>
      <c r="P20" s="158">
        <f>+L15-M15</f>
        <v>34435.829999999958</v>
      </c>
      <c r="Q20" s="1" t="s">
        <v>377</v>
      </c>
    </row>
    <row r="32" spans="2:17" x14ac:dyDescent="0.25">
      <c r="B32" s="10"/>
    </row>
    <row r="35" spans="3:15" x14ac:dyDescent="0.25">
      <c r="C35" s="768" t="s">
        <v>371</v>
      </c>
      <c r="D35" s="768"/>
      <c r="E35" s="768"/>
      <c r="F35" s="768"/>
      <c r="G35" s="768"/>
      <c r="H35" s="768"/>
      <c r="I35" s="768"/>
      <c r="J35" s="768"/>
      <c r="K35" s="768"/>
      <c r="L35" s="768"/>
      <c r="M35" s="768"/>
      <c r="N35" s="768"/>
      <c r="O35" s="539"/>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8"/>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5.5" x14ac:dyDescent="0.25">
      <c r="A11" s="24"/>
      <c r="B11" s="27" t="s">
        <v>31</v>
      </c>
      <c r="C11" s="27" t="s">
        <v>32</v>
      </c>
      <c r="D11" s="27" t="s">
        <v>33</v>
      </c>
      <c r="E11" s="27" t="s">
        <v>35</v>
      </c>
      <c r="F11" s="27" t="s">
        <v>374</v>
      </c>
      <c r="G11" s="27" t="s">
        <v>38</v>
      </c>
      <c r="H11" s="27" t="s">
        <v>39</v>
      </c>
      <c r="I11" s="27" t="s">
        <v>374</v>
      </c>
      <c r="J11" s="27" t="s">
        <v>38</v>
      </c>
      <c r="K11" s="27" t="s">
        <v>39</v>
      </c>
      <c r="L11" s="27" t="s">
        <v>375</v>
      </c>
      <c r="M11" s="27" t="s">
        <v>375</v>
      </c>
      <c r="N11" s="27" t="s">
        <v>47</v>
      </c>
      <c r="O11" s="27" t="s">
        <v>48</v>
      </c>
      <c r="P11" s="8"/>
      <c r="Q11" s="7"/>
      <c r="S11" s="11"/>
      <c r="T11" s="15"/>
      <c r="U11" s="15"/>
      <c r="V11" s="15"/>
      <c r="W11" s="15"/>
      <c r="X11" s="15"/>
      <c r="Y11" s="15"/>
      <c r="Z11" s="15"/>
      <c r="AA11" s="15"/>
      <c r="AB11" s="15"/>
    </row>
    <row r="12" spans="1:28" ht="33.75" x14ac:dyDescent="0.25">
      <c r="B12" s="31" t="s">
        <v>323</v>
      </c>
      <c r="C12" s="30" t="s">
        <v>427</v>
      </c>
      <c r="D12" s="30" t="s">
        <v>18</v>
      </c>
      <c r="E12" s="30" t="s">
        <v>496</v>
      </c>
      <c r="F12" s="170">
        <f>+VLOOKUP($B12,'REPORTE OBRAS'!$B$5:$AB$170,7,FALSE)</f>
        <v>1</v>
      </c>
      <c r="G12" s="171">
        <v>42333</v>
      </c>
      <c r="H12" s="171">
        <v>42368</v>
      </c>
      <c r="I12" s="66">
        <f>IFERROR((M12/L12),0)</f>
        <v>0.96726705000000002</v>
      </c>
      <c r="J12" s="65">
        <v>42333</v>
      </c>
      <c r="K12" s="65">
        <v>42368</v>
      </c>
      <c r="L12" s="262">
        <f>+VLOOKUP($B12,'REPORTE OBRAS'!$B$5:$AB$170,15,FALSE)</f>
        <v>1000000</v>
      </c>
      <c r="M12" s="262">
        <f>+VLOOKUP($B12,'REPORTE OBRAS'!$B$5:$AB$170,16,FALSE)</f>
        <v>967267.05</v>
      </c>
      <c r="N12" s="64"/>
      <c r="O12" s="31"/>
      <c r="P12" s="23"/>
      <c r="Q12" s="17">
        <f>+L12-M12</f>
        <v>32732.949999999953</v>
      </c>
      <c r="S12" s="20"/>
      <c r="T12" s="19"/>
      <c r="U12" s="19"/>
      <c r="V12" s="19"/>
      <c r="W12" s="19"/>
      <c r="X12" s="19"/>
      <c r="Y12" s="19"/>
      <c r="Z12" s="19"/>
      <c r="AA12" s="19"/>
      <c r="AB12" s="19"/>
    </row>
    <row r="13" spans="1:28" ht="45" x14ac:dyDescent="0.25">
      <c r="B13" s="31" t="s">
        <v>324</v>
      </c>
      <c r="C13" s="30" t="s">
        <v>325</v>
      </c>
      <c r="D13" s="30" t="s">
        <v>18</v>
      </c>
      <c r="E13" s="30" t="s">
        <v>497</v>
      </c>
      <c r="F13" s="170">
        <f>+VLOOKUP($B13,'REPORTE OBRAS'!$B$5:$AB$170,7,FALSE)</f>
        <v>1</v>
      </c>
      <c r="G13" s="65">
        <v>42357</v>
      </c>
      <c r="H13" s="65">
        <v>42369</v>
      </c>
      <c r="I13" s="66">
        <f>IFERROR((M13/L13),0)</f>
        <v>0.99689871764705884</v>
      </c>
      <c r="J13" s="65">
        <v>42357</v>
      </c>
      <c r="K13" s="65">
        <v>42369</v>
      </c>
      <c r="L13" s="262">
        <f>+VLOOKUP($B13,'REPORTE OBRAS'!$B$5:$AB$170,15,FALSE)</f>
        <v>1700000</v>
      </c>
      <c r="M13" s="262">
        <f>+VLOOKUP($B13,'REPORTE OBRAS'!$B$5:$AB$170,16,FALSE)</f>
        <v>1694727.82</v>
      </c>
      <c r="N13" s="64"/>
      <c r="O13" s="31"/>
      <c r="P13" s="23"/>
      <c r="Q13" s="17">
        <f>+L13-M13</f>
        <v>5272.1799999999348</v>
      </c>
      <c r="S13" s="20"/>
      <c r="T13" s="19"/>
      <c r="U13" s="19"/>
      <c r="V13" s="19"/>
      <c r="W13" s="19"/>
      <c r="X13" s="19"/>
      <c r="Y13" s="19"/>
      <c r="Z13" s="19"/>
      <c r="AA13" s="19"/>
      <c r="AB13" s="19"/>
    </row>
    <row r="14" spans="1:28" x14ac:dyDescent="0.25">
      <c r="B14" s="25"/>
      <c r="C14" s="32" t="s">
        <v>498</v>
      </c>
      <c r="D14" s="32"/>
      <c r="E14" s="25"/>
      <c r="F14" s="25"/>
      <c r="G14" s="25"/>
      <c r="H14" s="25"/>
      <c r="I14" s="25"/>
      <c r="J14" s="25"/>
      <c r="K14" s="25"/>
      <c r="L14" s="169">
        <f>SUM(L12:L13)</f>
        <v>2700000</v>
      </c>
      <c r="M14" s="169">
        <f>SUM(M12:M13)</f>
        <v>2661994.87</v>
      </c>
      <c r="N14" s="25"/>
      <c r="O14" s="25"/>
      <c r="P14" s="23"/>
      <c r="Q14" s="17">
        <f>SUM(Q12:Q13)</f>
        <v>38005.129999999888</v>
      </c>
      <c r="S14" s="20"/>
      <c r="T14" s="19"/>
      <c r="U14" s="19"/>
      <c r="V14" s="19"/>
      <c r="W14" s="19"/>
      <c r="X14" s="19"/>
      <c r="Y14" s="19"/>
      <c r="Z14" s="19"/>
      <c r="AA14" s="19"/>
      <c r="AB14" s="19"/>
    </row>
    <row r="16" spans="1:28" x14ac:dyDescent="0.25">
      <c r="L16" s="43"/>
    </row>
    <row r="26" spans="2:15" x14ac:dyDescent="0.25">
      <c r="B26" s="10"/>
    </row>
    <row r="28" spans="2:15" x14ac:dyDescent="0.25">
      <c r="B28" s="34" t="s">
        <v>371</v>
      </c>
      <c r="D28" s="34"/>
      <c r="E28" s="539"/>
      <c r="F28" s="539"/>
      <c r="G28" s="539"/>
      <c r="H28" s="539"/>
      <c r="I28" s="539"/>
      <c r="J28" s="539"/>
      <c r="K28" s="539"/>
      <c r="L28" s="539"/>
      <c r="M28" s="539"/>
      <c r="N28" s="539"/>
      <c r="O28" s="53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0"/>
  <sheetViews>
    <sheetView workbookViewId="0"/>
  </sheetViews>
  <sheetFormatPr baseColWidth="10" defaultRowHeight="15" x14ac:dyDescent="0.25"/>
  <sheetData>
    <row r="5" spans="1:28" ht="15.75" x14ac:dyDescent="0.3">
      <c r="B5" s="670"/>
      <c r="E5" s="626" t="s">
        <v>349</v>
      </c>
      <c r="L5" s="626" t="e">
        <f>+'GEQ 2014'!L5</f>
        <v>#REF!</v>
      </c>
      <c r="S5" s="860"/>
      <c r="T5" s="860"/>
      <c r="U5" s="860"/>
      <c r="V5" s="860"/>
      <c r="W5" s="860"/>
      <c r="X5" s="860"/>
      <c r="Y5" s="860"/>
      <c r="Z5" s="860"/>
      <c r="AA5" s="860"/>
      <c r="AB5" s="860"/>
    </row>
    <row r="6" spans="1:28" ht="15.75" x14ac:dyDescent="0.3">
      <c r="B6" s="671"/>
      <c r="S6" s="630"/>
      <c r="T6" s="630"/>
      <c r="U6" s="630"/>
      <c r="V6" s="630"/>
      <c r="W6" s="630"/>
      <c r="X6" s="630"/>
      <c r="Y6" s="630"/>
      <c r="Z6" s="630"/>
      <c r="AA6" s="630"/>
      <c r="AB6" s="630"/>
    </row>
    <row r="7" spans="1:28" ht="15.75" x14ac:dyDescent="0.3">
      <c r="C7" s="627" t="s">
        <v>350</v>
      </c>
      <c r="E7" s="628" t="s">
        <v>976</v>
      </c>
      <c r="F7" s="672"/>
      <c r="G7" s="672"/>
      <c r="H7" s="672"/>
      <c r="I7" s="672"/>
      <c r="J7" s="672"/>
      <c r="K7" s="672"/>
      <c r="L7" s="672"/>
      <c r="N7" s="626" t="s">
        <v>977</v>
      </c>
      <c r="S7" s="630"/>
      <c r="T7" s="630"/>
      <c r="U7" s="630"/>
      <c r="V7" s="630"/>
      <c r="W7" s="630"/>
      <c r="X7" s="630"/>
      <c r="Y7" s="630"/>
      <c r="Z7" s="630"/>
      <c r="AA7" s="630"/>
      <c r="AB7" s="630"/>
    </row>
    <row r="8" spans="1:28" ht="15.75" x14ac:dyDescent="0.3">
      <c r="C8" s="627" t="s">
        <v>351</v>
      </c>
      <c r="E8" s="629" t="s">
        <v>352</v>
      </c>
      <c r="F8" s="629"/>
      <c r="G8" s="629"/>
      <c r="H8" s="629"/>
      <c r="I8" s="629"/>
      <c r="J8" s="629"/>
      <c r="K8" s="629"/>
      <c r="L8" s="629"/>
      <c r="S8" s="630"/>
      <c r="T8" s="630"/>
      <c r="U8" s="630"/>
      <c r="V8" s="630"/>
      <c r="W8" s="630"/>
      <c r="X8" s="630"/>
      <c r="Y8" s="630"/>
      <c r="Z8" s="630"/>
      <c r="AA8" s="630"/>
      <c r="AB8" s="630"/>
    </row>
    <row r="9" spans="1:28" ht="15.75" x14ac:dyDescent="0.3">
      <c r="C9" s="627" t="s">
        <v>353</v>
      </c>
      <c r="E9" s="629" t="s">
        <v>143</v>
      </c>
      <c r="F9" s="629"/>
      <c r="G9" s="629"/>
      <c r="H9" s="629"/>
      <c r="I9" s="629"/>
      <c r="J9" s="629"/>
      <c r="K9" s="629"/>
      <c r="L9" s="629"/>
      <c r="S9" s="630"/>
      <c r="T9" s="630"/>
      <c r="U9" s="630"/>
      <c r="V9" s="630"/>
      <c r="W9" s="630"/>
      <c r="X9" s="630"/>
      <c r="Y9" s="630"/>
      <c r="Z9" s="630"/>
      <c r="AA9" s="630"/>
      <c r="AB9" s="630"/>
    </row>
    <row r="10" spans="1:28" ht="15.75" x14ac:dyDescent="0.3">
      <c r="E10" s="630"/>
      <c r="F10" s="630"/>
      <c r="G10" s="630"/>
      <c r="H10" s="630"/>
      <c r="I10" s="630"/>
      <c r="J10" s="630"/>
      <c r="K10" s="630"/>
      <c r="L10" s="630"/>
      <c r="S10" s="630"/>
      <c r="T10" s="630"/>
      <c r="U10" s="630"/>
      <c r="V10" s="630"/>
      <c r="W10" s="630"/>
      <c r="X10" s="630"/>
      <c r="Y10" s="630"/>
      <c r="Z10" s="630"/>
      <c r="AA10" s="630"/>
      <c r="AB10" s="630"/>
    </row>
    <row r="11" spans="1:28" ht="15.75" x14ac:dyDescent="0.3">
      <c r="B11" s="552" t="s">
        <v>354</v>
      </c>
      <c r="C11" s="861" t="str">
        <f>+'GEQ 2014'!C11:E11</f>
        <v>EN EJECUCIÓN</v>
      </c>
      <c r="D11" s="862"/>
      <c r="E11" s="863"/>
      <c r="F11" s="867"/>
      <c r="G11" s="878"/>
      <c r="H11" s="878"/>
      <c r="I11" s="878"/>
      <c r="J11" s="878"/>
      <c r="K11" s="878"/>
      <c r="L11" s="878"/>
      <c r="M11" s="878"/>
      <c r="N11" s="878"/>
      <c r="O11" s="868"/>
      <c r="P11" s="675"/>
      <c r="S11" s="630"/>
      <c r="T11" s="630"/>
      <c r="U11" s="630"/>
      <c r="V11" s="630"/>
      <c r="W11" s="630"/>
      <c r="X11" s="630"/>
      <c r="Y11" s="630"/>
      <c r="Z11" s="630"/>
      <c r="AA11" s="630"/>
      <c r="AB11" s="630"/>
    </row>
    <row r="12" spans="1:28" ht="40.5" x14ac:dyDescent="0.3">
      <c r="B12" s="552" t="s">
        <v>355</v>
      </c>
      <c r="C12" s="809" t="s">
        <v>356</v>
      </c>
      <c r="D12" s="810"/>
      <c r="E12" s="811"/>
      <c r="F12" s="812" t="s">
        <v>357</v>
      </c>
      <c r="G12" s="813"/>
      <c r="H12" s="813"/>
      <c r="I12" s="813"/>
      <c r="J12" s="813"/>
      <c r="K12" s="814"/>
      <c r="L12" s="812" t="s">
        <v>358</v>
      </c>
      <c r="M12" s="814"/>
      <c r="N12" s="867"/>
      <c r="O12" s="868"/>
      <c r="P12" s="675"/>
      <c r="S12" s="630"/>
      <c r="T12" s="630"/>
      <c r="U12" s="630"/>
      <c r="V12" s="630"/>
      <c r="W12" s="630"/>
      <c r="X12" s="630"/>
      <c r="Y12" s="630"/>
      <c r="Z12" s="630"/>
      <c r="AA12" s="630"/>
      <c r="AB12" s="630"/>
    </row>
    <row r="13" spans="1:28" ht="40.5" x14ac:dyDescent="0.3">
      <c r="B13" s="552" t="s">
        <v>360</v>
      </c>
      <c r="C13" s="819" t="s">
        <v>361</v>
      </c>
      <c r="D13" s="820"/>
      <c r="E13" s="821"/>
      <c r="F13" s="797" t="s">
        <v>362</v>
      </c>
      <c r="G13" s="798"/>
      <c r="H13" s="799"/>
      <c r="I13" s="797" t="s">
        <v>363</v>
      </c>
      <c r="J13" s="798"/>
      <c r="K13" s="799"/>
      <c r="L13" s="552" t="s">
        <v>364</v>
      </c>
      <c r="M13" s="646" t="s">
        <v>365</v>
      </c>
      <c r="N13" s="858" t="s">
        <v>366</v>
      </c>
      <c r="O13" s="859"/>
      <c r="P13" s="676"/>
      <c r="S13" s="630"/>
      <c r="T13" s="630"/>
      <c r="U13" s="630"/>
      <c r="V13" s="630"/>
      <c r="W13" s="630"/>
      <c r="X13" s="630"/>
      <c r="Y13" s="630"/>
      <c r="Z13" s="630"/>
      <c r="AA13" s="630"/>
      <c r="AB13" s="630"/>
    </row>
    <row r="14" spans="1:28"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77"/>
      <c r="S14" s="679"/>
      <c r="T14" s="630"/>
      <c r="U14" s="630"/>
      <c r="V14" s="630"/>
      <c r="W14" s="630"/>
      <c r="X14" s="630"/>
      <c r="Y14" s="630"/>
      <c r="Z14" s="630"/>
      <c r="AA14" s="630"/>
      <c r="AB14" s="630"/>
    </row>
    <row r="15" spans="1:28" ht="67.5" x14ac:dyDescent="0.3">
      <c r="B15" s="660">
        <v>60224</v>
      </c>
      <c r="C15" s="661" t="s">
        <v>237</v>
      </c>
      <c r="D15" s="662" t="s">
        <v>499</v>
      </c>
      <c r="E15" s="662" t="s">
        <v>335</v>
      </c>
      <c r="F15" s="632">
        <v>1</v>
      </c>
      <c r="G15" s="663">
        <v>42638</v>
      </c>
      <c r="H15" s="663">
        <v>42707</v>
      </c>
      <c r="I15" s="642">
        <f>IFERROR((M15/L15),0)</f>
        <v>0</v>
      </c>
      <c r="J15" s="583">
        <v>42638</v>
      </c>
      <c r="K15" s="583">
        <v>42724</v>
      </c>
      <c r="L15" s="582"/>
      <c r="M15" s="582"/>
      <c r="N15" s="664"/>
      <c r="O15" s="665"/>
      <c r="P15" s="678"/>
      <c r="Q15" s="570">
        <v>0</v>
      </c>
      <c r="S15" s="569"/>
      <c r="T15" s="572"/>
      <c r="U15" s="549"/>
      <c r="V15" s="549"/>
      <c r="W15" s="549"/>
      <c r="X15" s="549"/>
      <c r="Y15" s="549"/>
      <c r="Z15" s="549"/>
      <c r="AA15" s="549"/>
      <c r="AB15" s="549"/>
    </row>
    <row r="16" spans="1:28" ht="81" x14ac:dyDescent="0.3">
      <c r="B16" s="660">
        <v>60225</v>
      </c>
      <c r="C16" s="661" t="s">
        <v>500</v>
      </c>
      <c r="D16" s="662" t="s">
        <v>164</v>
      </c>
      <c r="E16" s="662" t="s">
        <v>501</v>
      </c>
      <c r="F16" s="632">
        <v>1</v>
      </c>
      <c r="G16" s="663">
        <v>42638</v>
      </c>
      <c r="H16" s="663">
        <v>42750</v>
      </c>
      <c r="I16" s="642">
        <f>IFERROR((M16/L16),0)</f>
        <v>0</v>
      </c>
      <c r="J16" s="583">
        <v>42638</v>
      </c>
      <c r="K16" s="583">
        <v>42733</v>
      </c>
      <c r="L16" s="582"/>
      <c r="M16" s="582"/>
      <c r="N16" s="664" t="s">
        <v>502</v>
      </c>
      <c r="O16" s="665" t="s">
        <v>503</v>
      </c>
      <c r="P16" s="678"/>
      <c r="Q16" s="570">
        <f>+L16-M16</f>
        <v>0</v>
      </c>
      <c r="S16" s="569"/>
      <c r="T16" s="549"/>
      <c r="U16" s="549"/>
      <c r="V16" s="549"/>
      <c r="W16" s="549"/>
      <c r="X16" s="549"/>
      <c r="Y16" s="549"/>
      <c r="Z16" s="549"/>
      <c r="AA16" s="549"/>
      <c r="AB16" s="549"/>
    </row>
    <row r="17" spans="1:28" ht="67.5" x14ac:dyDescent="0.3">
      <c r="B17" s="660">
        <v>60226</v>
      </c>
      <c r="C17" s="661" t="s">
        <v>504</v>
      </c>
      <c r="D17" s="662" t="s">
        <v>505</v>
      </c>
      <c r="E17" s="662" t="s">
        <v>471</v>
      </c>
      <c r="F17" s="632">
        <v>1</v>
      </c>
      <c r="G17" s="663">
        <v>42638</v>
      </c>
      <c r="H17" s="663">
        <v>42731</v>
      </c>
      <c r="I17" s="642">
        <f>IFERROR((M17/L17),0)</f>
        <v>0</v>
      </c>
      <c r="J17" s="583">
        <v>42638</v>
      </c>
      <c r="K17" s="583">
        <v>42731</v>
      </c>
      <c r="L17" s="582"/>
      <c r="M17" s="582"/>
      <c r="N17" s="664" t="s">
        <v>506</v>
      </c>
      <c r="O17" s="665" t="s">
        <v>507</v>
      </c>
      <c r="P17" s="678"/>
      <c r="Q17" s="570">
        <f>L17-M17</f>
        <v>0</v>
      </c>
      <c r="S17" s="569"/>
      <c r="T17" s="549"/>
      <c r="U17" s="549"/>
      <c r="V17" s="549"/>
      <c r="W17" s="549"/>
      <c r="X17" s="549"/>
      <c r="Y17" s="549"/>
      <c r="Z17" s="549"/>
      <c r="AA17" s="549"/>
      <c r="AB17" s="549"/>
    </row>
    <row r="18" spans="1:28" ht="40.5" x14ac:dyDescent="0.3">
      <c r="B18" s="660">
        <v>60227</v>
      </c>
      <c r="C18" s="661" t="s">
        <v>476</v>
      </c>
      <c r="D18" s="662" t="s">
        <v>508</v>
      </c>
      <c r="E18" s="662" t="s">
        <v>335</v>
      </c>
      <c r="F18" s="632">
        <v>1</v>
      </c>
      <c r="G18" s="663">
        <v>42699</v>
      </c>
      <c r="H18" s="663">
        <v>42768</v>
      </c>
      <c r="I18" s="642">
        <f>IFERROR((M18/L18),0)</f>
        <v>0</v>
      </c>
      <c r="J18" s="583">
        <v>42699</v>
      </c>
      <c r="K18" s="583">
        <v>42817</v>
      </c>
      <c r="L18" s="582"/>
      <c r="M18" s="582"/>
      <c r="N18" s="664" t="s">
        <v>509</v>
      </c>
      <c r="O18" s="665">
        <v>1360.32</v>
      </c>
      <c r="P18" s="678"/>
      <c r="Q18" s="570">
        <v>0</v>
      </c>
      <c r="S18" s="569"/>
      <c r="T18" s="549"/>
      <c r="U18" s="549"/>
      <c r="V18" s="549"/>
      <c r="W18" s="549"/>
      <c r="X18" s="549"/>
      <c r="Y18" s="549"/>
      <c r="Z18" s="549"/>
      <c r="AA18" s="549"/>
      <c r="AB18" s="549"/>
    </row>
    <row r="19" spans="1:28" ht="15.75" x14ac:dyDescent="0.3">
      <c r="B19" s="660">
        <v>60222</v>
      </c>
      <c r="C19" s="661" t="s">
        <v>239</v>
      </c>
      <c r="D19" s="662"/>
      <c r="E19" s="662" t="s">
        <v>143</v>
      </c>
      <c r="F19" s="632">
        <v>1</v>
      </c>
      <c r="G19" s="663"/>
      <c r="H19" s="663"/>
      <c r="I19" s="642">
        <f>IFERROR((M19/L19),0)</f>
        <v>0</v>
      </c>
      <c r="J19" s="583"/>
      <c r="K19" s="583"/>
      <c r="L19" s="582"/>
      <c r="M19" s="582"/>
      <c r="N19" s="664"/>
      <c r="O19" s="665"/>
      <c r="P19" s="678"/>
      <c r="Q19" s="570">
        <f>+L19-M19</f>
        <v>0</v>
      </c>
      <c r="S19" s="569"/>
      <c r="T19" s="549"/>
      <c r="U19" s="549"/>
      <c r="V19" s="549"/>
      <c r="W19" s="549"/>
      <c r="X19" s="549"/>
      <c r="Y19" s="549"/>
      <c r="Z19" s="549"/>
      <c r="AA19" s="549"/>
      <c r="AB19" s="549"/>
    </row>
    <row r="20" spans="1:28" ht="94.5" x14ac:dyDescent="0.3">
      <c r="B20" s="660">
        <v>60228</v>
      </c>
      <c r="C20" s="661" t="s">
        <v>691</v>
      </c>
      <c r="D20" s="662"/>
      <c r="E20" s="662" t="s">
        <v>692</v>
      </c>
      <c r="F20" s="632"/>
      <c r="G20" s="663"/>
      <c r="H20" s="663"/>
      <c r="I20" s="642"/>
      <c r="J20" s="583"/>
      <c r="K20" s="583"/>
      <c r="L20" s="582">
        <v>170956.72</v>
      </c>
      <c r="M20" s="582">
        <v>0</v>
      </c>
      <c r="N20" s="664"/>
      <c r="O20" s="665"/>
      <c r="P20" s="678"/>
      <c r="Q20" s="571">
        <f>+L20-M20</f>
        <v>170956.72</v>
      </c>
      <c r="S20" s="569"/>
      <c r="T20" s="549"/>
      <c r="U20" s="549"/>
      <c r="V20" s="549"/>
      <c r="W20" s="549"/>
      <c r="X20" s="549"/>
      <c r="Y20" s="549"/>
      <c r="Z20" s="549"/>
      <c r="AA20" s="549"/>
      <c r="AB20" s="549"/>
    </row>
    <row r="21" spans="1:28" ht="15.75" x14ac:dyDescent="0.3">
      <c r="A21" s="546"/>
      <c r="B21" s="794" t="s">
        <v>23</v>
      </c>
      <c r="C21" s="795"/>
      <c r="D21" s="795"/>
      <c r="E21" s="795"/>
      <c r="F21" s="593"/>
      <c r="G21" s="593"/>
      <c r="H21" s="593"/>
      <c r="I21" s="593"/>
      <c r="J21" s="593"/>
      <c r="K21" s="594" t="s">
        <v>385</v>
      </c>
      <c r="L21" s="595">
        <f>+L20+L19</f>
        <v>170956.72</v>
      </c>
      <c r="M21" s="595">
        <f>M18+M19</f>
        <v>0</v>
      </c>
      <c r="N21" s="596"/>
      <c r="O21" s="596"/>
      <c r="P21" s="549"/>
    </row>
    <row r="29" spans="1:28" x14ac:dyDescent="0.25">
      <c r="B29" s="658"/>
    </row>
    <row r="32" spans="1:28" ht="15.75" x14ac:dyDescent="0.3">
      <c r="L32" s="673"/>
    </row>
    <row r="65" spans="2:16" ht="15.75" x14ac:dyDescent="0.3">
      <c r="C65" s="626"/>
      <c r="O65" s="674"/>
      <c r="P65" s="674"/>
    </row>
    <row r="66" spans="2:16" ht="189" x14ac:dyDescent="0.3">
      <c r="C66" s="881" t="s">
        <v>371</v>
      </c>
      <c r="D66" s="881"/>
      <c r="E66" s="881"/>
      <c r="F66" s="881"/>
      <c r="G66" s="881"/>
      <c r="H66" s="881"/>
      <c r="I66" s="881"/>
      <c r="J66" s="881"/>
      <c r="K66" s="881"/>
      <c r="L66" s="881"/>
      <c r="M66" s="881"/>
      <c r="N66" s="881"/>
    </row>
    <row r="68" spans="2:16" x14ac:dyDescent="0.25">
      <c r="B68" s="658"/>
    </row>
    <row r="70" spans="2:16" x14ac:dyDescent="0.25">
      <c r="B70" s="857"/>
      <c r="C70" s="857"/>
      <c r="D70" s="857"/>
      <c r="E70" s="857"/>
      <c r="F70" s="857"/>
      <c r="G70" s="857"/>
      <c r="H70" s="857"/>
      <c r="I70" s="857"/>
      <c r="J70" s="857"/>
      <c r="K70" s="857"/>
      <c r="L70" s="857"/>
      <c r="M70" s="857"/>
      <c r="N70" s="857"/>
      <c r="O70" s="857"/>
      <c r="P70" s="674"/>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6"/>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2.5" x14ac:dyDescent="0.25">
      <c r="A11" s="24"/>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8"/>
      <c r="Q11" s="7"/>
      <c r="S11" s="11"/>
      <c r="T11" s="15"/>
      <c r="U11" s="15"/>
      <c r="V11" s="15"/>
      <c r="W11" s="15"/>
      <c r="X11" s="15"/>
      <c r="Y11" s="15"/>
      <c r="Z11" s="15"/>
      <c r="AA11" s="15"/>
      <c r="AB11" s="15"/>
    </row>
    <row r="12" spans="1:28" ht="84.75" x14ac:dyDescent="0.25">
      <c r="B12" s="86">
        <v>626001</v>
      </c>
      <c r="C12" s="366" t="s">
        <v>309</v>
      </c>
      <c r="D12" s="367" t="s">
        <v>21</v>
      </c>
      <c r="E12" s="368" t="s">
        <v>143</v>
      </c>
      <c r="F12" s="170">
        <v>1</v>
      </c>
      <c r="G12" s="171">
        <v>42445</v>
      </c>
      <c r="H12" s="171">
        <v>42528</v>
      </c>
      <c r="I12" s="66">
        <f>IFERROR((M12/L12),0)</f>
        <v>0.97795313685363416</v>
      </c>
      <c r="J12" s="369">
        <v>42445</v>
      </c>
      <c r="K12" s="369">
        <v>42528</v>
      </c>
      <c r="L12" s="262">
        <v>12866571</v>
      </c>
      <c r="M12" s="262">
        <v>12582903.470000001</v>
      </c>
      <c r="N12" s="64"/>
      <c r="O12" s="31"/>
      <c r="P12" s="23"/>
      <c r="Q12" s="17">
        <f>+L12-M12</f>
        <v>283667.52999999933</v>
      </c>
      <c r="S12" s="20"/>
      <c r="T12" s="19"/>
      <c r="U12" s="19"/>
      <c r="V12" s="19"/>
      <c r="W12" s="19"/>
      <c r="X12" s="19"/>
      <c r="Y12" s="19"/>
      <c r="Z12" s="19"/>
      <c r="AA12" s="19"/>
      <c r="AB12" s="19"/>
    </row>
    <row r="13" spans="1:28" ht="24.75" x14ac:dyDescent="0.25">
      <c r="B13" s="882" t="s">
        <v>510</v>
      </c>
      <c r="C13" s="883"/>
      <c r="D13" s="883"/>
      <c r="E13" s="883"/>
      <c r="F13" s="883"/>
      <c r="G13" s="883"/>
      <c r="H13" s="883"/>
      <c r="I13" s="883"/>
      <c r="J13" s="883"/>
      <c r="K13" s="884"/>
      <c r="L13" s="380">
        <f>SUM(L12:L12)</f>
        <v>12866571</v>
      </c>
      <c r="M13" s="380">
        <f>SUM(M12:M12)</f>
        <v>12582903.470000001</v>
      </c>
      <c r="N13" s="64"/>
      <c r="O13" s="31"/>
      <c r="P13" s="23"/>
      <c r="Q13" s="17">
        <f>SUM(Q12:Q12)</f>
        <v>283667.52999999933</v>
      </c>
      <c r="R13" s="391">
        <f>L13-M13</f>
        <v>283667.52999999933</v>
      </c>
      <c r="S13" s="20" t="s">
        <v>511</v>
      </c>
      <c r="T13" s="19"/>
      <c r="U13" s="19"/>
      <c r="V13" s="19"/>
      <c r="W13" s="19"/>
      <c r="X13" s="19"/>
      <c r="Y13" s="19"/>
      <c r="Z13" s="19"/>
      <c r="AA13" s="19"/>
      <c r="AB13" s="19"/>
    </row>
    <row r="15" spans="1:28" x14ac:dyDescent="0.25">
      <c r="L15" s="43"/>
    </row>
    <row r="24" spans="2:15" x14ac:dyDescent="0.25">
      <c r="B24" s="10"/>
    </row>
    <row r="26" spans="2:15" x14ac:dyDescent="0.25">
      <c r="B26" s="34" t="s">
        <v>371</v>
      </c>
      <c r="D26" s="34"/>
      <c r="E26" s="539"/>
      <c r="F26" s="539"/>
      <c r="G26" s="539"/>
      <c r="H26" s="539"/>
      <c r="I26" s="539"/>
      <c r="J26" s="539"/>
      <c r="K26" s="539"/>
      <c r="L26" s="539"/>
      <c r="M26" s="539"/>
      <c r="N26" s="539"/>
      <c r="O26" s="539"/>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7"/>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5.5" x14ac:dyDescent="0.25">
      <c r="A11" s="24"/>
      <c r="B11" s="378" t="s">
        <v>31</v>
      </c>
      <c r="C11" s="378" t="s">
        <v>32</v>
      </c>
      <c r="D11" s="378" t="s">
        <v>33</v>
      </c>
      <c r="E11" s="378" t="s">
        <v>35</v>
      </c>
      <c r="F11" s="378" t="s">
        <v>374</v>
      </c>
      <c r="G11" s="378" t="s">
        <v>38</v>
      </c>
      <c r="H11" s="378" t="s">
        <v>39</v>
      </c>
      <c r="I11" s="378" t="s">
        <v>374</v>
      </c>
      <c r="J11" s="378" t="s">
        <v>38</v>
      </c>
      <c r="K11" s="378" t="s">
        <v>39</v>
      </c>
      <c r="L11" s="378" t="s">
        <v>375</v>
      </c>
      <c r="M11" s="378" t="s">
        <v>375</v>
      </c>
      <c r="N11" s="378" t="s">
        <v>47</v>
      </c>
      <c r="O11" s="378" t="s">
        <v>48</v>
      </c>
      <c r="P11" s="8"/>
      <c r="Q11" s="7"/>
      <c r="S11" s="11"/>
      <c r="T11" s="15"/>
      <c r="U11" s="15"/>
      <c r="V11" s="15"/>
      <c r="W11" s="15"/>
      <c r="X11" s="15"/>
      <c r="Y11" s="15"/>
      <c r="Z11" s="15"/>
      <c r="AA11" s="15"/>
      <c r="AB11" s="15"/>
    </row>
    <row r="12" spans="1:28" ht="45" x14ac:dyDescent="0.25">
      <c r="B12" s="31" t="s">
        <v>331</v>
      </c>
      <c r="C12" s="382" t="s">
        <v>311</v>
      </c>
      <c r="D12" s="382" t="s">
        <v>512</v>
      </c>
      <c r="E12" s="383" t="s">
        <v>143</v>
      </c>
      <c r="F12" s="384">
        <v>1</v>
      </c>
      <c r="G12" s="385">
        <v>42357</v>
      </c>
      <c r="H12" s="385">
        <v>42368</v>
      </c>
      <c r="I12" s="66">
        <f>IFERROR((M12/L12),0)</f>
        <v>1</v>
      </c>
      <c r="J12" s="65">
        <v>42356</v>
      </c>
      <c r="K12" s="65">
        <v>42368</v>
      </c>
      <c r="L12" s="386">
        <v>1594792.7</v>
      </c>
      <c r="M12" s="386">
        <v>1594792.7</v>
      </c>
      <c r="N12" s="383"/>
      <c r="O12" s="31"/>
      <c r="P12" s="23"/>
      <c r="Q12" s="387">
        <f>+L12-M12</f>
        <v>0</v>
      </c>
      <c r="S12" s="20"/>
      <c r="T12" s="379"/>
      <c r="U12" s="379"/>
      <c r="V12" s="379"/>
      <c r="W12" s="379"/>
      <c r="X12" s="379"/>
      <c r="Y12" s="379"/>
      <c r="Z12" s="379"/>
      <c r="AA12" s="379"/>
      <c r="AB12" s="379"/>
    </row>
    <row r="13" spans="1:28" x14ac:dyDescent="0.25">
      <c r="B13" s="885" t="s">
        <v>512</v>
      </c>
      <c r="C13" s="885"/>
      <c r="D13" s="885"/>
      <c r="E13" s="885"/>
      <c r="F13" s="885"/>
      <c r="G13" s="885"/>
      <c r="H13" s="885"/>
      <c r="I13" s="885"/>
      <c r="J13" s="885"/>
      <c r="K13" s="885"/>
      <c r="L13" s="388">
        <f>SUM(L12:L12)</f>
        <v>1594792.7</v>
      </c>
      <c r="M13" s="388">
        <f>SUM(M12:M12)</f>
        <v>1594792.7</v>
      </c>
      <c r="N13" s="381"/>
      <c r="O13" s="381"/>
      <c r="P13" s="23"/>
      <c r="Q13" s="17">
        <f>SUM(Q12:Q12)</f>
        <v>0</v>
      </c>
      <c r="S13" s="20"/>
      <c r="T13" s="19"/>
      <c r="U13" s="19"/>
      <c r="V13" s="19"/>
      <c r="W13" s="19"/>
      <c r="X13" s="19"/>
      <c r="Y13" s="19"/>
      <c r="Z13" s="19"/>
      <c r="AA13" s="19"/>
      <c r="AB13" s="19"/>
    </row>
    <row r="15" spans="1:28" x14ac:dyDescent="0.25">
      <c r="L15" s="43"/>
    </row>
    <row r="25" spans="2:15" x14ac:dyDescent="0.25">
      <c r="B25" s="10"/>
    </row>
    <row r="27" spans="2:15" x14ac:dyDescent="0.25">
      <c r="B27" s="34" t="s">
        <v>371</v>
      </c>
      <c r="D27" s="34"/>
      <c r="E27" s="539"/>
      <c r="F27" s="539"/>
      <c r="G27" s="539"/>
      <c r="H27" s="539"/>
      <c r="I27" s="539"/>
      <c r="J27" s="539"/>
      <c r="K27" s="539"/>
      <c r="L27" s="539"/>
      <c r="M27" s="539"/>
      <c r="N27" s="539"/>
      <c r="O27" s="539"/>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52"/>
  <sheetViews>
    <sheetView workbookViewId="0"/>
  </sheetViews>
  <sheetFormatPr baseColWidth="10" defaultRowHeight="15" x14ac:dyDescent="0.25"/>
  <sheetData>
    <row r="5" spans="1:22" ht="39" x14ac:dyDescent="0.25">
      <c r="B5" s="441"/>
      <c r="E5" s="407" t="s">
        <v>349</v>
      </c>
      <c r="L5" s="407" t="e">
        <f>+'BACHEO 2015'!K5</f>
        <v>#REF!</v>
      </c>
      <c r="S5" s="846" t="s">
        <v>513</v>
      </c>
      <c r="T5" s="846"/>
    </row>
    <row r="6" spans="1:22" x14ac:dyDescent="0.25">
      <c r="B6" s="443"/>
      <c r="S6" s="409"/>
      <c r="T6" s="409"/>
    </row>
    <row r="7" spans="1:22" x14ac:dyDescent="0.25">
      <c r="C7" s="410" t="s">
        <v>350</v>
      </c>
      <c r="D7" s="407"/>
      <c r="E7" s="411" t="s">
        <v>976</v>
      </c>
      <c r="F7" s="412"/>
      <c r="G7" s="412"/>
      <c r="H7" s="412"/>
      <c r="I7" s="412"/>
      <c r="J7" s="412"/>
      <c r="K7" s="412"/>
      <c r="L7" s="412"/>
      <c r="N7" s="404" t="s">
        <v>977</v>
      </c>
      <c r="S7" s="409"/>
      <c r="T7" s="409"/>
    </row>
    <row r="8" spans="1:22" x14ac:dyDescent="0.25">
      <c r="C8" s="410" t="s">
        <v>351</v>
      </c>
      <c r="D8" s="407"/>
      <c r="E8" s="413" t="s">
        <v>352</v>
      </c>
      <c r="F8" s="414"/>
      <c r="G8" s="414"/>
      <c r="H8" s="414"/>
      <c r="I8" s="414"/>
      <c r="J8" s="414"/>
      <c r="K8" s="414"/>
      <c r="L8" s="414"/>
      <c r="S8" s="409"/>
      <c r="T8" s="409"/>
    </row>
    <row r="9" spans="1:22" x14ac:dyDescent="0.25">
      <c r="C9" s="410" t="s">
        <v>353</v>
      </c>
      <c r="D9" s="407"/>
      <c r="E9" s="413" t="s">
        <v>143</v>
      </c>
      <c r="F9" s="414"/>
      <c r="G9" s="414"/>
      <c r="H9" s="414"/>
      <c r="I9" s="414"/>
      <c r="J9" s="414"/>
      <c r="K9" s="414"/>
      <c r="L9" s="414"/>
      <c r="S9" s="409"/>
      <c r="T9" s="409"/>
    </row>
    <row r="10" spans="1:22" x14ac:dyDescent="0.25">
      <c r="C10" s="410"/>
      <c r="D10" s="407"/>
      <c r="E10" s="415"/>
      <c r="F10" s="409"/>
      <c r="G10" s="409"/>
      <c r="H10" s="409"/>
      <c r="I10" s="409"/>
      <c r="J10" s="409"/>
      <c r="K10" s="409"/>
      <c r="L10" s="409"/>
      <c r="S10" s="409"/>
      <c r="T10" s="409"/>
    </row>
    <row r="11" spans="1:22" x14ac:dyDescent="0.25">
      <c r="B11" s="450" t="s">
        <v>354</v>
      </c>
      <c r="C11" s="847" t="str">
        <f>+'BACHEO 2015'!C11:D11</f>
        <v>EN EJECUCIÓN</v>
      </c>
      <c r="D11" s="848"/>
      <c r="E11" s="849"/>
      <c r="F11" s="850"/>
      <c r="G11" s="851"/>
      <c r="H11" s="851"/>
      <c r="I11" s="851"/>
      <c r="J11" s="851"/>
      <c r="K11" s="851"/>
      <c r="L11" s="851"/>
      <c r="M11" s="851"/>
      <c r="N11" s="851"/>
      <c r="O11" s="852"/>
      <c r="S11" s="409"/>
      <c r="T11" s="409"/>
    </row>
    <row r="12" spans="1:22" ht="22.5" x14ac:dyDescent="0.25">
      <c r="B12" s="450" t="s">
        <v>355</v>
      </c>
      <c r="C12" s="753" t="s">
        <v>356</v>
      </c>
      <c r="D12" s="754"/>
      <c r="E12" s="755"/>
      <c r="F12" s="756" t="s">
        <v>357</v>
      </c>
      <c r="G12" s="757"/>
      <c r="H12" s="757"/>
      <c r="I12" s="757"/>
      <c r="J12" s="757"/>
      <c r="K12" s="758"/>
      <c r="L12" s="756" t="s">
        <v>358</v>
      </c>
      <c r="M12" s="758"/>
      <c r="N12" s="853"/>
      <c r="O12" s="854"/>
      <c r="P12" s="855" t="s">
        <v>359</v>
      </c>
      <c r="S12" s="409"/>
      <c r="T12" s="409"/>
    </row>
    <row r="13" spans="1:22" ht="33.75" x14ac:dyDescent="0.25">
      <c r="B13" s="450" t="s">
        <v>360</v>
      </c>
      <c r="C13" s="761" t="s">
        <v>361</v>
      </c>
      <c r="D13" s="762"/>
      <c r="E13" s="763"/>
      <c r="F13" s="746" t="s">
        <v>362</v>
      </c>
      <c r="G13" s="747"/>
      <c r="H13" s="748"/>
      <c r="I13" s="746" t="s">
        <v>363</v>
      </c>
      <c r="J13" s="747"/>
      <c r="K13" s="748"/>
      <c r="L13" s="416" t="s">
        <v>364</v>
      </c>
      <c r="M13" s="417" t="s">
        <v>365</v>
      </c>
      <c r="N13" s="841" t="s">
        <v>366</v>
      </c>
      <c r="O13" s="842"/>
      <c r="P13" s="856"/>
      <c r="S13" s="409"/>
      <c r="T13" s="409"/>
    </row>
    <row r="14" spans="1:22"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97"/>
      <c r="S14" s="420" t="s">
        <v>45</v>
      </c>
      <c r="T14" s="409"/>
    </row>
    <row r="15" spans="1:22" ht="56.25" x14ac:dyDescent="0.25">
      <c r="B15" s="494">
        <v>630001</v>
      </c>
      <c r="C15" s="382" t="s">
        <v>340</v>
      </c>
      <c r="D15" s="382" t="s">
        <v>138</v>
      </c>
      <c r="E15" s="382" t="s">
        <v>143</v>
      </c>
      <c r="F15" s="384">
        <v>1</v>
      </c>
      <c r="G15" s="468">
        <v>42530</v>
      </c>
      <c r="H15" s="468">
        <v>42585</v>
      </c>
      <c r="I15" s="426">
        <f t="shared" ref="I15:I20" si="0">IFERROR((M15/L15),0)</f>
        <v>1</v>
      </c>
      <c r="J15" s="468">
        <v>42530</v>
      </c>
      <c r="K15" s="468">
        <v>42661</v>
      </c>
      <c r="L15" s="386">
        <v>3587704.74</v>
      </c>
      <c r="M15" s="386">
        <v>3587704.74</v>
      </c>
      <c r="N15" s="382" t="s">
        <v>514</v>
      </c>
      <c r="O15" s="470" t="s">
        <v>515</v>
      </c>
      <c r="P15" s="430"/>
      <c r="Q15" s="431"/>
      <c r="R15" s="431">
        <f t="shared" ref="R15:R20" si="1">+L15-M15</f>
        <v>0</v>
      </c>
      <c r="S15" s="473">
        <f t="shared" ref="S15:S20" si="2">L15-M15</f>
        <v>0</v>
      </c>
      <c r="T15" s="436">
        <f>L15-S15</f>
        <v>3587704.74</v>
      </c>
      <c r="U15" s="422" t="s">
        <v>60</v>
      </c>
      <c r="V15" s="422" t="s">
        <v>135</v>
      </c>
    </row>
    <row r="16" spans="1:22" ht="67.5" x14ac:dyDescent="0.25">
      <c r="B16" s="494">
        <v>630002</v>
      </c>
      <c r="C16" s="382" t="s">
        <v>341</v>
      </c>
      <c r="D16" s="382" t="s">
        <v>138</v>
      </c>
      <c r="E16" s="382" t="s">
        <v>143</v>
      </c>
      <c r="F16" s="384">
        <v>1</v>
      </c>
      <c r="G16" s="468">
        <v>42530</v>
      </c>
      <c r="H16" s="468">
        <v>42613</v>
      </c>
      <c r="I16" s="426">
        <f t="shared" si="0"/>
        <v>1</v>
      </c>
      <c r="J16" s="468">
        <v>42530</v>
      </c>
      <c r="K16" s="468">
        <v>42733</v>
      </c>
      <c r="L16" s="386">
        <v>9298168.2400000002</v>
      </c>
      <c r="M16" s="386">
        <v>9298168.2400000002</v>
      </c>
      <c r="N16" s="382" t="s">
        <v>516</v>
      </c>
      <c r="O16" s="470" t="s">
        <v>517</v>
      </c>
      <c r="P16" s="430"/>
      <c r="Q16" s="431"/>
      <c r="R16" s="431">
        <f t="shared" si="1"/>
        <v>0</v>
      </c>
      <c r="S16" s="473">
        <f t="shared" si="2"/>
        <v>0</v>
      </c>
      <c r="T16" s="436"/>
      <c r="U16" s="422" t="s">
        <v>60</v>
      </c>
    </row>
    <row r="17" spans="2:22" ht="56.25" x14ac:dyDescent="0.25">
      <c r="B17" s="494">
        <v>630003</v>
      </c>
      <c r="C17" s="382" t="s">
        <v>342</v>
      </c>
      <c r="D17" s="382" t="s">
        <v>518</v>
      </c>
      <c r="E17" s="382" t="s">
        <v>143</v>
      </c>
      <c r="F17" s="384">
        <v>1</v>
      </c>
      <c r="G17" s="468">
        <v>42530</v>
      </c>
      <c r="H17" s="468">
        <v>42585</v>
      </c>
      <c r="I17" s="426">
        <f t="shared" si="0"/>
        <v>1</v>
      </c>
      <c r="J17" s="468">
        <v>42530</v>
      </c>
      <c r="K17" s="468">
        <v>42661</v>
      </c>
      <c r="L17" s="386">
        <v>5922136.2400000002</v>
      </c>
      <c r="M17" s="386">
        <v>5922136.2400000002</v>
      </c>
      <c r="N17" s="382" t="s">
        <v>519</v>
      </c>
      <c r="O17" s="470" t="s">
        <v>520</v>
      </c>
      <c r="P17" s="430"/>
      <c r="Q17" s="431"/>
      <c r="R17" s="431">
        <f t="shared" si="1"/>
        <v>0</v>
      </c>
      <c r="S17" s="473">
        <f t="shared" si="2"/>
        <v>0</v>
      </c>
      <c r="T17" s="436">
        <f>L17-S17</f>
        <v>5922136.2400000002</v>
      </c>
      <c r="U17" s="422" t="s">
        <v>60</v>
      </c>
      <c r="V17" s="422" t="s">
        <v>45</v>
      </c>
    </row>
    <row r="18" spans="2:22" ht="67.5" x14ac:dyDescent="0.25">
      <c r="B18" s="494">
        <v>630004</v>
      </c>
      <c r="C18" s="382" t="s">
        <v>343</v>
      </c>
      <c r="D18" s="382" t="s">
        <v>521</v>
      </c>
      <c r="E18" s="382" t="s">
        <v>143</v>
      </c>
      <c r="F18" s="384">
        <v>1</v>
      </c>
      <c r="G18" s="468">
        <v>42551</v>
      </c>
      <c r="H18" s="468">
        <v>42592</v>
      </c>
      <c r="I18" s="426">
        <f t="shared" si="0"/>
        <v>1</v>
      </c>
      <c r="J18" s="468">
        <v>42551</v>
      </c>
      <c r="K18" s="468">
        <v>42688</v>
      </c>
      <c r="L18" s="386">
        <v>2829799.67</v>
      </c>
      <c r="M18" s="386">
        <v>2829799.67</v>
      </c>
      <c r="N18" s="382" t="s">
        <v>522</v>
      </c>
      <c r="O18" s="470" t="s">
        <v>523</v>
      </c>
      <c r="P18" s="430"/>
      <c r="Q18" s="431"/>
      <c r="R18" s="431">
        <f t="shared" si="1"/>
        <v>0</v>
      </c>
      <c r="S18" s="473">
        <f t="shared" si="2"/>
        <v>0</v>
      </c>
      <c r="T18" s="436"/>
      <c r="U18" s="422" t="s">
        <v>60</v>
      </c>
      <c r="V18" s="422" t="s">
        <v>45</v>
      </c>
    </row>
    <row r="19" spans="2:22" ht="33.75" x14ac:dyDescent="0.25">
      <c r="B19" s="494">
        <v>630005</v>
      </c>
      <c r="C19" s="382" t="s">
        <v>344</v>
      </c>
      <c r="D19" s="382" t="s">
        <v>138</v>
      </c>
      <c r="E19" s="382" t="s">
        <v>143</v>
      </c>
      <c r="F19" s="384">
        <v>1</v>
      </c>
      <c r="G19" s="468">
        <v>42555</v>
      </c>
      <c r="H19" s="468">
        <v>42638</v>
      </c>
      <c r="I19" s="426">
        <f t="shared" si="0"/>
        <v>0.99999999999999989</v>
      </c>
      <c r="J19" s="468">
        <v>42555</v>
      </c>
      <c r="K19" s="468">
        <v>42733</v>
      </c>
      <c r="L19" s="386">
        <v>3461284.72</v>
      </c>
      <c r="M19" s="386">
        <v>3461284.7199999997</v>
      </c>
      <c r="N19" s="382"/>
      <c r="O19" s="470"/>
      <c r="P19" s="430"/>
      <c r="Q19" s="431"/>
      <c r="R19" s="431">
        <f t="shared" si="1"/>
        <v>0</v>
      </c>
      <c r="S19" s="433">
        <f t="shared" si="2"/>
        <v>0</v>
      </c>
      <c r="T19" s="435"/>
    </row>
    <row r="20" spans="2:22" ht="56.25" x14ac:dyDescent="0.25">
      <c r="B20" s="494">
        <v>630006</v>
      </c>
      <c r="C20" s="382" t="s">
        <v>345</v>
      </c>
      <c r="D20" s="382" t="s">
        <v>204</v>
      </c>
      <c r="E20" s="382" t="s">
        <v>143</v>
      </c>
      <c r="F20" s="384">
        <v>1</v>
      </c>
      <c r="G20" s="468">
        <v>42530</v>
      </c>
      <c r="H20" s="468">
        <v>42613</v>
      </c>
      <c r="I20" s="426">
        <f t="shared" si="0"/>
        <v>1</v>
      </c>
      <c r="J20" s="468">
        <v>42530</v>
      </c>
      <c r="K20" s="468">
        <v>42670</v>
      </c>
      <c r="L20" s="386">
        <v>4453966.76</v>
      </c>
      <c r="M20" s="501">
        <v>4453966.76</v>
      </c>
      <c r="N20" s="382" t="s">
        <v>524</v>
      </c>
      <c r="O20" s="470" t="s">
        <v>525</v>
      </c>
      <c r="P20" s="430"/>
      <c r="Q20" s="431"/>
      <c r="R20" s="431">
        <f t="shared" si="1"/>
        <v>0</v>
      </c>
      <c r="S20" s="458">
        <f t="shared" si="2"/>
        <v>0</v>
      </c>
      <c r="T20" s="422" t="s">
        <v>382</v>
      </c>
      <c r="U20" s="422" t="s">
        <v>67</v>
      </c>
    </row>
    <row r="21" spans="2:22" ht="25.5" x14ac:dyDescent="0.25">
      <c r="B21" s="887" t="s">
        <v>526</v>
      </c>
      <c r="C21" s="888"/>
      <c r="D21" s="888"/>
      <c r="E21" s="888"/>
      <c r="F21" s="534"/>
      <c r="G21" s="534"/>
      <c r="H21" s="534"/>
      <c r="I21" s="534"/>
      <c r="J21" s="534"/>
      <c r="K21" s="535" t="s">
        <v>385</v>
      </c>
      <c r="L21" s="397">
        <f>SUM(L15:L20)</f>
        <v>29553060.369999997</v>
      </c>
      <c r="M21" s="397">
        <f>SUM(M15:M20)</f>
        <v>29553060.369999997</v>
      </c>
      <c r="N21" s="509"/>
      <c r="O21" s="509"/>
      <c r="P21" s="430"/>
      <c r="R21" s="431">
        <f>SUM(R15:R20)</f>
        <v>0</v>
      </c>
      <c r="S21" s="433">
        <f>SUM(S15:S20)</f>
        <v>0</v>
      </c>
      <c r="T21" s="435"/>
    </row>
    <row r="27" spans="2:22" x14ac:dyDescent="0.25">
      <c r="F27" s="406"/>
    </row>
    <row r="28" spans="2:22" x14ac:dyDescent="0.25">
      <c r="F28" s="406"/>
    </row>
    <row r="29" spans="2:22" x14ac:dyDescent="0.25">
      <c r="F29" s="406"/>
    </row>
    <row r="30" spans="2:22" x14ac:dyDescent="0.25">
      <c r="F30" s="406"/>
      <c r="R30" s="438">
        <f>SUM(R15:R25)</f>
        <v>0</v>
      </c>
    </row>
    <row r="31" spans="2:22" x14ac:dyDescent="0.25">
      <c r="F31" s="406"/>
      <c r="R31" s="438"/>
    </row>
    <row r="32" spans="2:22" x14ac:dyDescent="0.25">
      <c r="C32" s="404"/>
    </row>
    <row r="50" spans="2:15" x14ac:dyDescent="0.25">
      <c r="B50" s="461"/>
    </row>
    <row r="52" spans="2:15" ht="255" x14ac:dyDescent="0.25">
      <c r="C52" s="886" t="s">
        <v>371</v>
      </c>
      <c r="D52" s="886"/>
      <c r="E52" s="886"/>
      <c r="F52" s="886"/>
      <c r="G52" s="886"/>
      <c r="H52" s="886"/>
      <c r="I52" s="886"/>
      <c r="J52" s="886"/>
      <c r="K52" s="886"/>
      <c r="L52" s="886"/>
      <c r="M52" s="886"/>
      <c r="N52" s="886"/>
      <c r="O52" s="886"/>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workbookViewId="0"/>
  </sheetViews>
  <sheetFormatPr baseColWidth="10" defaultRowHeight="15" x14ac:dyDescent="0.25"/>
  <sheetData>
    <row r="1" spans="2:14" x14ac:dyDescent="0.25">
      <c r="B1" s="45"/>
      <c r="C1" s="46"/>
      <c r="D1" s="46"/>
      <c r="E1" s="165"/>
      <c r="F1" s="165"/>
      <c r="G1" s="47"/>
      <c r="H1" s="165"/>
      <c r="I1" s="48"/>
      <c r="J1" s="48"/>
      <c r="K1" s="48"/>
      <c r="N1" s="49"/>
    </row>
    <row r="2" spans="2:14" ht="15.75" x14ac:dyDescent="0.25">
      <c r="B2" s="824"/>
      <c r="C2" s="824"/>
      <c r="D2" s="824"/>
      <c r="E2" s="824"/>
      <c r="F2" s="824"/>
      <c r="G2" s="824"/>
      <c r="H2" s="824"/>
      <c r="I2" s="824"/>
      <c r="J2" s="541"/>
      <c r="K2" s="541"/>
      <c r="N2" s="49"/>
    </row>
    <row r="3" spans="2:14" ht="15.75" x14ac:dyDescent="0.25">
      <c r="B3" s="825" t="s">
        <v>401</v>
      </c>
      <c r="C3" s="825"/>
      <c r="D3" s="825"/>
      <c r="E3" s="825"/>
      <c r="F3" s="825"/>
      <c r="G3" s="825"/>
      <c r="H3" s="825"/>
      <c r="I3" s="825"/>
      <c r="J3" s="542"/>
      <c r="K3" s="542"/>
      <c r="N3" s="49"/>
    </row>
    <row r="4" spans="2:14" ht="15.75" x14ac:dyDescent="0.25">
      <c r="B4" s="824" t="s">
        <v>402</v>
      </c>
      <c r="C4" s="824"/>
      <c r="D4" s="824"/>
      <c r="E4" s="824"/>
      <c r="F4" s="824"/>
      <c r="G4" s="824"/>
      <c r="H4" s="824"/>
      <c r="I4" s="824"/>
      <c r="J4" s="541"/>
      <c r="K4" s="541"/>
      <c r="N4" s="49"/>
    </row>
    <row r="5" spans="2:14" x14ac:dyDescent="0.25">
      <c r="B5" s="45"/>
      <c r="C5" s="46"/>
      <c r="D5" s="46"/>
      <c r="E5" s="165"/>
      <c r="F5" s="165"/>
      <c r="G5" s="47"/>
      <c r="H5" s="165"/>
      <c r="I5" s="50"/>
      <c r="J5" s="50"/>
      <c r="K5" s="50"/>
      <c r="N5" s="49"/>
    </row>
    <row r="6" spans="2:14" ht="36" x14ac:dyDescent="0.25">
      <c r="B6" s="51" t="s">
        <v>403</v>
      </c>
      <c r="C6" s="52" t="s">
        <v>404</v>
      </c>
      <c r="D6" s="52" t="s">
        <v>384</v>
      </c>
      <c r="E6" s="166" t="s">
        <v>405</v>
      </c>
      <c r="F6" s="166" t="s">
        <v>260</v>
      </c>
      <c r="G6" s="53" t="s">
        <v>406</v>
      </c>
      <c r="H6" s="166" t="s">
        <v>45</v>
      </c>
      <c r="I6" s="54" t="s">
        <v>407</v>
      </c>
      <c r="J6" s="54" t="s">
        <v>408</v>
      </c>
      <c r="K6" s="54" t="s">
        <v>409</v>
      </c>
      <c r="N6" s="55"/>
    </row>
    <row r="7" spans="2:14" x14ac:dyDescent="0.25">
      <c r="B7" s="163" t="s">
        <v>6</v>
      </c>
      <c r="C7" s="56">
        <f>+VLOOKUP($B7,'TABLA RESUMEN'!$A$5:$E$27,5,FALSE)</f>
        <v>1</v>
      </c>
      <c r="D7" s="56">
        <v>0</v>
      </c>
      <c r="E7" s="167">
        <f>+VLOOKUP($B7,'TABLA RESUMEN'!$A$5:$E$27,2,FALSE)</f>
        <v>3756000.04</v>
      </c>
      <c r="F7" s="167">
        <f>+VLOOKUP($B7,'TABLA RESUMEN'!$A$5:$E$27,3,FALSE)</f>
        <v>3624398.03</v>
      </c>
      <c r="G7" s="57">
        <f>+F7/E7</f>
        <v>0.96496219153394891</v>
      </c>
      <c r="H7" s="167">
        <f>+E7-F7</f>
        <v>131602.01000000024</v>
      </c>
      <c r="I7" s="57">
        <f>+H7/E7</f>
        <v>3.503780846605109E-2</v>
      </c>
      <c r="J7" s="162"/>
      <c r="K7" s="58"/>
      <c r="N7" s="49"/>
    </row>
    <row r="8" spans="2:14" x14ac:dyDescent="0.25">
      <c r="B8" s="163" t="s">
        <v>7</v>
      </c>
      <c r="C8" s="56">
        <f>+VLOOKUP($B8,'TABLA RESUMEN'!$A$5:$E$27,5,FALSE)</f>
        <v>1</v>
      </c>
      <c r="D8" s="56">
        <v>0</v>
      </c>
      <c r="E8" s="167">
        <f>+VLOOKUP($B8,'TABLA RESUMEN'!$A$5:$E$27,2,FALSE)</f>
        <v>3499999.87</v>
      </c>
      <c r="F8" s="167">
        <f>+VLOOKUP($B8,'TABLA RESUMEN'!$A$5:$E$27,3,FALSE)</f>
        <v>2769098.43</v>
      </c>
      <c r="G8" s="57">
        <f t="shared" ref="G8:G29" si="0">+F8/E8</f>
        <v>0.79117100938635176</v>
      </c>
      <c r="H8" s="167">
        <f t="shared" ref="H8:H29" si="1">+E8-F8</f>
        <v>730901.44</v>
      </c>
      <c r="I8" s="57">
        <f t="shared" ref="I8:I29" si="2">+H8/E8</f>
        <v>0.20882899061364821</v>
      </c>
      <c r="J8" s="162"/>
      <c r="K8" s="58"/>
      <c r="N8" s="49"/>
    </row>
    <row r="9" spans="2:14" x14ac:dyDescent="0.25">
      <c r="B9" s="163" t="s">
        <v>8</v>
      </c>
      <c r="C9" s="56">
        <f>+VLOOKUP($B9,'TABLA RESUMEN'!$A$5:$E$27,5,FALSE)</f>
        <v>4</v>
      </c>
      <c r="D9" s="56">
        <v>0</v>
      </c>
      <c r="E9" s="167">
        <f>+VLOOKUP($B9,'TABLA RESUMEN'!$A$5:$E$27,2,FALSE)</f>
        <v>65000000</v>
      </c>
      <c r="F9" s="167">
        <f>+VLOOKUP($B9,'TABLA RESUMEN'!$A$5:$E$27,3,FALSE)</f>
        <v>27651974.909999996</v>
      </c>
      <c r="G9" s="57">
        <f t="shared" si="0"/>
        <v>0.42541499861538457</v>
      </c>
      <c r="H9" s="167">
        <f t="shared" si="1"/>
        <v>37348025.090000004</v>
      </c>
      <c r="I9" s="57">
        <f t="shared" si="2"/>
        <v>0.57458500138461543</v>
      </c>
      <c r="J9" s="162"/>
      <c r="K9" s="58"/>
      <c r="N9" s="49"/>
    </row>
    <row r="10" spans="2:14" x14ac:dyDescent="0.25">
      <c r="B10" s="163" t="s">
        <v>9</v>
      </c>
      <c r="C10" s="56">
        <f>+VLOOKUP($B10,'TABLA RESUMEN'!$A$5:$E$27,5,FALSE)</f>
        <v>1</v>
      </c>
      <c r="D10" s="56">
        <v>0</v>
      </c>
      <c r="E10" s="167">
        <f>+VLOOKUP($B10,'TABLA RESUMEN'!$A$5:$E$27,2,FALSE)</f>
        <v>1003721.65</v>
      </c>
      <c r="F10" s="167">
        <f>+VLOOKUP($B10,'TABLA RESUMEN'!$A$5:$E$27,3,FALSE)</f>
        <v>969285.82000000007</v>
      </c>
      <c r="G10" s="57">
        <f t="shared" si="0"/>
        <v>0.96569185291559667</v>
      </c>
      <c r="H10" s="167">
        <f t="shared" si="1"/>
        <v>34435.829999999958</v>
      </c>
      <c r="I10" s="57">
        <f t="shared" si="2"/>
        <v>3.4308147084403287E-2</v>
      </c>
      <c r="J10" s="162"/>
      <c r="K10" s="58"/>
      <c r="N10" s="49"/>
    </row>
    <row r="11" spans="2:14" x14ac:dyDescent="0.25">
      <c r="B11" s="163" t="s">
        <v>10</v>
      </c>
      <c r="C11" s="56">
        <f>+VLOOKUP($B11,'TABLA RESUMEN'!$A$5:$E$27,5,FALSE)</f>
        <v>4</v>
      </c>
      <c r="D11" s="56">
        <v>0</v>
      </c>
      <c r="E11" s="167">
        <f>+VLOOKUP($B11,'TABLA RESUMEN'!$A$5:$E$27,2,FALSE)</f>
        <v>2656338.2800000003</v>
      </c>
      <c r="F11" s="167">
        <f>+VLOOKUP($B11,'TABLA RESUMEN'!$A$5:$E$27,3,FALSE)</f>
        <v>2251362.62</v>
      </c>
      <c r="G11" s="57">
        <f t="shared" si="0"/>
        <v>0.84754364191898024</v>
      </c>
      <c r="H11" s="167">
        <f t="shared" si="1"/>
        <v>404975.66000000015</v>
      </c>
      <c r="I11" s="57">
        <f t="shared" si="2"/>
        <v>0.15245635808101976</v>
      </c>
      <c r="J11" s="162"/>
      <c r="K11" s="58"/>
      <c r="N11" s="49"/>
    </row>
    <row r="12" spans="2:14" x14ac:dyDescent="0.25">
      <c r="B12" s="163" t="s">
        <v>11</v>
      </c>
      <c r="C12" s="56">
        <f>+VLOOKUP($B12,'TABLA RESUMEN'!$A$5:$E$27,5,FALSE)</f>
        <v>11</v>
      </c>
      <c r="D12" s="56">
        <v>0</v>
      </c>
      <c r="E12" s="167">
        <f>+VLOOKUP($B12,'TABLA RESUMEN'!$A$5:$E$27,2,FALSE)</f>
        <v>5030272</v>
      </c>
      <c r="F12" s="167">
        <f>+VLOOKUP($B12,'TABLA RESUMEN'!$A$5:$E$27,3,FALSE)</f>
        <v>4593540.8899999997</v>
      </c>
      <c r="G12" s="57">
        <f t="shared" si="0"/>
        <v>0.91317942449235345</v>
      </c>
      <c r="H12" s="167">
        <f t="shared" si="1"/>
        <v>436731.11000000034</v>
      </c>
      <c r="I12" s="57">
        <f t="shared" si="2"/>
        <v>8.6820575507646575E-2</v>
      </c>
      <c r="J12" s="162"/>
      <c r="K12" s="58"/>
      <c r="N12" s="49"/>
    </row>
    <row r="13" spans="2:14" x14ac:dyDescent="0.25">
      <c r="B13" s="163" t="s">
        <v>12</v>
      </c>
      <c r="C13" s="56">
        <f>+VLOOKUP($B13,'TABLA RESUMEN'!$A$5:$E$27,5,FALSE)</f>
        <v>3</v>
      </c>
      <c r="D13" s="56">
        <v>0</v>
      </c>
      <c r="E13" s="167">
        <f>+VLOOKUP($B13,'TABLA RESUMEN'!$A$5:$E$27,2,FALSE)</f>
        <v>1806997.27</v>
      </c>
      <c r="F13" s="167">
        <f>+VLOOKUP($B13,'TABLA RESUMEN'!$A$5:$E$27,3,FALSE)</f>
        <v>1806996.44</v>
      </c>
      <c r="G13" s="57">
        <f t="shared" si="0"/>
        <v>0.99999954067445818</v>
      </c>
      <c r="H13" s="167">
        <f t="shared" si="1"/>
        <v>0.83000000007450581</v>
      </c>
      <c r="I13" s="57">
        <f t="shared" si="2"/>
        <v>4.5932554180035137E-7</v>
      </c>
      <c r="J13" s="162"/>
      <c r="K13" s="58"/>
      <c r="N13" s="49"/>
    </row>
    <row r="14" spans="2:14" x14ac:dyDescent="0.25">
      <c r="B14" s="163" t="s">
        <v>13</v>
      </c>
      <c r="C14" s="56">
        <f>+VLOOKUP($B14,'TABLA RESUMEN'!$A$5:$E$27,5,FALSE)</f>
        <v>8</v>
      </c>
      <c r="D14" s="56">
        <v>0</v>
      </c>
      <c r="E14" s="167">
        <f>+VLOOKUP($B14,'TABLA RESUMEN'!$A$5:$E$27,2,FALSE)</f>
        <v>5361461.99</v>
      </c>
      <c r="F14" s="167">
        <f>+VLOOKUP($B14,'TABLA RESUMEN'!$A$5:$E$27,3,FALSE)</f>
        <v>4134343.1700000004</v>
      </c>
      <c r="G14" s="57">
        <f t="shared" si="0"/>
        <v>0.77112235015583874</v>
      </c>
      <c r="H14" s="167">
        <f t="shared" si="1"/>
        <v>1227118.8199999998</v>
      </c>
      <c r="I14" s="57">
        <f t="shared" si="2"/>
        <v>0.22887764984416123</v>
      </c>
      <c r="J14" s="162"/>
      <c r="K14" s="58"/>
      <c r="L14" s="59"/>
      <c r="N14" s="49"/>
    </row>
    <row r="15" spans="2:14" x14ac:dyDescent="0.25">
      <c r="B15" s="163" t="s">
        <v>14</v>
      </c>
      <c r="C15" s="56">
        <f>+VLOOKUP($B15,'TABLA RESUMEN'!$A$5:$E$27,5,FALSE)</f>
        <v>4</v>
      </c>
      <c r="D15" s="56">
        <v>0</v>
      </c>
      <c r="E15" s="167">
        <f>+VLOOKUP($B15,'TABLA RESUMEN'!$A$5:$E$27,2,FALSE)</f>
        <v>43404482.420000002</v>
      </c>
      <c r="F15" s="167">
        <f>+VLOOKUP($B15,'TABLA RESUMEN'!$A$5:$E$27,3,FALSE)</f>
        <v>24195161.590000004</v>
      </c>
      <c r="G15" s="57">
        <f t="shared" si="0"/>
        <v>0.55743462981259539</v>
      </c>
      <c r="H15" s="167">
        <f t="shared" si="1"/>
        <v>19209320.829999998</v>
      </c>
      <c r="I15" s="57">
        <f t="shared" si="2"/>
        <v>0.44256537018740466</v>
      </c>
      <c r="J15" s="162"/>
      <c r="K15" s="58"/>
      <c r="N15" s="49"/>
    </row>
    <row r="16" spans="2:14" x14ac:dyDescent="0.25">
      <c r="B16" s="163" t="s">
        <v>15</v>
      </c>
      <c r="C16" s="56">
        <f>+VLOOKUP($B16,'TABLA RESUMEN'!$A$5:$E$27,5,FALSE)</f>
        <v>20</v>
      </c>
      <c r="D16" s="56">
        <v>13</v>
      </c>
      <c r="E16" s="167">
        <f>+VLOOKUP($B16,'TABLA RESUMEN'!$A$5:$E$27,2,FALSE)</f>
        <v>19397737.319999997</v>
      </c>
      <c r="F16" s="167">
        <f>+VLOOKUP($B16,'TABLA RESUMEN'!$A$5:$E$27,3,FALSE)</f>
        <v>13953331.269999998</v>
      </c>
      <c r="G16" s="57">
        <f t="shared" si="0"/>
        <v>0.71932777724613506</v>
      </c>
      <c r="H16" s="167">
        <f t="shared" si="1"/>
        <v>5444406.0499999989</v>
      </c>
      <c r="I16" s="57">
        <f t="shared" si="2"/>
        <v>0.280672222753865</v>
      </c>
      <c r="J16" s="162"/>
      <c r="K16" s="58"/>
      <c r="N16" s="49"/>
    </row>
    <row r="17" spans="2:14" x14ac:dyDescent="0.25">
      <c r="B17" s="163" t="s">
        <v>16</v>
      </c>
      <c r="C17" s="56">
        <f>+VLOOKUP($B17,'TABLA RESUMEN'!$A$5:$E$27,5,FALSE)</f>
        <v>9</v>
      </c>
      <c r="D17" s="56">
        <v>0</v>
      </c>
      <c r="E17" s="167">
        <f>+VLOOKUP($B17,'TABLA RESUMEN'!$A$5:$E$27,2,FALSE)</f>
        <v>7568965</v>
      </c>
      <c r="F17" s="167">
        <f>+VLOOKUP($B17,'TABLA RESUMEN'!$A$5:$E$27,3,FALSE)</f>
        <v>5030022.6899999995</v>
      </c>
      <c r="G17" s="57">
        <f t="shared" si="0"/>
        <v>0.66455885183773467</v>
      </c>
      <c r="H17" s="167">
        <f t="shared" si="1"/>
        <v>2538942.3100000005</v>
      </c>
      <c r="I17" s="57">
        <f t="shared" si="2"/>
        <v>0.33544114816226533</v>
      </c>
      <c r="J17" s="162"/>
      <c r="K17" s="58"/>
      <c r="N17" s="49"/>
    </row>
    <row r="18" spans="2:14" x14ac:dyDescent="0.25">
      <c r="B18" s="163" t="s">
        <v>17</v>
      </c>
      <c r="C18" s="56">
        <f>+VLOOKUP($B18,'TABLA RESUMEN'!$A$5:$E$27,5,FALSE)</f>
        <v>4</v>
      </c>
      <c r="D18" s="56">
        <v>0</v>
      </c>
      <c r="E18" s="167">
        <f>+VLOOKUP($B18,'TABLA RESUMEN'!$A$5:$E$27,2,FALSE)</f>
        <v>13894089.25</v>
      </c>
      <c r="F18" s="167">
        <f>+VLOOKUP($B18,'TABLA RESUMEN'!$A$5:$E$27,3,FALSE)</f>
        <v>13457906.49</v>
      </c>
      <c r="G18" s="57">
        <f t="shared" si="0"/>
        <v>0.968606595786766</v>
      </c>
      <c r="H18" s="167">
        <f t="shared" si="1"/>
        <v>436182.75999999978</v>
      </c>
      <c r="I18" s="57">
        <f t="shared" si="2"/>
        <v>3.1393404213234041E-2</v>
      </c>
      <c r="J18" s="162"/>
      <c r="K18" s="58"/>
      <c r="N18" s="49"/>
    </row>
    <row r="19" spans="2:14" x14ac:dyDescent="0.25">
      <c r="B19" s="163" t="s">
        <v>18</v>
      </c>
      <c r="C19" s="56">
        <f>+VLOOKUP($B19,'TABLA RESUMEN'!$A$5:$E$27,5,FALSE)</f>
        <v>2</v>
      </c>
      <c r="D19" s="60">
        <v>0</v>
      </c>
      <c r="E19" s="167">
        <f>+VLOOKUP($B19,'TABLA RESUMEN'!$A$5:$E$27,2,FALSE)</f>
        <v>2700000</v>
      </c>
      <c r="F19" s="167">
        <f>+VLOOKUP($B19,'TABLA RESUMEN'!$A$5:$E$27,3,FALSE)</f>
        <v>2661994.87</v>
      </c>
      <c r="G19" s="57">
        <f t="shared" si="0"/>
        <v>0.98592402592592598</v>
      </c>
      <c r="H19" s="167">
        <f t="shared" si="1"/>
        <v>38005.129999999888</v>
      </c>
      <c r="I19" s="57">
        <f t="shared" si="2"/>
        <v>1.4075974074074033E-2</v>
      </c>
      <c r="J19" s="162"/>
      <c r="K19" s="58"/>
      <c r="N19" s="49"/>
    </row>
    <row r="20" spans="2:14" x14ac:dyDescent="0.25">
      <c r="B20" s="163" t="s">
        <v>19</v>
      </c>
      <c r="C20" s="56">
        <f>+VLOOKUP($B20,'TABLA RESUMEN'!$A$5:$E$27,5,FALSE)</f>
        <v>1</v>
      </c>
      <c r="D20" s="56">
        <v>0</v>
      </c>
      <c r="E20" s="167">
        <f>+VLOOKUP($B20,'TABLA RESUMEN'!$A$5:$E$27,2,FALSE)</f>
        <v>3000000</v>
      </c>
      <c r="F20" s="167">
        <f>+VLOOKUP($B20,'TABLA RESUMEN'!$A$5:$E$27,3,FALSE)</f>
        <v>0</v>
      </c>
      <c r="G20" s="57">
        <f t="shared" si="0"/>
        <v>0</v>
      </c>
      <c r="H20" s="167">
        <f t="shared" si="1"/>
        <v>3000000</v>
      </c>
      <c r="I20" s="57">
        <f t="shared" si="2"/>
        <v>1</v>
      </c>
      <c r="J20" s="61"/>
      <c r="K20" s="61"/>
      <c r="N20" s="49"/>
    </row>
    <row r="21" spans="2:14" x14ac:dyDescent="0.25">
      <c r="B21" s="163" t="s">
        <v>332</v>
      </c>
      <c r="C21" s="56" t="e">
        <f>+VLOOKUP($B21,'TABLA RESUMEN'!$A$5:$E$27,5,FALSE)</f>
        <v>#N/A</v>
      </c>
      <c r="D21" s="56">
        <v>0</v>
      </c>
      <c r="E21" s="167" t="e">
        <f>+VLOOKUP($B21,'TABLA RESUMEN'!$A$5:$E$27,2,FALSE)</f>
        <v>#N/A</v>
      </c>
      <c r="F21" s="167" t="e">
        <f>+VLOOKUP($B21,'TABLA RESUMEN'!$A$5:$E$27,3,FALSE)</f>
        <v>#N/A</v>
      </c>
      <c r="G21" s="57" t="e">
        <f t="shared" si="0"/>
        <v>#N/A</v>
      </c>
      <c r="H21" s="167" t="e">
        <f t="shared" si="1"/>
        <v>#N/A</v>
      </c>
      <c r="I21" s="57" t="e">
        <f t="shared" si="2"/>
        <v>#N/A</v>
      </c>
      <c r="J21" s="49"/>
      <c r="K21" s="49"/>
      <c r="N21" s="49"/>
    </row>
    <row r="22" spans="2:14" x14ac:dyDescent="0.25">
      <c r="B22" s="163" t="s">
        <v>20</v>
      </c>
      <c r="C22" s="56">
        <f>+VLOOKUP($B22,'TABLA RESUMEN'!$A$5:$E$27,5,FALSE)</f>
        <v>4</v>
      </c>
      <c r="D22" s="56">
        <v>0</v>
      </c>
      <c r="E22" s="167">
        <f>+VLOOKUP($B22,'TABLA RESUMEN'!$A$5:$E$27,2,FALSE)</f>
        <v>2169564</v>
      </c>
      <c r="F22" s="167">
        <f>+VLOOKUP($B22,'TABLA RESUMEN'!$A$5:$E$27,3,FALSE)</f>
        <v>499891.18</v>
      </c>
      <c r="G22" s="57">
        <f t="shared" si="0"/>
        <v>0.23041089361733511</v>
      </c>
      <c r="H22" s="167">
        <f t="shared" si="1"/>
        <v>1669672.82</v>
      </c>
      <c r="I22" s="57">
        <f t="shared" si="2"/>
        <v>0.76958910638266498</v>
      </c>
      <c r="J22" s="61"/>
      <c r="K22" s="61"/>
      <c r="N22" s="49"/>
    </row>
    <row r="23" spans="2:14" x14ac:dyDescent="0.25">
      <c r="B23" s="163" t="s">
        <v>21</v>
      </c>
      <c r="C23" s="56">
        <f>+VLOOKUP($B23,'TABLA RESUMEN'!$A$5:$E$27,5,FALSE)</f>
        <v>1</v>
      </c>
      <c r="D23" s="56">
        <v>0</v>
      </c>
      <c r="E23" s="167">
        <f>+VLOOKUP($B23,'TABLA RESUMEN'!$A$5:$E$27,2,FALSE)</f>
        <v>12866571</v>
      </c>
      <c r="F23" s="167">
        <f>+VLOOKUP($B23,'TABLA RESUMEN'!$A$5:$E$27,3,FALSE)</f>
        <v>12582903.470000001</v>
      </c>
      <c r="G23" s="57">
        <f t="shared" si="0"/>
        <v>0.97795313685363416</v>
      </c>
      <c r="H23" s="167">
        <f t="shared" si="1"/>
        <v>283667.52999999933</v>
      </c>
      <c r="I23" s="57">
        <f t="shared" si="2"/>
        <v>2.2046863146365829E-2</v>
      </c>
      <c r="J23" s="49"/>
      <c r="K23" s="49"/>
      <c r="N23" s="49"/>
    </row>
    <row r="24" spans="2:14" x14ac:dyDescent="0.25">
      <c r="B24" s="163" t="s">
        <v>22</v>
      </c>
      <c r="C24" s="56">
        <f>+VLOOKUP($B24,'TABLA RESUMEN'!$A$5:$E$27,5,FALSE)</f>
        <v>4</v>
      </c>
      <c r="D24" s="56">
        <v>14</v>
      </c>
      <c r="E24" s="167">
        <f>+VLOOKUP($B24,'TABLA RESUMEN'!$A$5:$E$27,2,FALSE)</f>
        <v>5922515.9100000001</v>
      </c>
      <c r="F24" s="167">
        <f>+VLOOKUP($B24,'TABLA RESUMEN'!$A$5:$E$27,3,FALSE)</f>
        <v>0</v>
      </c>
      <c r="G24" s="57">
        <f t="shared" si="0"/>
        <v>0</v>
      </c>
      <c r="H24" s="167">
        <f t="shared" si="1"/>
        <v>5922515.9100000001</v>
      </c>
      <c r="I24" s="57">
        <f t="shared" si="2"/>
        <v>1</v>
      </c>
      <c r="J24" s="49"/>
      <c r="K24" s="49"/>
      <c r="N24" s="49"/>
    </row>
    <row r="25" spans="2:14" x14ac:dyDescent="0.25">
      <c r="B25" s="163" t="s">
        <v>23</v>
      </c>
      <c r="C25" s="56">
        <f>+VLOOKUP($B25,'TABLA RESUMEN'!$A$5:$E$27,5,FALSE)</f>
        <v>6</v>
      </c>
      <c r="D25" s="56">
        <v>5</v>
      </c>
      <c r="E25" s="167">
        <f>+VLOOKUP($B25,'TABLA RESUMEN'!$A$5:$E$27,2,FALSE)</f>
        <v>6613688</v>
      </c>
      <c r="F25" s="167">
        <f>+VLOOKUP($B25,'TABLA RESUMEN'!$A$5:$E$27,3,FALSE)</f>
        <v>0</v>
      </c>
      <c r="G25" s="57">
        <f t="shared" si="0"/>
        <v>0</v>
      </c>
      <c r="H25" s="167">
        <f t="shared" si="1"/>
        <v>6613688</v>
      </c>
      <c r="I25" s="57">
        <f t="shared" si="2"/>
        <v>1</v>
      </c>
      <c r="J25" s="49"/>
      <c r="K25" s="49"/>
      <c r="N25" s="49"/>
    </row>
    <row r="26" spans="2:14" x14ac:dyDescent="0.25">
      <c r="B26" s="163" t="s">
        <v>25</v>
      </c>
      <c r="C26" s="56">
        <f>+VLOOKUP($B26,'TABLA RESUMEN'!$A$5:$E$27,5,FALSE)</f>
        <v>1</v>
      </c>
      <c r="D26" s="56">
        <v>0</v>
      </c>
      <c r="E26" s="167">
        <f>+VLOOKUP($B26,'TABLA RESUMEN'!$A$5:$E$27,2,FALSE)</f>
        <v>607.52</v>
      </c>
      <c r="F26" s="167">
        <f>+VLOOKUP($B26,'TABLA RESUMEN'!$A$5:$E$27,3,FALSE)</f>
        <v>607.52</v>
      </c>
      <c r="G26" s="57">
        <f t="shared" si="0"/>
        <v>1</v>
      </c>
      <c r="H26" s="167">
        <f t="shared" si="1"/>
        <v>0</v>
      </c>
      <c r="I26" s="57">
        <f t="shared" si="2"/>
        <v>0</v>
      </c>
      <c r="J26" s="49"/>
      <c r="K26" s="49"/>
      <c r="N26" s="49"/>
    </row>
    <row r="27" spans="2:14" x14ac:dyDescent="0.25">
      <c r="B27" s="163" t="s">
        <v>24</v>
      </c>
      <c r="C27" s="56">
        <f>+VLOOKUP($B27,'TABLA RESUMEN'!$A$5:$E$27,5,FALSE)</f>
        <v>3</v>
      </c>
      <c r="D27" s="56">
        <v>0</v>
      </c>
      <c r="E27" s="167">
        <f>+VLOOKUP($B27,'TABLA RESUMEN'!$A$5:$E$27,2,FALSE)</f>
        <v>2896277.43</v>
      </c>
      <c r="F27" s="167">
        <f>+VLOOKUP($B27,'TABLA RESUMEN'!$A$5:$E$27,3,FALSE)</f>
        <v>1880135.53</v>
      </c>
      <c r="G27" s="57">
        <f t="shared" si="0"/>
        <v>0.64915588214213304</v>
      </c>
      <c r="H27" s="167">
        <f t="shared" si="1"/>
        <v>1016141.9000000001</v>
      </c>
      <c r="I27" s="57">
        <f t="shared" si="2"/>
        <v>0.35084411785786696</v>
      </c>
      <c r="J27" s="49"/>
      <c r="K27" s="49"/>
      <c r="N27" s="49"/>
    </row>
    <row r="28" spans="2:14" x14ac:dyDescent="0.25">
      <c r="B28" s="163" t="s">
        <v>26</v>
      </c>
      <c r="C28" s="56">
        <f>+VLOOKUP($B28,'TABLA RESUMEN'!$A$5:$E$27,5,FALSE)</f>
        <v>41</v>
      </c>
      <c r="D28" s="56">
        <v>0</v>
      </c>
      <c r="E28" s="167">
        <f>+VLOOKUP($B28,'TABLA RESUMEN'!$A$5:$E$27,2,FALSE)</f>
        <v>27747840.68333333</v>
      </c>
      <c r="F28" s="167">
        <f>+VLOOKUP($B28,'TABLA RESUMEN'!$A$5:$E$27,3,FALSE)</f>
        <v>21714842.61333333</v>
      </c>
      <c r="G28" s="57">
        <f t="shared" si="0"/>
        <v>0.78257774581992234</v>
      </c>
      <c r="H28" s="167">
        <f t="shared" si="1"/>
        <v>6032998.0700000003</v>
      </c>
      <c r="I28" s="57">
        <f t="shared" si="2"/>
        <v>0.21742225418007771</v>
      </c>
      <c r="J28" s="49"/>
      <c r="K28" s="49"/>
      <c r="N28" s="49"/>
    </row>
    <row r="29" spans="2:14" x14ac:dyDescent="0.25">
      <c r="B29" s="163" t="s">
        <v>27</v>
      </c>
      <c r="C29" s="56">
        <f>+VLOOKUP($B29,'TABLA RESUMEN'!$A$5:$E$27,5,FALSE)</f>
        <v>14</v>
      </c>
      <c r="D29" s="56">
        <v>0</v>
      </c>
      <c r="E29" s="167">
        <f>+VLOOKUP($B29,'TABLA RESUMEN'!$A$5:$E$27,2,FALSE)</f>
        <v>43575621.090000004</v>
      </c>
      <c r="F29" s="167">
        <f>+VLOOKUP($B29,'TABLA RESUMEN'!$A$5:$E$27,3,FALSE)</f>
        <v>10783514.959999999</v>
      </c>
      <c r="G29" s="57">
        <f t="shared" si="0"/>
        <v>0.24746669560321344</v>
      </c>
      <c r="H29" s="167">
        <f t="shared" si="1"/>
        <v>32792106.130000003</v>
      </c>
      <c r="I29" s="57">
        <f t="shared" si="2"/>
        <v>0.75253330439678656</v>
      </c>
      <c r="J29" s="49"/>
      <c r="K29" s="49"/>
      <c r="N29" s="49"/>
    </row>
    <row r="30" spans="2:14" x14ac:dyDescent="0.25">
      <c r="B30" s="51" t="s">
        <v>410</v>
      </c>
      <c r="C30" s="52" t="e">
        <f>SUM(C7:C25)</f>
        <v>#N/A</v>
      </c>
      <c r="D30" s="52">
        <f>SUM(D7:D29)</f>
        <v>32</v>
      </c>
      <c r="E30" s="166" t="e">
        <f>SUM(E7:E29)</f>
        <v>#N/A</v>
      </c>
      <c r="F30" s="166" t="e">
        <f>SUM(F7:F29)</f>
        <v>#N/A</v>
      </c>
      <c r="G30" s="164" t="e">
        <f>+F30/E30</f>
        <v>#N/A</v>
      </c>
      <c r="H30" s="166" t="e">
        <f>SUM(H7:H29)</f>
        <v>#N/A</v>
      </c>
      <c r="I30" s="54" t="e">
        <f>+H30/E30</f>
        <v>#N/A</v>
      </c>
      <c r="J30" s="48"/>
      <c r="K30" s="48"/>
      <c r="N30" s="49"/>
    </row>
    <row r="31" spans="2:14" x14ac:dyDescent="0.25">
      <c r="C31" s="46"/>
      <c r="D31" s="62" t="e">
        <f>+D30/C30</f>
        <v>#N/A</v>
      </c>
      <c r="E31" s="165"/>
      <c r="F31" s="165"/>
      <c r="G31" s="47"/>
      <c r="H31" s="165"/>
      <c r="I31" s="49"/>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32"/>
  <sheetViews>
    <sheetView workbookViewId="0"/>
  </sheetViews>
  <sheetFormatPr baseColWidth="10" defaultRowHeight="15" x14ac:dyDescent="0.25"/>
  <sheetData>
    <row r="5" spans="1:27" x14ac:dyDescent="0.25">
      <c r="B5" s="2"/>
      <c r="D5" s="3" t="s">
        <v>349</v>
      </c>
      <c r="K5" s="3" t="e">
        <f>+'CONT ECONO 2015'!L5</f>
        <v>#REF!</v>
      </c>
      <c r="R5" s="769"/>
      <c r="S5" s="769"/>
      <c r="T5" s="769"/>
      <c r="U5" s="769"/>
      <c r="V5" s="769"/>
      <c r="W5" s="769"/>
      <c r="X5" s="769"/>
      <c r="Y5" s="769"/>
      <c r="Z5" s="769"/>
      <c r="AA5" s="769"/>
    </row>
    <row r="6" spans="1:27" x14ac:dyDescent="0.25">
      <c r="B6" s="4"/>
      <c r="R6" s="9"/>
      <c r="S6" s="9"/>
      <c r="T6" s="9"/>
      <c r="U6" s="9"/>
      <c r="V6" s="9"/>
      <c r="W6" s="9"/>
      <c r="X6" s="9"/>
      <c r="Y6" s="9"/>
      <c r="Z6" s="9"/>
      <c r="AA6" s="9"/>
    </row>
    <row r="7" spans="1:27" x14ac:dyDescent="0.25">
      <c r="C7" s="3" t="s">
        <v>350</v>
      </c>
      <c r="D7" s="12" t="s">
        <v>976</v>
      </c>
      <c r="E7" s="5"/>
      <c r="F7" s="5"/>
      <c r="G7" s="5"/>
      <c r="H7" s="5"/>
      <c r="I7" s="5"/>
      <c r="J7" s="5"/>
      <c r="K7" s="5"/>
      <c r="M7" s="1" t="s">
        <v>977</v>
      </c>
      <c r="R7" s="9"/>
      <c r="S7" s="9"/>
      <c r="T7" s="9"/>
      <c r="U7" s="9"/>
      <c r="V7" s="9"/>
      <c r="W7" s="9"/>
      <c r="X7" s="9"/>
      <c r="Y7" s="9"/>
      <c r="Z7" s="9"/>
      <c r="AA7" s="9"/>
    </row>
    <row r="8" spans="1:27" x14ac:dyDescent="0.25">
      <c r="C8" s="3" t="s">
        <v>351</v>
      </c>
      <c r="D8" s="13" t="s">
        <v>352</v>
      </c>
      <c r="E8" s="6"/>
      <c r="F8" s="6"/>
      <c r="G8" s="6"/>
      <c r="H8" s="6"/>
      <c r="I8" s="6"/>
      <c r="J8" s="6"/>
      <c r="K8" s="6"/>
      <c r="R8" s="9"/>
      <c r="S8" s="9"/>
      <c r="T8" s="9"/>
      <c r="U8" s="9"/>
      <c r="V8" s="9"/>
      <c r="W8" s="9"/>
      <c r="X8" s="9"/>
      <c r="Y8" s="9"/>
      <c r="Z8" s="9"/>
      <c r="AA8" s="9"/>
    </row>
    <row r="9" spans="1:27" x14ac:dyDescent="0.25">
      <c r="C9" s="3" t="s">
        <v>353</v>
      </c>
      <c r="D9" s="13" t="s">
        <v>143</v>
      </c>
      <c r="E9" s="6"/>
      <c r="F9" s="6"/>
      <c r="G9" s="6"/>
      <c r="H9" s="6"/>
      <c r="I9" s="6"/>
      <c r="J9" s="6"/>
      <c r="K9" s="6"/>
      <c r="R9" s="9"/>
      <c r="S9" s="9"/>
      <c r="T9" s="9"/>
      <c r="U9" s="9"/>
      <c r="V9" s="9"/>
      <c r="W9" s="9"/>
      <c r="X9" s="9"/>
      <c r="Y9" s="9"/>
      <c r="Z9" s="9"/>
      <c r="AA9" s="9"/>
    </row>
    <row r="10" spans="1:27" x14ac:dyDescent="0.25">
      <c r="C10" s="3"/>
      <c r="D10" s="16"/>
      <c r="E10" s="9"/>
      <c r="F10" s="9"/>
      <c r="G10" s="9"/>
      <c r="H10" s="9"/>
      <c r="I10" s="9"/>
      <c r="J10" s="9"/>
      <c r="K10" s="9"/>
      <c r="R10" s="9"/>
      <c r="S10" s="9"/>
      <c r="T10" s="9"/>
      <c r="U10" s="9"/>
      <c r="V10" s="9"/>
      <c r="W10" s="9"/>
      <c r="X10" s="9"/>
      <c r="Y10" s="9"/>
      <c r="Z10" s="9"/>
      <c r="AA10" s="9"/>
    </row>
    <row r="11" spans="1:27" x14ac:dyDescent="0.25">
      <c r="B11" s="21" t="s">
        <v>354</v>
      </c>
      <c r="C11" s="770" t="str">
        <f>+'CONT ECONO 2015'!C11:E11</f>
        <v>EN EJECUCIÓN</v>
      </c>
      <c r="D11" s="772"/>
      <c r="E11" s="773"/>
      <c r="F11" s="774"/>
      <c r="G11" s="774"/>
      <c r="H11" s="774"/>
      <c r="I11" s="774"/>
      <c r="J11" s="774"/>
      <c r="K11" s="774"/>
      <c r="L11" s="774"/>
      <c r="M11" s="774"/>
      <c r="N11" s="775"/>
      <c r="R11" s="9"/>
      <c r="S11" s="9"/>
      <c r="T11" s="9"/>
      <c r="U11" s="9"/>
      <c r="V11" s="9"/>
      <c r="W11" s="9"/>
      <c r="X11" s="9"/>
      <c r="Y11" s="9"/>
      <c r="Z11" s="9"/>
      <c r="AA11" s="9"/>
    </row>
    <row r="12" spans="1:27" ht="25.5" x14ac:dyDescent="0.25">
      <c r="B12" s="21" t="s">
        <v>355</v>
      </c>
      <c r="C12" s="776" t="s">
        <v>356</v>
      </c>
      <c r="D12" s="778"/>
      <c r="E12" s="779" t="s">
        <v>357</v>
      </c>
      <c r="F12" s="780"/>
      <c r="G12" s="780"/>
      <c r="H12" s="780"/>
      <c r="I12" s="780"/>
      <c r="J12" s="781"/>
      <c r="K12" s="779" t="s">
        <v>358</v>
      </c>
      <c r="L12" s="781"/>
      <c r="M12" s="782"/>
      <c r="N12" s="783"/>
      <c r="O12" s="784" t="s">
        <v>359</v>
      </c>
      <c r="P12" s="7"/>
      <c r="R12" s="9"/>
      <c r="S12" s="9"/>
      <c r="T12" s="9"/>
      <c r="U12" s="9"/>
      <c r="V12" s="9"/>
      <c r="W12" s="9"/>
      <c r="X12" s="9"/>
      <c r="Y12" s="9"/>
      <c r="Z12" s="9"/>
      <c r="AA12" s="9"/>
    </row>
    <row r="13" spans="1:27" ht="38.25" x14ac:dyDescent="0.25">
      <c r="B13" s="21" t="s">
        <v>360</v>
      </c>
      <c r="C13" s="786" t="s">
        <v>361</v>
      </c>
      <c r="D13" s="788"/>
      <c r="E13" s="789" t="s">
        <v>362</v>
      </c>
      <c r="F13" s="790"/>
      <c r="G13" s="791"/>
      <c r="H13" s="789" t="s">
        <v>363</v>
      </c>
      <c r="I13" s="790"/>
      <c r="J13" s="791"/>
      <c r="K13" s="35" t="s">
        <v>364</v>
      </c>
      <c r="L13" s="33" t="s">
        <v>365</v>
      </c>
      <c r="M13" s="792" t="s">
        <v>366</v>
      </c>
      <c r="N13" s="793"/>
      <c r="O13" s="785"/>
      <c r="P13" s="7"/>
      <c r="R13" s="9"/>
      <c r="S13" s="9"/>
      <c r="T13" s="9"/>
      <c r="U13" s="9"/>
      <c r="V13" s="9"/>
      <c r="W13" s="9"/>
      <c r="X13" s="9"/>
      <c r="Y13" s="9"/>
      <c r="Z13" s="9"/>
      <c r="AA13" s="9"/>
    </row>
    <row r="14" spans="1:27" ht="25.5" x14ac:dyDescent="0.25">
      <c r="A14" s="24"/>
      <c r="B14" s="27" t="s">
        <v>31</v>
      </c>
      <c r="C14" s="27" t="s">
        <v>32</v>
      </c>
      <c r="D14" s="27" t="s">
        <v>35</v>
      </c>
      <c r="E14" s="27" t="s">
        <v>374</v>
      </c>
      <c r="F14" s="27" t="s">
        <v>38</v>
      </c>
      <c r="G14" s="27" t="s">
        <v>39</v>
      </c>
      <c r="H14" s="27" t="s">
        <v>374</v>
      </c>
      <c r="I14" s="27" t="s">
        <v>38</v>
      </c>
      <c r="J14" s="27" t="s">
        <v>39</v>
      </c>
      <c r="K14" s="27" t="s">
        <v>375</v>
      </c>
      <c r="L14" s="27" t="s">
        <v>375</v>
      </c>
      <c r="M14" s="27" t="s">
        <v>47</v>
      </c>
      <c r="N14" s="27" t="s">
        <v>48</v>
      </c>
      <c r="O14" s="8"/>
      <c r="P14" s="7"/>
      <c r="R14" s="11"/>
      <c r="S14" s="15"/>
      <c r="T14" s="15"/>
      <c r="U14" s="15"/>
      <c r="V14" s="15"/>
      <c r="W14" s="15"/>
      <c r="X14" s="15"/>
      <c r="Y14" s="15"/>
      <c r="Z14" s="15"/>
      <c r="AA14" s="15"/>
    </row>
    <row r="15" spans="1:27" ht="22.5" x14ac:dyDescent="0.25">
      <c r="B15" s="31">
        <v>4072</v>
      </c>
      <c r="C15" s="30" t="s">
        <v>527</v>
      </c>
      <c r="D15" s="30" t="s">
        <v>80</v>
      </c>
      <c r="E15" s="29">
        <v>1</v>
      </c>
      <c r="F15" s="22">
        <v>41823</v>
      </c>
      <c r="G15" s="22">
        <v>41905</v>
      </c>
      <c r="H15" s="36">
        <f t="shared" ref="H15:H21" si="0">+L15/K15*1</f>
        <v>0.97407450769230775</v>
      </c>
      <c r="I15" s="22">
        <v>41823</v>
      </c>
      <c r="J15" s="22">
        <v>41905</v>
      </c>
      <c r="K15" s="37">
        <v>650000</v>
      </c>
      <c r="L15" s="37">
        <v>633148.43000000005</v>
      </c>
      <c r="M15" s="30" t="s">
        <v>528</v>
      </c>
      <c r="N15" s="28">
        <v>1</v>
      </c>
      <c r="O15" s="23"/>
      <c r="P15" s="26"/>
      <c r="R15" s="20"/>
      <c r="S15" s="19"/>
      <c r="T15" s="19"/>
      <c r="U15" s="19"/>
      <c r="V15" s="19"/>
      <c r="W15" s="19"/>
      <c r="X15" s="19"/>
      <c r="Y15" s="19"/>
      <c r="Z15" s="19"/>
      <c r="AA15" s="19"/>
    </row>
    <row r="16" spans="1:27" ht="22.5" x14ac:dyDescent="0.25">
      <c r="B16" s="31">
        <v>4072</v>
      </c>
      <c r="C16" s="30" t="s">
        <v>529</v>
      </c>
      <c r="D16" s="30" t="s">
        <v>80</v>
      </c>
      <c r="E16" s="29">
        <v>1</v>
      </c>
      <c r="F16" s="22">
        <v>41885</v>
      </c>
      <c r="G16" s="22">
        <v>41905</v>
      </c>
      <c r="H16" s="36">
        <f t="shared" si="0"/>
        <v>0.99998168235294127</v>
      </c>
      <c r="I16" s="22">
        <v>41885</v>
      </c>
      <c r="J16" s="22">
        <v>41905</v>
      </c>
      <c r="K16" s="37">
        <v>850000</v>
      </c>
      <c r="L16" s="37">
        <v>849984.43</v>
      </c>
      <c r="M16" s="30" t="s">
        <v>528</v>
      </c>
      <c r="N16" s="28">
        <v>1</v>
      </c>
      <c r="O16" s="23"/>
      <c r="P16" s="26"/>
      <c r="R16" s="20"/>
      <c r="S16" s="19"/>
      <c r="T16" s="19"/>
      <c r="U16" s="19"/>
      <c r="V16" s="19"/>
      <c r="W16" s="19"/>
      <c r="X16" s="19"/>
      <c r="Y16" s="19"/>
      <c r="Z16" s="19"/>
      <c r="AA16" s="19"/>
    </row>
    <row r="17" spans="2:27" ht="22.5" x14ac:dyDescent="0.25">
      <c r="B17" s="31">
        <v>4072</v>
      </c>
      <c r="C17" s="30" t="s">
        <v>530</v>
      </c>
      <c r="D17" s="30" t="s">
        <v>80</v>
      </c>
      <c r="E17" s="29">
        <v>1</v>
      </c>
      <c r="F17" s="22">
        <v>41885</v>
      </c>
      <c r="G17" s="22">
        <v>41905</v>
      </c>
      <c r="H17" s="36">
        <f t="shared" si="0"/>
        <v>1</v>
      </c>
      <c r="I17" s="22">
        <v>41885</v>
      </c>
      <c r="J17" s="22">
        <v>41905</v>
      </c>
      <c r="K17" s="37">
        <v>1199980.47</v>
      </c>
      <c r="L17" s="37">
        <v>1199980.47</v>
      </c>
      <c r="M17" s="30" t="s">
        <v>528</v>
      </c>
      <c r="N17" s="28">
        <v>1</v>
      </c>
      <c r="O17" s="23"/>
      <c r="P17" s="26"/>
      <c r="R17" s="20"/>
      <c r="S17" s="19"/>
      <c r="T17" s="19"/>
      <c r="U17" s="19"/>
      <c r="V17" s="19"/>
      <c r="W17" s="19"/>
      <c r="X17" s="19"/>
      <c r="Y17" s="19"/>
      <c r="Z17" s="19"/>
      <c r="AA17" s="19"/>
    </row>
    <row r="18" spans="2:27" ht="22.5" x14ac:dyDescent="0.25">
      <c r="B18" s="31">
        <v>4072</v>
      </c>
      <c r="C18" s="30" t="s">
        <v>531</v>
      </c>
      <c r="D18" s="30" t="s">
        <v>80</v>
      </c>
      <c r="E18" s="29">
        <v>1</v>
      </c>
      <c r="F18" s="22">
        <v>41885</v>
      </c>
      <c r="G18" s="22">
        <v>41905</v>
      </c>
      <c r="H18" s="36">
        <f t="shared" si="0"/>
        <v>0.99999309999999997</v>
      </c>
      <c r="I18" s="22">
        <v>41885</v>
      </c>
      <c r="J18" s="22">
        <v>41905</v>
      </c>
      <c r="K18" s="37">
        <v>400000</v>
      </c>
      <c r="L18" s="37">
        <v>399997.24</v>
      </c>
      <c r="M18" s="30" t="s">
        <v>528</v>
      </c>
      <c r="N18" s="28">
        <v>1</v>
      </c>
      <c r="O18" s="23"/>
      <c r="P18" s="26"/>
      <c r="R18" s="20"/>
      <c r="S18" s="19"/>
      <c r="T18" s="19"/>
      <c r="U18" s="19"/>
      <c r="V18" s="19"/>
      <c r="W18" s="19"/>
      <c r="X18" s="19"/>
      <c r="Y18" s="19"/>
      <c r="Z18" s="19"/>
      <c r="AA18" s="19"/>
    </row>
    <row r="19" spans="2:27" ht="22.5" x14ac:dyDescent="0.25">
      <c r="B19" s="31">
        <v>4072</v>
      </c>
      <c r="C19" s="30" t="s">
        <v>532</v>
      </c>
      <c r="D19" s="30" t="s">
        <v>80</v>
      </c>
      <c r="E19" s="29">
        <v>1</v>
      </c>
      <c r="F19" s="22">
        <v>41885</v>
      </c>
      <c r="G19" s="22">
        <v>41905</v>
      </c>
      <c r="H19" s="36">
        <f t="shared" si="0"/>
        <v>1</v>
      </c>
      <c r="I19" s="22">
        <v>41885</v>
      </c>
      <c r="J19" s="22">
        <v>41905</v>
      </c>
      <c r="K19" s="37">
        <v>940356.93</v>
      </c>
      <c r="L19" s="37">
        <v>940356.93</v>
      </c>
      <c r="M19" s="30" t="s">
        <v>528</v>
      </c>
      <c r="N19" s="28">
        <v>1</v>
      </c>
      <c r="O19" s="23"/>
      <c r="P19" s="26"/>
      <c r="R19" s="20"/>
      <c r="S19" s="19"/>
      <c r="T19" s="19"/>
      <c r="U19" s="19"/>
      <c r="V19" s="19"/>
      <c r="W19" s="19"/>
      <c r="X19" s="19"/>
      <c r="Y19" s="19"/>
      <c r="Z19" s="19"/>
      <c r="AA19" s="19"/>
    </row>
    <row r="20" spans="2:27" ht="22.5" x14ac:dyDescent="0.25">
      <c r="B20" s="31">
        <v>4072</v>
      </c>
      <c r="C20" s="30" t="s">
        <v>533</v>
      </c>
      <c r="D20" s="30" t="s">
        <v>80</v>
      </c>
      <c r="E20" s="29">
        <v>1</v>
      </c>
      <c r="F20" s="22">
        <v>41984</v>
      </c>
      <c r="G20" s="22">
        <v>42004</v>
      </c>
      <c r="H20" s="36">
        <f t="shared" si="0"/>
        <v>1</v>
      </c>
      <c r="I20" s="22">
        <v>41984</v>
      </c>
      <c r="J20" s="22">
        <v>42004</v>
      </c>
      <c r="K20" s="37">
        <v>728093.84</v>
      </c>
      <c r="L20" s="37">
        <v>728093.84</v>
      </c>
      <c r="M20" s="30" t="s">
        <v>528</v>
      </c>
      <c r="N20" s="28">
        <v>1</v>
      </c>
      <c r="O20" s="23"/>
      <c r="P20" s="26"/>
      <c r="R20" s="20"/>
      <c r="S20" s="19"/>
      <c r="T20" s="19"/>
      <c r="U20" s="19"/>
      <c r="V20" s="19"/>
      <c r="W20" s="19"/>
      <c r="X20" s="19"/>
      <c r="Y20" s="19"/>
      <c r="Z20" s="19"/>
      <c r="AA20" s="19"/>
    </row>
    <row r="21" spans="2:27" ht="22.5" x14ac:dyDescent="0.25">
      <c r="B21" s="31">
        <v>4072</v>
      </c>
      <c r="C21" s="30" t="s">
        <v>534</v>
      </c>
      <c r="D21" s="30" t="s">
        <v>80</v>
      </c>
      <c r="E21" s="29">
        <v>1</v>
      </c>
      <c r="F21" s="22">
        <v>41984</v>
      </c>
      <c r="G21" s="22">
        <v>42004</v>
      </c>
      <c r="H21" s="36">
        <f t="shared" si="0"/>
        <v>0.98411452073532613</v>
      </c>
      <c r="I21" s="22">
        <v>41984</v>
      </c>
      <c r="J21" s="22">
        <v>42004</v>
      </c>
      <c r="K21" s="37">
        <f>1215000+16568.76</f>
        <v>1231568.76</v>
      </c>
      <c r="L21" s="37">
        <v>1212004.7</v>
      </c>
      <c r="M21" s="30" t="s">
        <v>528</v>
      </c>
      <c r="N21" s="28">
        <v>1</v>
      </c>
      <c r="O21" s="23"/>
      <c r="P21" s="26"/>
      <c r="R21" s="20"/>
      <c r="S21" s="19"/>
      <c r="T21" s="19"/>
      <c r="U21" s="19"/>
      <c r="V21" s="19"/>
      <c r="W21" s="19"/>
      <c r="X21" s="19"/>
      <c r="Y21" s="19"/>
      <c r="Z21" s="19"/>
      <c r="AA21" s="19"/>
    </row>
    <row r="22" spans="2:27" x14ac:dyDescent="0.25">
      <c r="B22" s="25"/>
      <c r="C22" s="32" t="s">
        <v>535</v>
      </c>
      <c r="D22" s="25"/>
      <c r="E22" s="25"/>
      <c r="F22" s="25"/>
      <c r="G22" s="25"/>
      <c r="H22" s="25"/>
      <c r="I22" s="25"/>
      <c r="J22" s="25"/>
      <c r="K22" s="14">
        <f>SUM(K15:K21)</f>
        <v>6000000</v>
      </c>
      <c r="L22" s="14">
        <f>SUM(L15:L21)</f>
        <v>5963566.040000001</v>
      </c>
      <c r="M22" s="25"/>
      <c r="N22" s="25"/>
      <c r="O22" s="23"/>
      <c r="P22" s="26"/>
      <c r="R22" s="20"/>
      <c r="S22" s="19"/>
      <c r="T22" s="19"/>
      <c r="U22" s="19"/>
      <c r="V22" s="19"/>
      <c r="W22" s="19"/>
      <c r="X22" s="19"/>
      <c r="Y22" s="19"/>
      <c r="Z22" s="19"/>
      <c r="AA22" s="19"/>
    </row>
    <row r="30" spans="2:27" x14ac:dyDescent="0.25">
      <c r="B30" s="10"/>
    </row>
    <row r="32" spans="2:27" x14ac:dyDescent="0.25">
      <c r="C32" s="34" t="s">
        <v>371</v>
      </c>
      <c r="D32" s="539"/>
      <c r="E32" s="539"/>
      <c r="F32" s="539"/>
      <c r="G32" s="539"/>
      <c r="H32" s="539"/>
      <c r="I32" s="539"/>
      <c r="J32" s="539"/>
      <c r="K32" s="539"/>
      <c r="L32" s="539"/>
      <c r="M32" s="539"/>
      <c r="N32" s="539"/>
      <c r="O32" s="53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27"/>
  <sheetViews>
    <sheetView workbookViewId="0"/>
  </sheetViews>
  <sheetFormatPr baseColWidth="10" defaultRowHeight="15" x14ac:dyDescent="0.25"/>
  <sheetData>
    <row r="5" spans="1:27" x14ac:dyDescent="0.25">
      <c r="B5" s="2"/>
      <c r="D5" s="3" t="s">
        <v>349</v>
      </c>
      <c r="K5" s="3" t="e">
        <f>+'BACHEO 2014'!K5</f>
        <v>#REF!</v>
      </c>
      <c r="R5" s="769"/>
      <c r="S5" s="769"/>
      <c r="T5" s="769"/>
      <c r="U5" s="769"/>
      <c r="V5" s="769"/>
      <c r="W5" s="769"/>
      <c r="X5" s="769"/>
      <c r="Y5" s="769"/>
      <c r="Z5" s="769"/>
      <c r="AA5" s="769"/>
    </row>
    <row r="6" spans="1:27" x14ac:dyDescent="0.25">
      <c r="B6" s="4"/>
      <c r="R6" s="9"/>
      <c r="S6" s="9"/>
      <c r="T6" s="9"/>
      <c r="U6" s="9"/>
      <c r="V6" s="9"/>
      <c r="W6" s="9"/>
      <c r="X6" s="9"/>
      <c r="Y6" s="9"/>
      <c r="Z6" s="9"/>
      <c r="AA6" s="9"/>
    </row>
    <row r="7" spans="1:27" x14ac:dyDescent="0.25">
      <c r="C7" s="3" t="s">
        <v>350</v>
      </c>
      <c r="D7" s="12" t="s">
        <v>976</v>
      </c>
      <c r="E7" s="5"/>
      <c r="F7" s="5"/>
      <c r="G7" s="5"/>
      <c r="H7" s="5"/>
      <c r="I7" s="5"/>
      <c r="J7" s="5"/>
      <c r="K7" s="5"/>
      <c r="M7" s="1" t="s">
        <v>977</v>
      </c>
      <c r="R7" s="9"/>
      <c r="S7" s="9"/>
      <c r="T7" s="9"/>
      <c r="U7" s="9"/>
      <c r="V7" s="9"/>
      <c r="W7" s="9"/>
      <c r="X7" s="9"/>
      <c r="Y7" s="9"/>
      <c r="Z7" s="9"/>
      <c r="AA7" s="9"/>
    </row>
    <row r="8" spans="1:27" x14ac:dyDescent="0.25">
      <c r="C8" s="3" t="s">
        <v>351</v>
      </c>
      <c r="D8" s="13" t="s">
        <v>352</v>
      </c>
      <c r="E8" s="6"/>
      <c r="F8" s="6"/>
      <c r="G8" s="6"/>
      <c r="H8" s="6"/>
      <c r="I8" s="6"/>
      <c r="J8" s="6"/>
      <c r="K8" s="6"/>
      <c r="R8" s="9"/>
      <c r="S8" s="9"/>
      <c r="T8" s="9"/>
      <c r="U8" s="9"/>
      <c r="V8" s="9"/>
      <c r="W8" s="9"/>
      <c r="X8" s="9"/>
      <c r="Y8" s="9"/>
      <c r="Z8" s="9"/>
      <c r="AA8" s="9"/>
    </row>
    <row r="9" spans="1:27" x14ac:dyDescent="0.25">
      <c r="C9" s="3" t="s">
        <v>353</v>
      </c>
      <c r="D9" s="13" t="s">
        <v>143</v>
      </c>
      <c r="E9" s="6"/>
      <c r="F9" s="6"/>
      <c r="G9" s="6"/>
      <c r="H9" s="6"/>
      <c r="I9" s="6"/>
      <c r="J9" s="6"/>
      <c r="K9" s="6"/>
      <c r="R9" s="9"/>
      <c r="S9" s="9"/>
      <c r="T9" s="9"/>
      <c r="U9" s="9"/>
      <c r="V9" s="9"/>
      <c r="W9" s="9"/>
      <c r="X9" s="9"/>
      <c r="Y9" s="9"/>
      <c r="Z9" s="9"/>
      <c r="AA9" s="9"/>
    </row>
    <row r="10" spans="1:27" x14ac:dyDescent="0.25">
      <c r="C10" s="3"/>
      <c r="D10" s="16"/>
      <c r="E10" s="9"/>
      <c r="F10" s="9"/>
      <c r="G10" s="9"/>
      <c r="H10" s="9"/>
      <c r="I10" s="9"/>
      <c r="J10" s="9"/>
      <c r="K10" s="9"/>
      <c r="R10" s="9"/>
      <c r="S10" s="9"/>
      <c r="T10" s="9"/>
      <c r="U10" s="9"/>
      <c r="V10" s="9"/>
      <c r="W10" s="9"/>
      <c r="X10" s="9"/>
      <c r="Y10" s="9"/>
      <c r="Z10" s="9"/>
      <c r="AA10" s="9"/>
    </row>
    <row r="11" spans="1:27" x14ac:dyDescent="0.25">
      <c r="B11" s="21" t="s">
        <v>354</v>
      </c>
      <c r="C11" s="770" t="str">
        <f>+'BACHEO 2014'!C11:D11</f>
        <v>EN EJECUCIÓN</v>
      </c>
      <c r="D11" s="772"/>
      <c r="E11" s="773"/>
      <c r="F11" s="774"/>
      <c r="G11" s="774"/>
      <c r="H11" s="774"/>
      <c r="I11" s="774"/>
      <c r="J11" s="774"/>
      <c r="K11" s="774"/>
      <c r="L11" s="774"/>
      <c r="M11" s="774"/>
      <c r="N11" s="775"/>
      <c r="R11" s="9"/>
      <c r="S11" s="9"/>
      <c r="T11" s="9"/>
      <c r="U11" s="9"/>
      <c r="V11" s="9"/>
      <c r="W11" s="9"/>
      <c r="X11" s="9"/>
      <c r="Y11" s="9"/>
      <c r="Z11" s="9"/>
      <c r="AA11" s="9"/>
    </row>
    <row r="12" spans="1:27" ht="25.5" x14ac:dyDescent="0.25">
      <c r="B12" s="21" t="s">
        <v>355</v>
      </c>
      <c r="C12" s="776" t="s">
        <v>356</v>
      </c>
      <c r="D12" s="778"/>
      <c r="E12" s="779" t="s">
        <v>357</v>
      </c>
      <c r="F12" s="780"/>
      <c r="G12" s="780"/>
      <c r="H12" s="780"/>
      <c r="I12" s="780"/>
      <c r="J12" s="781"/>
      <c r="K12" s="779" t="s">
        <v>358</v>
      </c>
      <c r="L12" s="781"/>
      <c r="M12" s="782"/>
      <c r="N12" s="783"/>
      <c r="O12" s="784" t="s">
        <v>359</v>
      </c>
      <c r="P12" s="7"/>
      <c r="R12" s="9"/>
      <c r="S12" s="9"/>
      <c r="T12" s="9"/>
      <c r="U12" s="9"/>
      <c r="V12" s="9"/>
      <c r="W12" s="9"/>
      <c r="X12" s="9"/>
      <c r="Y12" s="9"/>
      <c r="Z12" s="9"/>
      <c r="AA12" s="9"/>
    </row>
    <row r="13" spans="1:27" ht="38.25" x14ac:dyDescent="0.25">
      <c r="B13" s="21" t="s">
        <v>360</v>
      </c>
      <c r="C13" s="786" t="s">
        <v>361</v>
      </c>
      <c r="D13" s="788"/>
      <c r="E13" s="789" t="s">
        <v>362</v>
      </c>
      <c r="F13" s="790"/>
      <c r="G13" s="791"/>
      <c r="H13" s="789" t="s">
        <v>363</v>
      </c>
      <c r="I13" s="790"/>
      <c r="J13" s="791"/>
      <c r="K13" s="35" t="s">
        <v>364</v>
      </c>
      <c r="L13" s="33" t="s">
        <v>365</v>
      </c>
      <c r="M13" s="792" t="s">
        <v>366</v>
      </c>
      <c r="N13" s="793"/>
      <c r="O13" s="785"/>
      <c r="P13" s="7"/>
      <c r="R13" s="9"/>
      <c r="S13" s="9"/>
      <c r="T13" s="9"/>
      <c r="U13" s="9"/>
      <c r="V13" s="9"/>
      <c r="W13" s="9"/>
      <c r="X13" s="9"/>
      <c r="Y13" s="9"/>
      <c r="Z13" s="9"/>
      <c r="AA13" s="9"/>
    </row>
    <row r="14" spans="1:27" ht="25.5" x14ac:dyDescent="0.25">
      <c r="A14" s="24"/>
      <c r="B14" s="27" t="s">
        <v>31</v>
      </c>
      <c r="C14" s="27" t="s">
        <v>32</v>
      </c>
      <c r="D14" s="27" t="s">
        <v>35</v>
      </c>
      <c r="E14" s="27" t="s">
        <v>374</v>
      </c>
      <c r="F14" s="27" t="s">
        <v>38</v>
      </c>
      <c r="G14" s="27" t="s">
        <v>39</v>
      </c>
      <c r="H14" s="27" t="s">
        <v>374</v>
      </c>
      <c r="I14" s="27" t="s">
        <v>38</v>
      </c>
      <c r="J14" s="27" t="s">
        <v>39</v>
      </c>
      <c r="K14" s="27" t="s">
        <v>375</v>
      </c>
      <c r="L14" s="27" t="s">
        <v>375</v>
      </c>
      <c r="M14" s="27" t="s">
        <v>47</v>
      </c>
      <c r="N14" s="27" t="s">
        <v>48</v>
      </c>
      <c r="O14" s="8"/>
      <c r="P14" s="7"/>
      <c r="R14" s="11"/>
      <c r="S14" s="15"/>
      <c r="T14" s="15"/>
      <c r="U14" s="15"/>
      <c r="V14" s="15"/>
      <c r="W14" s="15"/>
      <c r="X14" s="15"/>
      <c r="Y14" s="15"/>
      <c r="Z14" s="15"/>
      <c r="AA14" s="15"/>
    </row>
    <row r="15" spans="1:27" ht="22.5" x14ac:dyDescent="0.25">
      <c r="B15" s="31">
        <v>4004</v>
      </c>
      <c r="C15" s="30" t="s">
        <v>527</v>
      </c>
      <c r="D15" s="30" t="s">
        <v>80</v>
      </c>
      <c r="E15" s="29">
        <v>1</v>
      </c>
      <c r="F15" s="22">
        <v>42217</v>
      </c>
      <c r="G15" s="22">
        <v>42264</v>
      </c>
      <c r="H15" s="36">
        <f>+L15/K15*1</f>
        <v>0.99995250666666669</v>
      </c>
      <c r="I15" s="22">
        <v>42217</v>
      </c>
      <c r="J15" s="22">
        <v>42264</v>
      </c>
      <c r="K15" s="37">
        <v>1500000</v>
      </c>
      <c r="L15" s="37">
        <v>1499928.76</v>
      </c>
      <c r="M15" s="30" t="s">
        <v>528</v>
      </c>
      <c r="N15" s="28">
        <v>1</v>
      </c>
      <c r="O15" s="23"/>
      <c r="P15" s="26"/>
      <c r="R15" s="20"/>
      <c r="S15" s="19"/>
      <c r="T15" s="19"/>
      <c r="U15" s="19"/>
      <c r="V15" s="19"/>
      <c r="W15" s="19"/>
      <c r="X15" s="19"/>
      <c r="Y15" s="19"/>
      <c r="Z15" s="19"/>
      <c r="AA15" s="19"/>
    </row>
    <row r="16" spans="1:27" ht="22.5" x14ac:dyDescent="0.25">
      <c r="B16" s="31">
        <v>4004</v>
      </c>
      <c r="C16" s="30" t="s">
        <v>529</v>
      </c>
      <c r="D16" s="30" t="s">
        <v>80</v>
      </c>
      <c r="E16" s="29">
        <v>1</v>
      </c>
      <c r="F16" s="22">
        <v>42217</v>
      </c>
      <c r="G16" s="22">
        <v>42264</v>
      </c>
      <c r="H16" s="36">
        <f>+L16/K16*1</f>
        <v>0.99995250666666669</v>
      </c>
      <c r="I16" s="22">
        <v>42217</v>
      </c>
      <c r="J16" s="22">
        <v>42264</v>
      </c>
      <c r="K16" s="37">
        <v>1500000</v>
      </c>
      <c r="L16" s="37">
        <f>+L15</f>
        <v>1499928.76</v>
      </c>
      <c r="M16" s="30" t="s">
        <v>528</v>
      </c>
      <c r="N16" s="28">
        <v>1</v>
      </c>
      <c r="O16" s="23"/>
      <c r="P16" s="26"/>
      <c r="R16" s="20"/>
      <c r="S16" s="19"/>
      <c r="T16" s="19"/>
      <c r="U16" s="19"/>
      <c r="V16" s="19"/>
      <c r="W16" s="19"/>
      <c r="X16" s="19"/>
      <c r="Y16" s="19"/>
      <c r="Z16" s="19"/>
      <c r="AA16" s="19"/>
    </row>
    <row r="17" spans="2:27" x14ac:dyDescent="0.25">
      <c r="B17" s="25"/>
      <c r="C17" s="32" t="s">
        <v>536</v>
      </c>
      <c r="D17" s="25"/>
      <c r="E17" s="25"/>
      <c r="F17" s="25"/>
      <c r="G17" s="25"/>
      <c r="H17" s="25"/>
      <c r="I17" s="25"/>
      <c r="J17" s="25"/>
      <c r="K17" s="14">
        <f>SUM(K15:K16)</f>
        <v>3000000</v>
      </c>
      <c r="L17" s="14">
        <f>SUM(L15:L16)</f>
        <v>2999857.52</v>
      </c>
      <c r="M17" s="25"/>
      <c r="N17" s="25"/>
      <c r="O17" s="23"/>
      <c r="P17" s="26"/>
      <c r="R17" s="20"/>
      <c r="S17" s="19"/>
      <c r="T17" s="19"/>
      <c r="U17" s="19"/>
      <c r="V17" s="19"/>
      <c r="W17" s="19"/>
      <c r="X17" s="19"/>
      <c r="Y17" s="19"/>
      <c r="Z17" s="19"/>
      <c r="AA17" s="19"/>
    </row>
    <row r="25" spans="2:27" x14ac:dyDescent="0.25">
      <c r="B25" s="10"/>
    </row>
    <row r="27" spans="2:27" x14ac:dyDescent="0.25">
      <c r="C27" s="34" t="s">
        <v>371</v>
      </c>
      <c r="D27" s="539"/>
      <c r="E27" s="539"/>
      <c r="F27" s="539"/>
      <c r="G27" s="539"/>
      <c r="H27" s="539"/>
      <c r="I27" s="539"/>
      <c r="J27" s="539"/>
      <c r="K27" s="539"/>
      <c r="L27" s="539"/>
      <c r="M27" s="539"/>
      <c r="N27" s="539"/>
      <c r="O27" s="539"/>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8"/>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5.5" x14ac:dyDescent="0.25">
      <c r="A11" s="24"/>
      <c r="B11" s="27" t="s">
        <v>31</v>
      </c>
      <c r="C11" s="27" t="s">
        <v>32</v>
      </c>
      <c r="D11" s="27" t="s">
        <v>33</v>
      </c>
      <c r="E11" s="27" t="s">
        <v>35</v>
      </c>
      <c r="F11" s="27" t="s">
        <v>374</v>
      </c>
      <c r="G11" s="27" t="s">
        <v>38</v>
      </c>
      <c r="H11" s="27" t="s">
        <v>39</v>
      </c>
      <c r="I11" s="27" t="s">
        <v>374</v>
      </c>
      <c r="J11" s="27" t="s">
        <v>38</v>
      </c>
      <c r="K11" s="27" t="s">
        <v>39</v>
      </c>
      <c r="L11" s="27" t="s">
        <v>375</v>
      </c>
      <c r="M11" s="27" t="s">
        <v>375</v>
      </c>
      <c r="N11" s="27" t="s">
        <v>47</v>
      </c>
      <c r="O11" s="27" t="s">
        <v>48</v>
      </c>
      <c r="P11" s="8"/>
      <c r="Q11" s="7"/>
      <c r="S11" s="11"/>
      <c r="T11" s="15"/>
      <c r="U11" s="15"/>
      <c r="V11" s="15"/>
      <c r="W11" s="15"/>
      <c r="X11" s="15"/>
      <c r="Y11" s="15"/>
      <c r="Z11" s="15"/>
      <c r="AA11" s="15"/>
      <c r="AB11" s="15"/>
    </row>
    <row r="12" spans="1:28" x14ac:dyDescent="0.25">
      <c r="B12" s="31"/>
      <c r="C12" s="30"/>
      <c r="D12" s="30"/>
      <c r="E12" s="64"/>
      <c r="F12" s="71">
        <v>0</v>
      </c>
      <c r="G12" s="65"/>
      <c r="H12" s="65"/>
      <c r="I12" s="66">
        <f>IFERROR((M12/L12),0)</f>
        <v>0</v>
      </c>
      <c r="J12" s="65"/>
      <c r="K12" s="65"/>
      <c r="L12" s="67">
        <v>1000000</v>
      </c>
      <c r="M12" s="72">
        <v>0</v>
      </c>
      <c r="N12" s="64"/>
      <c r="O12" s="31"/>
      <c r="P12" s="23"/>
      <c r="Q12" s="26"/>
      <c r="S12" s="20"/>
      <c r="T12" s="19"/>
      <c r="U12" s="19"/>
      <c r="V12" s="19"/>
      <c r="W12" s="19"/>
      <c r="X12" s="19"/>
      <c r="Y12" s="19"/>
      <c r="Z12" s="19"/>
      <c r="AA12" s="19"/>
      <c r="AB12" s="19"/>
    </row>
    <row r="13" spans="1:28" x14ac:dyDescent="0.25">
      <c r="B13" s="25"/>
      <c r="C13" s="32" t="s">
        <v>498</v>
      </c>
      <c r="D13" s="32"/>
      <c r="E13" s="25"/>
      <c r="F13" s="25"/>
      <c r="G13" s="25"/>
      <c r="H13" s="25"/>
      <c r="I13" s="25"/>
      <c r="J13" s="25"/>
      <c r="K13" s="25"/>
      <c r="L13" s="14">
        <f>SUM(L12:L12)</f>
        <v>1000000</v>
      </c>
      <c r="M13" s="14">
        <f>SUM(M12:M12)</f>
        <v>0</v>
      </c>
      <c r="N13" s="25"/>
      <c r="O13" s="25"/>
      <c r="P13" s="23"/>
      <c r="Q13" s="26"/>
      <c r="S13" s="20"/>
      <c r="T13" s="19"/>
      <c r="U13" s="19"/>
      <c r="V13" s="19"/>
      <c r="W13" s="19"/>
      <c r="X13" s="19"/>
      <c r="Y13" s="19"/>
      <c r="Z13" s="19"/>
      <c r="AA13" s="19"/>
      <c r="AB13" s="19"/>
    </row>
    <row r="23" spans="16:16" x14ac:dyDescent="0.25">
      <c r="P23" s="539"/>
    </row>
    <row r="36" spans="2:15" x14ac:dyDescent="0.25">
      <c r="B36" s="10"/>
    </row>
    <row r="38" spans="2:15" x14ac:dyDescent="0.25">
      <c r="B38" s="34" t="s">
        <v>371</v>
      </c>
      <c r="D38" s="34"/>
      <c r="E38" s="539"/>
      <c r="F38" s="539"/>
      <c r="G38" s="539"/>
      <c r="H38" s="539"/>
      <c r="I38" s="539"/>
      <c r="J38" s="539"/>
      <c r="K38" s="539"/>
      <c r="L38" s="539"/>
      <c r="M38" s="539"/>
      <c r="N38" s="539"/>
      <c r="O38" s="539"/>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workbookViewId="0"/>
  </sheetViews>
  <sheetFormatPr baseColWidth="10" defaultRowHeight="15" x14ac:dyDescent="0.25"/>
  <sheetData>
    <row r="1" spans="2:6" x14ac:dyDescent="0.25">
      <c r="B1" s="889" t="s">
        <v>537</v>
      </c>
      <c r="C1" s="889"/>
      <c r="D1" s="889"/>
      <c r="E1" s="889"/>
      <c r="F1" s="889"/>
    </row>
    <row r="2" spans="2:6" x14ac:dyDescent="0.25">
      <c r="B2" s="73" t="s">
        <v>31</v>
      </c>
      <c r="C2" s="73" t="s">
        <v>32</v>
      </c>
      <c r="D2" s="73" t="s">
        <v>403</v>
      </c>
      <c r="E2" s="73" t="s">
        <v>35</v>
      </c>
      <c r="F2" s="73" t="s">
        <v>538</v>
      </c>
    </row>
    <row r="3" spans="2:6" ht="41.25" x14ac:dyDescent="0.25">
      <c r="B3" s="74">
        <v>60137</v>
      </c>
      <c r="C3" s="75" t="s">
        <v>147</v>
      </c>
      <c r="D3" s="75" t="s">
        <v>15</v>
      </c>
      <c r="E3" s="75" t="s">
        <v>58</v>
      </c>
      <c r="F3" s="37">
        <v>220000</v>
      </c>
    </row>
    <row r="4" spans="2:6" ht="33" x14ac:dyDescent="0.25">
      <c r="B4" s="74">
        <v>60154</v>
      </c>
      <c r="C4" s="75" t="s">
        <v>539</v>
      </c>
      <c r="D4" s="75" t="s">
        <v>15</v>
      </c>
      <c r="E4" s="75" t="s">
        <v>143</v>
      </c>
      <c r="F4" s="37">
        <v>760000</v>
      </c>
    </row>
    <row r="5" spans="2:6" ht="33" x14ac:dyDescent="0.25">
      <c r="B5" s="74">
        <v>60155</v>
      </c>
      <c r="C5" s="75" t="s">
        <v>155</v>
      </c>
      <c r="D5" s="75" t="s">
        <v>15</v>
      </c>
      <c r="E5" s="75" t="s">
        <v>143</v>
      </c>
      <c r="F5" s="37">
        <v>1000000</v>
      </c>
    </row>
    <row r="6" spans="2:6" ht="33" x14ac:dyDescent="0.25">
      <c r="B6" s="74">
        <v>60156</v>
      </c>
      <c r="C6" s="75" t="s">
        <v>157</v>
      </c>
      <c r="D6" s="75" t="s">
        <v>15</v>
      </c>
      <c r="E6" s="75" t="s">
        <v>143</v>
      </c>
      <c r="F6" s="37">
        <v>880000</v>
      </c>
    </row>
    <row r="7" spans="2:6" ht="41.25" x14ac:dyDescent="0.25">
      <c r="B7" s="74">
        <v>60157</v>
      </c>
      <c r="C7" s="75" t="s">
        <v>158</v>
      </c>
      <c r="D7" s="75" t="s">
        <v>15</v>
      </c>
      <c r="E7" s="75" t="s">
        <v>143</v>
      </c>
      <c r="F7" s="37">
        <v>119138.84</v>
      </c>
    </row>
    <row r="8" spans="2:6" ht="33" x14ac:dyDescent="0.25">
      <c r="B8" s="74">
        <v>60158</v>
      </c>
      <c r="C8" s="75" t="s">
        <v>540</v>
      </c>
      <c r="D8" s="75" t="s">
        <v>15</v>
      </c>
      <c r="E8" s="75" t="s">
        <v>143</v>
      </c>
      <c r="F8" s="37">
        <v>17675.5</v>
      </c>
    </row>
    <row r="9" spans="2:6" ht="24.75" x14ac:dyDescent="0.25">
      <c r="B9" s="74">
        <v>60159</v>
      </c>
      <c r="C9" s="75" t="s">
        <v>159</v>
      </c>
      <c r="D9" s="75" t="s">
        <v>15</v>
      </c>
      <c r="E9" s="75" t="s">
        <v>143</v>
      </c>
      <c r="F9" s="37">
        <v>53284</v>
      </c>
    </row>
    <row r="10" spans="2:6" ht="33" x14ac:dyDescent="0.25">
      <c r="B10" s="74">
        <v>60160</v>
      </c>
      <c r="C10" s="75" t="s">
        <v>161</v>
      </c>
      <c r="D10" s="75" t="s">
        <v>15</v>
      </c>
      <c r="E10" s="75" t="s">
        <v>143</v>
      </c>
      <c r="F10" s="37">
        <v>377502.29</v>
      </c>
    </row>
    <row r="11" spans="2:6" ht="41.25" x14ac:dyDescent="0.25">
      <c r="B11" s="74">
        <v>60161</v>
      </c>
      <c r="C11" s="75" t="s">
        <v>163</v>
      </c>
      <c r="D11" s="75" t="s">
        <v>15</v>
      </c>
      <c r="E11" s="75" t="s">
        <v>143</v>
      </c>
      <c r="F11" s="37">
        <v>270000</v>
      </c>
    </row>
    <row r="12" spans="2:6" ht="41.25" x14ac:dyDescent="0.25">
      <c r="B12" s="74">
        <v>60162</v>
      </c>
      <c r="C12" s="75" t="s">
        <v>165</v>
      </c>
      <c r="D12" s="75" t="s">
        <v>15</v>
      </c>
      <c r="E12" s="75" t="s">
        <v>143</v>
      </c>
      <c r="F12" s="37">
        <v>250000</v>
      </c>
    </row>
    <row r="13" spans="2:6" ht="16.5" x14ac:dyDescent="0.25">
      <c r="B13" s="74">
        <v>60163</v>
      </c>
      <c r="C13" s="75" t="s">
        <v>541</v>
      </c>
      <c r="D13" s="75" t="s">
        <v>15</v>
      </c>
      <c r="E13" s="75" t="s">
        <v>143</v>
      </c>
      <c r="F13" s="37">
        <v>700000</v>
      </c>
    </row>
    <row r="14" spans="2:6" ht="24.75" x14ac:dyDescent="0.25">
      <c r="B14" s="74">
        <v>60164</v>
      </c>
      <c r="C14" s="75" t="s">
        <v>168</v>
      </c>
      <c r="D14" s="75" t="s">
        <v>15</v>
      </c>
      <c r="E14" s="75" t="s">
        <v>143</v>
      </c>
      <c r="F14" s="37">
        <v>5750000</v>
      </c>
    </row>
    <row r="15" spans="2:6" ht="16.5" x14ac:dyDescent="0.25">
      <c r="B15" s="74">
        <v>60168</v>
      </c>
      <c r="C15" s="75" t="s">
        <v>170</v>
      </c>
      <c r="D15" s="75" t="s">
        <v>15</v>
      </c>
      <c r="E15" s="75" t="s">
        <v>143</v>
      </c>
      <c r="F15" s="37">
        <v>800000</v>
      </c>
    </row>
    <row r="16" spans="2:6" ht="33" x14ac:dyDescent="0.25">
      <c r="B16" s="74">
        <v>60177</v>
      </c>
      <c r="C16" s="75" t="s">
        <v>172</v>
      </c>
      <c r="D16" s="75" t="s">
        <v>15</v>
      </c>
      <c r="E16" s="75" t="s">
        <v>143</v>
      </c>
      <c r="F16" s="37">
        <v>400000</v>
      </c>
    </row>
    <row r="17" spans="2:6" ht="24.75" x14ac:dyDescent="0.25">
      <c r="B17" s="74">
        <v>60191</v>
      </c>
      <c r="C17" s="75" t="s">
        <v>197</v>
      </c>
      <c r="D17" s="75" t="s">
        <v>15</v>
      </c>
      <c r="E17" s="75" t="s">
        <v>143</v>
      </c>
      <c r="F17" s="37">
        <v>1500000</v>
      </c>
    </row>
    <row r="18" spans="2:6" ht="33" x14ac:dyDescent="0.25">
      <c r="B18" s="74">
        <v>60192</v>
      </c>
      <c r="C18" s="75" t="s">
        <v>198</v>
      </c>
      <c r="D18" s="75" t="s">
        <v>15</v>
      </c>
      <c r="E18" s="75" t="s">
        <v>143</v>
      </c>
      <c r="F18" s="37">
        <v>190396.43</v>
      </c>
    </row>
    <row r="19" spans="2:6" ht="41.25" x14ac:dyDescent="0.25">
      <c r="B19" s="74">
        <v>60184</v>
      </c>
      <c r="C19" s="75" t="s">
        <v>186</v>
      </c>
      <c r="D19" s="75" t="s">
        <v>15</v>
      </c>
      <c r="E19" s="75" t="s">
        <v>143</v>
      </c>
      <c r="F19" s="37">
        <v>350000</v>
      </c>
    </row>
    <row r="20" spans="2:6" ht="33" x14ac:dyDescent="0.25">
      <c r="B20" s="74">
        <v>60194</v>
      </c>
      <c r="C20" s="75" t="s">
        <v>201</v>
      </c>
      <c r="D20" s="75" t="s">
        <v>15</v>
      </c>
      <c r="E20" s="75" t="s">
        <v>143</v>
      </c>
      <c r="F20" s="37">
        <v>1062226</v>
      </c>
    </row>
    <row r="21" spans="2:6" ht="41.25" x14ac:dyDescent="0.25">
      <c r="B21" s="74">
        <v>60195</v>
      </c>
      <c r="C21" s="75" t="s">
        <v>203</v>
      </c>
      <c r="D21" s="75" t="s">
        <v>15</v>
      </c>
      <c r="E21" s="75" t="s">
        <v>143</v>
      </c>
      <c r="F21" s="37">
        <v>652017.53</v>
      </c>
    </row>
    <row r="22" spans="2:6" ht="33" x14ac:dyDescent="0.25">
      <c r="B22" s="74">
        <v>60193</v>
      </c>
      <c r="C22" s="75" t="s">
        <v>200</v>
      </c>
      <c r="D22" s="75" t="s">
        <v>15</v>
      </c>
      <c r="E22" s="75" t="s">
        <v>143</v>
      </c>
      <c r="F22" s="37">
        <v>500000</v>
      </c>
    </row>
    <row r="23" spans="2:6" ht="33" x14ac:dyDescent="0.25">
      <c r="B23" s="74">
        <v>60187</v>
      </c>
      <c r="C23" s="75" t="s">
        <v>190</v>
      </c>
      <c r="D23" s="75" t="s">
        <v>15</v>
      </c>
      <c r="E23" s="75" t="s">
        <v>143</v>
      </c>
      <c r="F23" s="37">
        <v>400000</v>
      </c>
    </row>
    <row r="24" spans="2:6" ht="33" x14ac:dyDescent="0.25">
      <c r="B24" s="74">
        <v>60183</v>
      </c>
      <c r="C24" s="75" t="s">
        <v>184</v>
      </c>
      <c r="D24" s="75" t="s">
        <v>15</v>
      </c>
      <c r="E24" s="75" t="s">
        <v>143</v>
      </c>
      <c r="F24" s="37">
        <v>500000</v>
      </c>
    </row>
    <row r="25" spans="2:6" ht="24.75" x14ac:dyDescent="0.25">
      <c r="B25" s="74">
        <v>60186</v>
      </c>
      <c r="C25" s="75" t="s">
        <v>188</v>
      </c>
      <c r="D25" s="75" t="s">
        <v>15</v>
      </c>
      <c r="E25" s="75" t="s">
        <v>143</v>
      </c>
      <c r="F25" s="37">
        <v>216549.08</v>
      </c>
    </row>
    <row r="26" spans="2:6" ht="16.5" x14ac:dyDescent="0.25">
      <c r="B26" s="74">
        <v>60190</v>
      </c>
      <c r="C26" s="75" t="s">
        <v>194</v>
      </c>
      <c r="D26" s="75" t="s">
        <v>15</v>
      </c>
      <c r="E26" s="75" t="s">
        <v>143</v>
      </c>
      <c r="F26" s="37">
        <v>400000</v>
      </c>
    </row>
    <row r="27" spans="2:6" ht="33" x14ac:dyDescent="0.25">
      <c r="B27" s="74">
        <v>60189</v>
      </c>
      <c r="C27" s="75" t="s">
        <v>193</v>
      </c>
      <c r="D27" s="75" t="s">
        <v>15</v>
      </c>
      <c r="E27" s="75" t="s">
        <v>143</v>
      </c>
      <c r="F27" s="37">
        <v>250000</v>
      </c>
    </row>
    <row r="28" spans="2:6" ht="33" x14ac:dyDescent="0.25">
      <c r="B28" s="74">
        <v>60181</v>
      </c>
      <c r="C28" s="75" t="s">
        <v>181</v>
      </c>
      <c r="D28" s="75" t="s">
        <v>15</v>
      </c>
      <c r="E28" s="75" t="s">
        <v>143</v>
      </c>
      <c r="F28" s="37">
        <v>100000</v>
      </c>
    </row>
    <row r="29" spans="2:6" ht="33" x14ac:dyDescent="0.25">
      <c r="B29" s="74">
        <v>60180</v>
      </c>
      <c r="C29" s="75" t="s">
        <v>180</v>
      </c>
      <c r="D29" s="75" t="s">
        <v>15</v>
      </c>
      <c r="E29" s="75" t="s">
        <v>143</v>
      </c>
      <c r="F29" s="37">
        <v>495000</v>
      </c>
    </row>
    <row r="30" spans="2:6" ht="33" x14ac:dyDescent="0.25">
      <c r="B30" s="74">
        <v>60179</v>
      </c>
      <c r="C30" s="75" t="s">
        <v>178</v>
      </c>
      <c r="D30" s="75" t="s">
        <v>15</v>
      </c>
      <c r="E30" s="75" t="s">
        <v>143</v>
      </c>
      <c r="F30" s="37">
        <v>430000</v>
      </c>
    </row>
    <row r="31" spans="2:6" ht="33" x14ac:dyDescent="0.25">
      <c r="B31" s="74">
        <v>60182</v>
      </c>
      <c r="C31" s="75" t="s">
        <v>183</v>
      </c>
      <c r="D31" s="75" t="s">
        <v>15</v>
      </c>
      <c r="E31" s="75" t="s">
        <v>143</v>
      </c>
      <c r="F31" s="37">
        <v>270000</v>
      </c>
    </row>
    <row r="32" spans="2:6" ht="33" x14ac:dyDescent="0.25">
      <c r="B32" s="74">
        <v>60178</v>
      </c>
      <c r="C32" s="75" t="s">
        <v>176</v>
      </c>
      <c r="D32" s="75" t="s">
        <v>15</v>
      </c>
      <c r="E32" s="75" t="s">
        <v>143</v>
      </c>
      <c r="F32" s="37">
        <v>315000</v>
      </c>
    </row>
    <row r="33" spans="2:6" ht="25.5" x14ac:dyDescent="0.25">
      <c r="B33" s="890" t="s">
        <v>542</v>
      </c>
      <c r="C33" s="891"/>
      <c r="D33" s="891"/>
      <c r="E33" s="892"/>
      <c r="F33" s="76">
        <f>SUM(F3:F32)</f>
        <v>19228789.669999998</v>
      </c>
    </row>
    <row r="34" spans="2:6" x14ac:dyDescent="0.25">
      <c r="B34" s="77"/>
      <c r="C34" s="78"/>
      <c r="D34" s="77"/>
      <c r="E34" s="77"/>
    </row>
    <row r="35" spans="2:6" x14ac:dyDescent="0.25">
      <c r="B35" s="893" t="s">
        <v>543</v>
      </c>
      <c r="C35" s="893"/>
      <c r="D35" s="893"/>
      <c r="E35" s="893"/>
      <c r="F35" s="893"/>
    </row>
    <row r="36" spans="2:6" x14ac:dyDescent="0.25">
      <c r="B36" s="73" t="s">
        <v>31</v>
      </c>
      <c r="C36" s="73" t="s">
        <v>32</v>
      </c>
      <c r="D36" s="73" t="s">
        <v>403</v>
      </c>
      <c r="E36" s="73" t="s">
        <v>35</v>
      </c>
      <c r="F36" s="73" t="s">
        <v>538</v>
      </c>
    </row>
    <row r="37" spans="2:6" ht="16.5" x14ac:dyDescent="0.25">
      <c r="B37" s="74">
        <v>6102</v>
      </c>
      <c r="C37" s="75" t="s">
        <v>66</v>
      </c>
      <c r="D37" s="75" t="s">
        <v>14</v>
      </c>
      <c r="E37" s="75" t="s">
        <v>58</v>
      </c>
      <c r="F37" s="37">
        <v>1000000</v>
      </c>
    </row>
    <row r="38" spans="2:6" ht="41.25" x14ac:dyDescent="0.25">
      <c r="B38" s="74">
        <v>6111</v>
      </c>
      <c r="C38" s="75" t="s">
        <v>544</v>
      </c>
      <c r="D38" s="75" t="s">
        <v>14</v>
      </c>
      <c r="E38" s="75"/>
      <c r="F38" s="37">
        <v>291546.65999999997</v>
      </c>
    </row>
    <row r="39" spans="2:6" x14ac:dyDescent="0.25">
      <c r="B39" s="894" t="s">
        <v>545</v>
      </c>
      <c r="C39" s="894"/>
      <c r="D39" s="894"/>
      <c r="E39" s="894"/>
      <c r="F39" s="76">
        <f>SUM(F37:F38)</f>
        <v>1291546.6599999999</v>
      </c>
    </row>
    <row r="40" spans="2:6" x14ac:dyDescent="0.25">
      <c r="B40" s="77"/>
      <c r="C40" s="78"/>
      <c r="D40" s="77"/>
      <c r="E40" s="77"/>
    </row>
    <row r="41" spans="2:6" x14ac:dyDescent="0.25">
      <c r="B41" s="889" t="s">
        <v>546</v>
      </c>
      <c r="C41" s="889"/>
      <c r="D41" s="889"/>
      <c r="E41" s="889"/>
      <c r="F41" s="79"/>
    </row>
    <row r="42" spans="2:6" x14ac:dyDescent="0.25">
      <c r="B42" s="73" t="s">
        <v>31</v>
      </c>
      <c r="C42" s="73" t="s">
        <v>32</v>
      </c>
      <c r="D42" s="73" t="s">
        <v>403</v>
      </c>
      <c r="E42" s="73" t="s">
        <v>35</v>
      </c>
      <c r="F42" s="73" t="s">
        <v>538</v>
      </c>
    </row>
    <row r="43" spans="2:6" ht="33" x14ac:dyDescent="0.25">
      <c r="B43" s="74">
        <v>60141</v>
      </c>
      <c r="C43" s="75" t="s">
        <v>547</v>
      </c>
      <c r="D43" s="80" t="s">
        <v>13</v>
      </c>
      <c r="E43" s="80" t="s">
        <v>143</v>
      </c>
      <c r="F43" s="67">
        <v>80000</v>
      </c>
    </row>
    <row r="44" spans="2:6" ht="41.25" x14ac:dyDescent="0.25">
      <c r="B44" s="74">
        <v>6111</v>
      </c>
      <c r="C44" s="75" t="s">
        <v>548</v>
      </c>
      <c r="D44" s="80" t="s">
        <v>13</v>
      </c>
      <c r="E44" s="80"/>
      <c r="F44" s="67">
        <v>713683.34</v>
      </c>
    </row>
    <row r="45" spans="2:6" x14ac:dyDescent="0.25">
      <c r="B45" s="889" t="s">
        <v>549</v>
      </c>
      <c r="C45" s="889"/>
      <c r="D45" s="889"/>
      <c r="E45" s="889"/>
      <c r="F45" s="81">
        <f>SUM(F43:F44)</f>
        <v>793683.34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45"/>
  <sheetViews>
    <sheetView tabSelected="1" topLeftCell="D5" zoomScale="68" zoomScaleNormal="70" zoomScalePageLayoutView="65" workbookViewId="0">
      <selection activeCell="G6" sqref="G6"/>
    </sheetView>
  </sheetViews>
  <sheetFormatPr baseColWidth="10" defaultColWidth="11.42578125" defaultRowHeight="15" x14ac:dyDescent="0.25"/>
  <cols>
    <col min="1" max="1" width="2.7109375" style="1010" customWidth="1"/>
    <col min="2" max="2" width="11.7109375" style="1010" customWidth="1"/>
    <col min="3" max="3" width="31.28515625" style="1010" customWidth="1"/>
    <col min="4" max="4" width="32.7109375" style="1010" customWidth="1"/>
    <col min="5" max="6" width="19.7109375" style="1010" customWidth="1"/>
    <col min="7" max="7" width="11.140625" style="1010" customWidth="1"/>
    <col min="8" max="8" width="13.7109375" style="1010" customWidth="1"/>
    <col min="9" max="9" width="11.140625" style="1010" customWidth="1"/>
    <col min="10" max="10" width="10.85546875" style="1010" customWidth="1"/>
    <col min="11" max="11" width="15.7109375" style="1010" customWidth="1"/>
    <col min="12" max="12" width="13" style="1010" customWidth="1"/>
    <col min="13" max="13" width="18.85546875" style="1010" customWidth="1"/>
    <col min="14" max="14" width="21.140625" style="1010" customWidth="1"/>
    <col min="15" max="15" width="22.7109375" style="1010" customWidth="1"/>
    <col min="16" max="16" width="16.5703125" style="1010" customWidth="1"/>
    <col min="17" max="17" width="22.85546875" style="1010" customWidth="1"/>
    <col min="18" max="18" width="14.7109375" style="1010" customWidth="1"/>
    <col min="19" max="19" width="29.85546875" style="1010" hidden="1" customWidth="1"/>
    <col min="20" max="20" width="0" style="1010" hidden="1" customWidth="1"/>
    <col min="21" max="21" width="16.28515625" style="1010" hidden="1" customWidth="1"/>
    <col min="22" max="22" width="15.42578125" style="1010" bestFit="1" customWidth="1"/>
    <col min="23" max="16384" width="11.42578125" style="1010"/>
  </cols>
  <sheetData>
    <row r="1" spans="1:22" x14ac:dyDescent="0.25">
      <c r="E1" s="966"/>
      <c r="F1" s="966"/>
      <c r="G1" s="966"/>
      <c r="H1" s="966"/>
      <c r="I1" s="966"/>
      <c r="J1" s="966"/>
      <c r="K1" s="966"/>
      <c r="L1" s="966"/>
      <c r="M1" s="966"/>
      <c r="O1" s="966"/>
      <c r="P1" s="966"/>
    </row>
    <row r="2" spans="1:22" x14ac:dyDescent="0.25">
      <c r="B2" s="1077" t="s">
        <v>51</v>
      </c>
      <c r="C2" s="1094" t="s">
        <v>1003</v>
      </c>
      <c r="D2" s="1095"/>
      <c r="E2" s="1096"/>
      <c r="F2" s="1079"/>
      <c r="G2" s="971"/>
      <c r="H2" s="1081"/>
      <c r="I2" s="1081"/>
      <c r="J2" s="1081"/>
      <c r="K2" s="1081"/>
      <c r="L2" s="1081"/>
      <c r="M2" s="1081"/>
      <c r="N2" s="1081"/>
      <c r="O2" s="1081"/>
      <c r="P2" s="1081"/>
      <c r="Q2" s="1081"/>
      <c r="R2" s="1082"/>
    </row>
    <row r="3" spans="1:22" ht="21.75" customHeight="1" x14ac:dyDescent="0.25">
      <c r="B3" s="1077" t="s">
        <v>355</v>
      </c>
      <c r="C3" s="1097" t="s">
        <v>356</v>
      </c>
      <c r="D3" s="1098"/>
      <c r="E3" s="1099"/>
      <c r="F3" s="1076"/>
      <c r="G3" s="1100" t="s">
        <v>357</v>
      </c>
      <c r="H3" s="1101"/>
      <c r="I3" s="1101"/>
      <c r="J3" s="1101"/>
      <c r="K3" s="1101"/>
      <c r="L3" s="1102"/>
      <c r="M3" s="1100" t="s">
        <v>358</v>
      </c>
      <c r="N3" s="1101"/>
      <c r="O3" s="1101"/>
      <c r="P3" s="1102"/>
      <c r="Q3" s="1103" t="s">
        <v>366</v>
      </c>
      <c r="R3" s="1104"/>
    </row>
    <row r="4" spans="1:22" ht="33.75" x14ac:dyDescent="0.25">
      <c r="B4" s="1077" t="s">
        <v>360</v>
      </c>
      <c r="C4" s="1113" t="s">
        <v>143</v>
      </c>
      <c r="D4" s="1114"/>
      <c r="E4" s="1115"/>
      <c r="F4" s="1078"/>
      <c r="G4" s="1110" t="s">
        <v>362</v>
      </c>
      <c r="H4" s="1111"/>
      <c r="I4" s="1112"/>
      <c r="J4" s="1110" t="s">
        <v>363</v>
      </c>
      <c r="K4" s="1111"/>
      <c r="L4" s="1112"/>
      <c r="M4" s="990" t="s">
        <v>986</v>
      </c>
      <c r="N4" s="1077" t="s">
        <v>365</v>
      </c>
      <c r="O4" s="1077" t="s">
        <v>1005</v>
      </c>
      <c r="P4" s="1077" t="s">
        <v>1001</v>
      </c>
      <c r="Q4" s="1105"/>
      <c r="R4" s="1106"/>
      <c r="T4" s="1027" t="s">
        <v>1156</v>
      </c>
    </row>
    <row r="5" spans="1:22" ht="22.5" x14ac:dyDescent="0.25">
      <c r="A5" s="967"/>
      <c r="B5" s="1080" t="s">
        <v>983</v>
      </c>
      <c r="C5" s="1080" t="s">
        <v>947</v>
      </c>
      <c r="D5" s="1080" t="s">
        <v>378</v>
      </c>
      <c r="E5" s="1080" t="s">
        <v>35</v>
      </c>
      <c r="F5" s="1080" t="s">
        <v>999</v>
      </c>
      <c r="G5" s="1080" t="s">
        <v>374</v>
      </c>
      <c r="H5" s="1080" t="s">
        <v>38</v>
      </c>
      <c r="I5" s="1080" t="s">
        <v>39</v>
      </c>
      <c r="J5" s="1080" t="s">
        <v>374</v>
      </c>
      <c r="K5" s="1080" t="s">
        <v>38</v>
      </c>
      <c r="L5" s="1080" t="s">
        <v>39</v>
      </c>
      <c r="M5" s="1080" t="s">
        <v>375</v>
      </c>
      <c r="N5" s="1080" t="s">
        <v>375</v>
      </c>
      <c r="O5" s="1080" t="s">
        <v>375</v>
      </c>
      <c r="P5" s="1080" t="s">
        <v>375</v>
      </c>
      <c r="Q5" s="1080" t="s">
        <v>47</v>
      </c>
      <c r="R5" s="1080" t="s">
        <v>48</v>
      </c>
    </row>
    <row r="6" spans="1:22" ht="99" customHeight="1" x14ac:dyDescent="0.25">
      <c r="B6" s="1032">
        <v>62316</v>
      </c>
      <c r="C6" s="1064" t="s">
        <v>1049</v>
      </c>
      <c r="D6" s="1064" t="s">
        <v>1026</v>
      </c>
      <c r="E6" s="1064" t="s">
        <v>254</v>
      </c>
      <c r="F6" s="1064" t="s">
        <v>1015</v>
      </c>
      <c r="G6" s="1034">
        <v>0.92</v>
      </c>
      <c r="H6" s="1033">
        <v>40390</v>
      </c>
      <c r="I6" s="1033">
        <v>44168</v>
      </c>
      <c r="J6" s="1034">
        <f>IFERROR((N6/M6),0)</f>
        <v>0.43264205926156385</v>
      </c>
      <c r="K6" s="1065">
        <v>44054</v>
      </c>
      <c r="L6" s="1033"/>
      <c r="M6" s="1002">
        <v>3859923.45</v>
      </c>
      <c r="N6" s="1070">
        <v>1669965.23</v>
      </c>
      <c r="O6" s="1070">
        <v>1859923.45</v>
      </c>
      <c r="P6" s="1070">
        <v>0</v>
      </c>
      <c r="Q6" s="1066" t="s">
        <v>1046</v>
      </c>
      <c r="R6" s="1025" t="s">
        <v>1032</v>
      </c>
      <c r="S6" s="1011" t="s">
        <v>1146</v>
      </c>
      <c r="T6" s="1017" t="s">
        <v>1157</v>
      </c>
      <c r="U6" s="1017">
        <v>2000000</v>
      </c>
      <c r="V6" s="1017"/>
    </row>
    <row r="7" spans="1:22" ht="144.75" customHeight="1" x14ac:dyDescent="0.25">
      <c r="B7" s="1032">
        <v>62317</v>
      </c>
      <c r="C7" s="1064" t="s">
        <v>1014</v>
      </c>
      <c r="D7" s="1064" t="s">
        <v>1025</v>
      </c>
      <c r="E7" s="1064" t="s">
        <v>143</v>
      </c>
      <c r="F7" s="1064" t="s">
        <v>1015</v>
      </c>
      <c r="G7" s="1034">
        <v>1</v>
      </c>
      <c r="H7" s="1033">
        <v>44046</v>
      </c>
      <c r="I7" s="1033">
        <v>44143</v>
      </c>
      <c r="J7" s="1034">
        <f>IFERROR((N7/M7),0)</f>
        <v>0.99220938171472151</v>
      </c>
      <c r="K7" s="1065">
        <v>44064</v>
      </c>
      <c r="L7" s="1033"/>
      <c r="M7" s="1002">
        <v>21896.85</v>
      </c>
      <c r="N7" s="1090">
        <v>21726.26</v>
      </c>
      <c r="O7" s="1070">
        <v>8000.42</v>
      </c>
      <c r="P7" s="1070">
        <v>1431.36</v>
      </c>
      <c r="Q7" s="1066" t="s">
        <v>1047</v>
      </c>
      <c r="R7" s="1025" t="s">
        <v>1048</v>
      </c>
      <c r="S7" s="1011" t="s">
        <v>1148</v>
      </c>
      <c r="U7" s="1017"/>
      <c r="V7" s="1017"/>
    </row>
    <row r="8" spans="1:22" ht="25.5" customHeight="1" x14ac:dyDescent="0.25">
      <c r="B8" s="1107" t="s">
        <v>978</v>
      </c>
      <c r="C8" s="1108"/>
      <c r="D8" s="1108"/>
      <c r="E8" s="1108"/>
      <c r="F8" s="1108"/>
      <c r="G8" s="1108"/>
      <c r="H8" s="1108"/>
      <c r="I8" s="1108"/>
      <c r="J8" s="1108"/>
      <c r="K8" s="1109"/>
      <c r="L8" s="1003" t="s">
        <v>385</v>
      </c>
      <c r="M8" s="1004">
        <f>SUM(M6:M7)</f>
        <v>3881820.3000000003</v>
      </c>
      <c r="N8" s="1004">
        <f>SUM(N6:N7)</f>
        <v>1691691.49</v>
      </c>
      <c r="O8" s="1001"/>
      <c r="P8" s="1001"/>
      <c r="Q8" s="987"/>
      <c r="R8" s="988"/>
    </row>
    <row r="10" spans="1:22" x14ac:dyDescent="0.25">
      <c r="B10" s="1008"/>
      <c r="M10" s="968"/>
      <c r="N10" s="1011"/>
      <c r="O10" s="1060"/>
    </row>
    <row r="11" spans="1:22" ht="15.75" x14ac:dyDescent="0.25">
      <c r="A11" s="969"/>
      <c r="C11" s="1068" t="s">
        <v>1022</v>
      </c>
      <c r="M11" s="968"/>
    </row>
    <row r="12" spans="1:22" x14ac:dyDescent="0.25">
      <c r="A12" s="969"/>
      <c r="M12" s="968"/>
    </row>
    <row r="13" spans="1:22" x14ac:dyDescent="0.25">
      <c r="I13" s="1075"/>
      <c r="M13" s="968"/>
      <c r="N13" s="1011"/>
    </row>
    <row r="14" spans="1:22" x14ac:dyDescent="0.25">
      <c r="I14" s="1075"/>
      <c r="M14" s="968"/>
    </row>
    <row r="15" spans="1:22" x14ac:dyDescent="0.25">
      <c r="M15" s="968"/>
    </row>
    <row r="16" spans="1:22" x14ac:dyDescent="0.25">
      <c r="M16" s="968"/>
    </row>
    <row r="17" spans="13:13" x14ac:dyDescent="0.25">
      <c r="M17" s="968"/>
    </row>
    <row r="18" spans="13:13" x14ac:dyDescent="0.25">
      <c r="M18" s="968"/>
    </row>
    <row r="19" spans="13:13" x14ac:dyDescent="0.25">
      <c r="M19" s="968"/>
    </row>
    <row r="20" spans="13:13" x14ac:dyDescent="0.25">
      <c r="M20" s="968"/>
    </row>
    <row r="21" spans="13:13" x14ac:dyDescent="0.25">
      <c r="M21" s="968"/>
    </row>
    <row r="22" spans="13:13" x14ac:dyDescent="0.25">
      <c r="M22" s="968"/>
    </row>
    <row r="23" spans="13:13" x14ac:dyDescent="0.25">
      <c r="M23" s="968"/>
    </row>
    <row r="24" spans="13:13" x14ac:dyDescent="0.25">
      <c r="M24" s="968"/>
    </row>
    <row r="25" spans="13:13" x14ac:dyDescent="0.25">
      <c r="M25" s="968"/>
    </row>
    <row r="26" spans="13:13" x14ac:dyDescent="0.25">
      <c r="M26" s="968"/>
    </row>
    <row r="27" spans="13:13" x14ac:dyDescent="0.25">
      <c r="M27" s="968"/>
    </row>
    <row r="28" spans="13:13" x14ac:dyDescent="0.25">
      <c r="M28" s="968"/>
    </row>
    <row r="29" spans="13:13" x14ac:dyDescent="0.25">
      <c r="M29" s="968"/>
    </row>
    <row r="30" spans="13:13" x14ac:dyDescent="0.25">
      <c r="M30" s="968"/>
    </row>
    <row r="31" spans="13:13" x14ac:dyDescent="0.25">
      <c r="M31" s="968"/>
    </row>
    <row r="32" spans="13:13" x14ac:dyDescent="0.25">
      <c r="M32" s="968"/>
    </row>
    <row r="33" spans="2:18" x14ac:dyDescent="0.25">
      <c r="M33" s="968"/>
    </row>
    <row r="34" spans="2:18" x14ac:dyDescent="0.25">
      <c r="M34" s="968"/>
    </row>
    <row r="35" spans="2:18" x14ac:dyDescent="0.25">
      <c r="M35" s="968"/>
    </row>
    <row r="36" spans="2:18" x14ac:dyDescent="0.25">
      <c r="M36" s="968"/>
    </row>
    <row r="37" spans="2:18" x14ac:dyDescent="0.25">
      <c r="M37" s="968"/>
    </row>
    <row r="38" spans="2:18" x14ac:dyDescent="0.25">
      <c r="M38" s="968"/>
    </row>
    <row r="39" spans="2:18" x14ac:dyDescent="0.25">
      <c r="M39" s="968"/>
    </row>
    <row r="40" spans="2:18" x14ac:dyDescent="0.25">
      <c r="M40" s="968"/>
    </row>
    <row r="41" spans="2:18" x14ac:dyDescent="0.25">
      <c r="M41" s="968"/>
    </row>
    <row r="42" spans="2:18" x14ac:dyDescent="0.25">
      <c r="M42" s="968"/>
    </row>
    <row r="45" spans="2:18" x14ac:dyDescent="0.25">
      <c r="B45" s="970"/>
      <c r="C45" s="970"/>
      <c r="D45" s="970"/>
      <c r="E45" s="970"/>
      <c r="F45" s="970"/>
      <c r="G45" s="970"/>
      <c r="H45" s="970"/>
      <c r="I45" s="970"/>
      <c r="J45" s="970"/>
      <c r="K45" s="970"/>
      <c r="L45" s="970"/>
      <c r="M45" s="970"/>
      <c r="N45" s="970"/>
      <c r="O45" s="970"/>
      <c r="P45" s="970"/>
      <c r="Q45" s="970"/>
      <c r="R45" s="970"/>
    </row>
  </sheetData>
  <mergeCells count="9">
    <mergeCell ref="C2:E2"/>
    <mergeCell ref="C3:E3"/>
    <mergeCell ref="G3:L3"/>
    <mergeCell ref="Q3:R4"/>
    <mergeCell ref="B8:K8"/>
    <mergeCell ref="G4:I4"/>
    <mergeCell ref="J4:L4"/>
    <mergeCell ref="C4:E4"/>
    <mergeCell ref="M3:P3"/>
  </mergeCells>
  <printOptions horizontalCentered="1"/>
  <pageMargins left="0.39370078740157483" right="0.39370078740157483" top="0.98425196850393704" bottom="0.55118110236220474" header="0.31496062992125984" footer="0.31496062992125984"/>
  <pageSetup paperSize="9" scale="42" orientation="landscape" r:id="rId1"/>
  <headerFooter>
    <oddHeader xml:space="preserve">&amp;L&amp;G&amp;C&amp;"Gotham Book,Negrita"ESTADO DE AVANCE FÍSICO-FINANCIERO
FECHA: 23 DE DICIEMBRE 2020
FONDO: EMPRÉSTITO 2014
</oddHeader>
    <oddFooter xml:space="preserve">&amp;C&amp;"Gotham Book,Normal"&amp;9Bajo protesta de decir verdad declaramos que los Estados Financieros y sus notas, son razonablemente correctos y son responsabilidad del emisor.
</oddFooter>
  </headerFooter>
  <drawing r:id="rId2"/>
  <legacyDrawingHF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6"/>
  <sheetViews>
    <sheetView workbookViewId="0"/>
  </sheetViews>
  <sheetFormatPr baseColWidth="10" defaultRowHeight="15" x14ac:dyDescent="0.25"/>
  <sheetData>
    <row r="5" spans="2:10" x14ac:dyDescent="0.25">
      <c r="B5">
        <v>63301</v>
      </c>
      <c r="C5" t="s">
        <v>550</v>
      </c>
      <c r="F5">
        <v>3</v>
      </c>
      <c r="G5" s="392">
        <v>42607</v>
      </c>
      <c r="H5" s="392">
        <v>42711</v>
      </c>
      <c r="J5" t="s">
        <v>551</v>
      </c>
    </row>
    <row r="6" spans="2:10" x14ac:dyDescent="0.25">
      <c r="B6">
        <v>63302</v>
      </c>
      <c r="C6" t="s">
        <v>552</v>
      </c>
      <c r="J6" t="s">
        <v>384</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3"/>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6"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553</v>
      </c>
      <c r="S11" s="420" t="s">
        <v>416</v>
      </c>
      <c r="T11" s="409"/>
      <c r="U11" s="409"/>
      <c r="V11" s="409"/>
      <c r="W11" s="409"/>
      <c r="X11" s="409"/>
      <c r="Y11" s="409"/>
      <c r="Z11" s="409"/>
      <c r="AA11" s="409"/>
      <c r="AB11" s="409"/>
    </row>
    <row r="12" spans="1:28" ht="157.5" x14ac:dyDescent="0.25">
      <c r="B12" s="390">
        <v>63301</v>
      </c>
      <c r="C12" s="382" t="s">
        <v>550</v>
      </c>
      <c r="D12" s="382" t="s">
        <v>554</v>
      </c>
      <c r="E12" s="383" t="s">
        <v>555</v>
      </c>
      <c r="F12" s="384">
        <v>1</v>
      </c>
      <c r="G12" s="455">
        <v>42607</v>
      </c>
      <c r="H12" s="455">
        <v>42711</v>
      </c>
      <c r="I12" s="426">
        <f>IFERROR((M12/L12),0)</f>
        <v>0.76405516465863454</v>
      </c>
      <c r="J12" s="455">
        <v>42607</v>
      </c>
      <c r="K12" s="455">
        <v>42727</v>
      </c>
      <c r="L12" s="386">
        <v>3735000</v>
      </c>
      <c r="M12" s="386">
        <v>2853746.04</v>
      </c>
      <c r="N12" s="382" t="s">
        <v>556</v>
      </c>
      <c r="O12" s="470" t="s">
        <v>557</v>
      </c>
      <c r="P12" s="430"/>
      <c r="Q12" s="498">
        <f>L12-M12</f>
        <v>881253.96</v>
      </c>
      <c r="R12" s="510">
        <v>1551695.97</v>
      </c>
      <c r="S12" s="498">
        <f>L12-R12-M12</f>
        <v>-670442.00999999978</v>
      </c>
      <c r="T12" s="511"/>
      <c r="U12" s="511"/>
      <c r="V12" s="511"/>
      <c r="W12" s="511"/>
      <c r="X12" s="511"/>
      <c r="Y12" s="511"/>
      <c r="Z12" s="511"/>
      <c r="AA12" s="511"/>
      <c r="AB12" s="511"/>
    </row>
    <row r="13" spans="1:28" ht="56.25" x14ac:dyDescent="0.25">
      <c r="B13" s="390">
        <v>63302</v>
      </c>
      <c r="C13" s="382" t="s">
        <v>552</v>
      </c>
      <c r="D13" s="382" t="s">
        <v>179</v>
      </c>
      <c r="E13" s="383" t="s">
        <v>558</v>
      </c>
      <c r="F13" s="384">
        <v>1</v>
      </c>
      <c r="G13" s="455">
        <v>42607</v>
      </c>
      <c r="H13" s="455">
        <v>42711</v>
      </c>
      <c r="I13" s="426">
        <f>IFERROR((M13/L13),0)</f>
        <v>0.96494105861338197</v>
      </c>
      <c r="J13" s="455">
        <v>42607</v>
      </c>
      <c r="K13" s="455">
        <v>42731</v>
      </c>
      <c r="L13" s="386">
        <v>2171920.4</v>
      </c>
      <c r="M13" s="386">
        <v>2095775.17</v>
      </c>
      <c r="N13" s="382" t="s">
        <v>559</v>
      </c>
      <c r="O13" s="470" t="s">
        <v>560</v>
      </c>
      <c r="P13" s="430"/>
      <c r="Q13" s="498">
        <f>L13-M13</f>
        <v>76145.229999999981</v>
      </c>
      <c r="R13" s="493">
        <v>1228851.06</v>
      </c>
      <c r="S13" s="498">
        <f>L13-M13-R13</f>
        <v>-1152705.83</v>
      </c>
      <c r="T13" s="511"/>
      <c r="U13" s="511"/>
      <c r="V13" s="511"/>
      <c r="W13" s="511"/>
      <c r="X13" s="511"/>
      <c r="Y13" s="511"/>
      <c r="Z13" s="511"/>
      <c r="AA13" s="511"/>
      <c r="AB13" s="511"/>
    </row>
    <row r="14" spans="1:28" ht="56.25" x14ac:dyDescent="0.25">
      <c r="B14" s="390">
        <v>63303</v>
      </c>
      <c r="C14" s="382" t="s">
        <v>561</v>
      </c>
      <c r="D14" s="382" t="s">
        <v>179</v>
      </c>
      <c r="E14" s="383" t="s">
        <v>471</v>
      </c>
      <c r="F14" s="384">
        <v>1</v>
      </c>
      <c r="G14" s="455">
        <v>42650</v>
      </c>
      <c r="H14" s="455">
        <v>42691</v>
      </c>
      <c r="I14" s="426">
        <f>IFERROR((M14/L14),0)</f>
        <v>0.93121281482804408</v>
      </c>
      <c r="J14" s="455">
        <v>42650</v>
      </c>
      <c r="K14" s="455">
        <v>42735</v>
      </c>
      <c r="L14" s="386">
        <v>1149579.53</v>
      </c>
      <c r="M14" s="386">
        <v>1070503.19</v>
      </c>
      <c r="N14" s="382" t="s">
        <v>559</v>
      </c>
      <c r="O14" s="470" t="s">
        <v>562</v>
      </c>
      <c r="P14" s="430"/>
      <c r="Q14" s="498">
        <f>L14-M14</f>
        <v>79076.340000000084</v>
      </c>
      <c r="R14" s="493">
        <v>530598.69999999995</v>
      </c>
      <c r="S14" s="498">
        <f>L14-R14</f>
        <v>618980.83000000007</v>
      </c>
      <c r="T14" s="511"/>
      <c r="U14" s="511"/>
      <c r="V14" s="511"/>
      <c r="W14" s="511"/>
      <c r="X14" s="511"/>
      <c r="Y14" s="511"/>
      <c r="Z14" s="511"/>
      <c r="AA14" s="511"/>
      <c r="AB14" s="511"/>
    </row>
    <row r="15" spans="1:28" x14ac:dyDescent="0.25">
      <c r="B15" s="895" t="s">
        <v>563</v>
      </c>
      <c r="C15" s="896"/>
      <c r="D15" s="896"/>
      <c r="E15" s="896"/>
      <c r="F15" s="530"/>
      <c r="G15" s="530"/>
      <c r="H15" s="530"/>
      <c r="I15" s="530"/>
      <c r="J15" s="530"/>
      <c r="K15" s="531" t="s">
        <v>385</v>
      </c>
      <c r="L15" s="512">
        <f>SUM(L12:L14)</f>
        <v>7056499.9300000006</v>
      </c>
      <c r="M15" s="512">
        <f>SUM(M12:M14)</f>
        <v>6020024.4000000004</v>
      </c>
      <c r="N15" s="513"/>
      <c r="O15" s="513"/>
      <c r="P15" s="430"/>
      <c r="Q15" s="431">
        <f>SUM(Q12:Q12)</f>
        <v>881253.96</v>
      </c>
      <c r="S15" s="514"/>
      <c r="T15" s="435"/>
      <c r="U15" s="435"/>
      <c r="V15" s="435"/>
      <c r="W15" s="435"/>
      <c r="X15" s="435"/>
      <c r="Y15" s="435"/>
      <c r="Z15" s="435"/>
      <c r="AA15" s="435"/>
      <c r="AB15" s="435"/>
    </row>
    <row r="17" spans="12:12" x14ac:dyDescent="0.25">
      <c r="L17" s="438"/>
    </row>
    <row r="41" spans="2:15" x14ac:dyDescent="0.25">
      <c r="B41" s="461"/>
    </row>
    <row r="43" spans="2:15" x14ac:dyDescent="0.25">
      <c r="B43" s="897" t="s">
        <v>371</v>
      </c>
      <c r="C43" s="897"/>
      <c r="D43" s="897"/>
      <c r="E43" s="897"/>
      <c r="F43" s="897"/>
      <c r="G43" s="897"/>
      <c r="H43" s="897"/>
      <c r="I43" s="897"/>
      <c r="J43" s="897"/>
      <c r="K43" s="897"/>
      <c r="L43" s="897"/>
      <c r="M43" s="897"/>
      <c r="N43" s="897"/>
      <c r="O43" s="897"/>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8"/>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564</v>
      </c>
      <c r="S11" s="420"/>
      <c r="T11" s="409"/>
      <c r="U11" s="409"/>
      <c r="V11" s="409"/>
      <c r="W11" s="409"/>
      <c r="X11" s="409"/>
      <c r="Y11" s="409"/>
      <c r="Z11" s="409"/>
      <c r="AA11" s="409"/>
      <c r="AB11" s="409"/>
    </row>
    <row r="12" spans="1:28" ht="67.5" x14ac:dyDescent="0.25">
      <c r="B12" s="390">
        <v>615001</v>
      </c>
      <c r="C12" s="382" t="s">
        <v>565</v>
      </c>
      <c r="D12" s="382" t="s">
        <v>566</v>
      </c>
      <c r="E12" s="383" t="s">
        <v>143</v>
      </c>
      <c r="F12" s="384">
        <v>1</v>
      </c>
      <c r="G12" s="455">
        <v>42704</v>
      </c>
      <c r="H12" s="455">
        <v>42787</v>
      </c>
      <c r="I12" s="426">
        <f>IFERROR((M12/L12),0)</f>
        <v>0.98374959407229468</v>
      </c>
      <c r="J12" s="455">
        <v>42704</v>
      </c>
      <c r="K12" s="455">
        <v>42808</v>
      </c>
      <c r="L12" s="386">
        <v>2353035.9900000002</v>
      </c>
      <c r="M12" s="386">
        <v>2314798.2000000002</v>
      </c>
      <c r="N12" s="382" t="s">
        <v>567</v>
      </c>
      <c r="O12" s="470" t="s">
        <v>568</v>
      </c>
      <c r="P12" s="430"/>
      <c r="Q12" s="498">
        <f>L12-M12</f>
        <v>38237.790000000037</v>
      </c>
      <c r="R12" s="517">
        <v>2353035.9900000002</v>
      </c>
      <c r="S12" s="433">
        <f>L12-R12</f>
        <v>0</v>
      </c>
      <c r="T12" s="511"/>
      <c r="U12" s="511"/>
      <c r="V12" s="511"/>
      <c r="W12" s="511"/>
      <c r="X12" s="511"/>
      <c r="Y12" s="511"/>
      <c r="Z12" s="511"/>
      <c r="AA12" s="511"/>
      <c r="AB12" s="511"/>
    </row>
    <row r="13" spans="1:28" ht="90" x14ac:dyDescent="0.25">
      <c r="B13" s="390">
        <v>615002</v>
      </c>
      <c r="C13" s="382" t="s">
        <v>569</v>
      </c>
      <c r="D13" s="382" t="s">
        <v>570</v>
      </c>
      <c r="E13" s="382" t="s">
        <v>571</v>
      </c>
      <c r="F13" s="384">
        <v>1</v>
      </c>
      <c r="G13" s="455">
        <v>42704</v>
      </c>
      <c r="H13" s="455">
        <v>42776</v>
      </c>
      <c r="I13" s="426">
        <f>IFERROR((M13/L13),0)</f>
        <v>0.95191870443293036</v>
      </c>
      <c r="J13" s="455">
        <v>42704</v>
      </c>
      <c r="K13" s="455">
        <v>42808</v>
      </c>
      <c r="L13" s="386">
        <v>2799254.23</v>
      </c>
      <c r="M13" s="386">
        <v>2664662.46</v>
      </c>
      <c r="N13" s="382" t="s">
        <v>572</v>
      </c>
      <c r="O13" s="470" t="s">
        <v>573</v>
      </c>
      <c r="P13" s="430"/>
      <c r="Q13" s="498">
        <f>L13-M13</f>
        <v>134591.77000000002</v>
      </c>
      <c r="R13" s="517">
        <v>2799254.23</v>
      </c>
      <c r="S13" s="433">
        <f>L13-R13</f>
        <v>0</v>
      </c>
      <c r="T13" s="511"/>
      <c r="U13" s="511"/>
      <c r="V13" s="511"/>
      <c r="W13" s="511"/>
      <c r="X13" s="511"/>
      <c r="Y13" s="511"/>
      <c r="Z13" s="511"/>
      <c r="AA13" s="511"/>
      <c r="AB13" s="511"/>
    </row>
    <row r="14" spans="1:28" ht="45" x14ac:dyDescent="0.25">
      <c r="B14" s="390">
        <v>615003</v>
      </c>
      <c r="C14" s="382" t="s">
        <v>574</v>
      </c>
      <c r="D14" s="382" t="s">
        <v>575</v>
      </c>
      <c r="E14" s="383" t="s">
        <v>576</v>
      </c>
      <c r="F14" s="384">
        <v>1</v>
      </c>
      <c r="G14" s="455">
        <v>42704</v>
      </c>
      <c r="H14" s="455">
        <v>42776</v>
      </c>
      <c r="I14" s="426">
        <f>IFERROR((M14/L14),0)</f>
        <v>0.99999817130923752</v>
      </c>
      <c r="J14" s="455">
        <v>42704</v>
      </c>
      <c r="K14" s="455">
        <v>42796</v>
      </c>
      <c r="L14" s="386">
        <v>978842.37</v>
      </c>
      <c r="M14" s="386">
        <v>978840.58000000007</v>
      </c>
      <c r="N14" s="382" t="s">
        <v>577</v>
      </c>
      <c r="O14" s="470" t="s">
        <v>578</v>
      </c>
      <c r="P14" s="430"/>
      <c r="Q14" s="498">
        <f>L14-M14</f>
        <v>1.7899999999208376</v>
      </c>
      <c r="R14" s="517">
        <v>978842.37</v>
      </c>
      <c r="S14" s="433">
        <f>L14-R14</f>
        <v>0</v>
      </c>
      <c r="T14" s="511"/>
      <c r="U14" s="511"/>
      <c r="V14" s="511"/>
      <c r="W14" s="511"/>
      <c r="X14" s="511"/>
      <c r="Y14" s="511"/>
      <c r="Z14" s="511"/>
      <c r="AA14" s="511"/>
      <c r="AB14" s="511"/>
    </row>
    <row r="15" spans="1:28" ht="67.5" x14ac:dyDescent="0.25">
      <c r="B15" s="390">
        <v>615004</v>
      </c>
      <c r="C15" s="382" t="s">
        <v>579</v>
      </c>
      <c r="D15" s="382" t="s">
        <v>580</v>
      </c>
      <c r="E15" s="383" t="s">
        <v>143</v>
      </c>
      <c r="F15" s="384">
        <v>1</v>
      </c>
      <c r="G15" s="455">
        <v>42704</v>
      </c>
      <c r="H15" s="455">
        <v>42790</v>
      </c>
      <c r="I15" s="426">
        <f>IFERROR((M15/L15),0)</f>
        <v>0.99941868122394972</v>
      </c>
      <c r="J15" s="455">
        <v>42704</v>
      </c>
      <c r="K15" s="455">
        <v>42796</v>
      </c>
      <c r="L15" s="386">
        <v>1973650.34</v>
      </c>
      <c r="M15" s="386">
        <v>1972503.02</v>
      </c>
      <c r="N15" s="382" t="s">
        <v>581</v>
      </c>
      <c r="O15" s="470" t="s">
        <v>582</v>
      </c>
      <c r="P15" s="430"/>
      <c r="Q15" s="498">
        <f>L15-M15</f>
        <v>1147.3200000000652</v>
      </c>
      <c r="R15" s="517">
        <v>1973650.34</v>
      </c>
      <c r="S15" s="433">
        <f>L15-R15</f>
        <v>0</v>
      </c>
      <c r="T15" s="511"/>
      <c r="U15" s="511"/>
      <c r="V15" s="511"/>
      <c r="W15" s="511"/>
      <c r="X15" s="511"/>
      <c r="Y15" s="511"/>
      <c r="Z15" s="511"/>
      <c r="AA15" s="511"/>
      <c r="AB15" s="511"/>
    </row>
    <row r="16" spans="1:28" x14ac:dyDescent="0.25">
      <c r="B16" s="895" t="s">
        <v>583</v>
      </c>
      <c r="C16" s="896"/>
      <c r="D16" s="896"/>
      <c r="E16" s="896"/>
      <c r="F16" s="530"/>
      <c r="G16" s="530"/>
      <c r="H16" s="530"/>
      <c r="I16" s="530"/>
      <c r="J16" s="530"/>
      <c r="K16" s="531" t="s">
        <v>385</v>
      </c>
      <c r="L16" s="512">
        <f>SUM(L12:L15)</f>
        <v>8104782.9300000006</v>
      </c>
      <c r="M16" s="512">
        <f>SUM(M12:M15)</f>
        <v>7930804.2599999998</v>
      </c>
      <c r="N16" s="513"/>
      <c r="O16" s="513"/>
      <c r="P16" s="430"/>
      <c r="Q16" s="431">
        <f>SUM(Q12:Q15)</f>
        <v>173978.67000000004</v>
      </c>
      <c r="R16" s="431">
        <f>SUM(R12:R15)</f>
        <v>8104782.9300000006</v>
      </c>
      <c r="S16" s="433">
        <f>L16-R16</f>
        <v>0</v>
      </c>
      <c r="T16" s="435"/>
      <c r="U16" s="435"/>
      <c r="V16" s="435"/>
      <c r="W16" s="435"/>
      <c r="X16" s="435"/>
      <c r="Y16" s="435"/>
      <c r="Z16" s="435"/>
      <c r="AA16" s="435"/>
      <c r="AB16" s="435"/>
    </row>
    <row r="18" spans="12:12" x14ac:dyDescent="0.25">
      <c r="L18" s="438"/>
    </row>
    <row r="19" spans="12:12" x14ac:dyDescent="0.25">
      <c r="L19" s="438"/>
    </row>
    <row r="46" spans="2:15" x14ac:dyDescent="0.25">
      <c r="B46" s="439"/>
    </row>
    <row r="48" spans="2:15" x14ac:dyDescent="0.25">
      <c r="B48" s="877" t="s">
        <v>371</v>
      </c>
      <c r="C48" s="877"/>
      <c r="D48" s="877"/>
      <c r="E48" s="877"/>
      <c r="F48" s="877"/>
      <c r="G48" s="877"/>
      <c r="H48" s="877"/>
      <c r="I48" s="877"/>
      <c r="J48" s="877"/>
      <c r="K48" s="877"/>
      <c r="L48" s="877"/>
      <c r="M48" s="877"/>
      <c r="N48" s="877"/>
      <c r="O48" s="877"/>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56.25" x14ac:dyDescent="0.25">
      <c r="B12" s="390">
        <v>621001</v>
      </c>
      <c r="C12" s="382" t="s">
        <v>584</v>
      </c>
      <c r="D12" s="382" t="s">
        <v>585</v>
      </c>
      <c r="E12" s="382" t="s">
        <v>586</v>
      </c>
      <c r="F12" s="384">
        <v>1</v>
      </c>
      <c r="G12" s="455">
        <v>42713</v>
      </c>
      <c r="H12" s="455">
        <v>42783</v>
      </c>
      <c r="I12" s="426">
        <f>IFERROR((M12/L12),0)</f>
        <v>0.99837478663272683</v>
      </c>
      <c r="J12" s="455">
        <v>42713</v>
      </c>
      <c r="K12" s="455">
        <v>42824</v>
      </c>
      <c r="L12" s="386">
        <v>3929773.24</v>
      </c>
      <c r="M12" s="524">
        <v>3923386.52</v>
      </c>
      <c r="N12" s="383" t="s">
        <v>383</v>
      </c>
      <c r="O12" s="454">
        <v>12449.88</v>
      </c>
      <c r="P12" s="430"/>
      <c r="Q12" s="498">
        <f>+L12-M12</f>
        <v>6386.7200000002049</v>
      </c>
      <c r="R12" s="518"/>
      <c r="S12" s="433"/>
      <c r="T12" s="511"/>
      <c r="U12" s="511"/>
      <c r="V12" s="511"/>
      <c r="W12" s="511"/>
      <c r="X12" s="511"/>
      <c r="Y12" s="511"/>
      <c r="Z12" s="511"/>
      <c r="AA12" s="511"/>
      <c r="AB12" s="511"/>
    </row>
    <row r="13" spans="1:28" ht="56.25" x14ac:dyDescent="0.25">
      <c r="B13" s="390">
        <v>621002</v>
      </c>
      <c r="C13" s="382" t="s">
        <v>587</v>
      </c>
      <c r="D13" s="382" t="s">
        <v>588</v>
      </c>
      <c r="E13" s="382" t="s">
        <v>137</v>
      </c>
      <c r="F13" s="384">
        <v>1</v>
      </c>
      <c r="G13" s="455">
        <v>42713</v>
      </c>
      <c r="H13" s="455">
        <v>42783</v>
      </c>
      <c r="I13" s="426">
        <f>IFERROR((M13/L13),0)</f>
        <v>0.99998354554399782</v>
      </c>
      <c r="J13" s="455">
        <v>42713</v>
      </c>
      <c r="K13" s="455">
        <v>42824</v>
      </c>
      <c r="L13" s="386">
        <v>5631909.0700000003</v>
      </c>
      <c r="M13" s="524">
        <v>5631816.3999999994</v>
      </c>
      <c r="N13" s="383" t="s">
        <v>383</v>
      </c>
      <c r="O13" s="454">
        <v>14982.32</v>
      </c>
      <c r="P13" s="430"/>
      <c r="Q13" s="498">
        <f>+L13-M13</f>
        <v>92.670000000856817</v>
      </c>
      <c r="S13" s="433"/>
      <c r="T13" s="511"/>
      <c r="U13" s="511"/>
      <c r="V13" s="511"/>
      <c r="W13" s="511"/>
      <c r="X13" s="511"/>
      <c r="Y13" s="511"/>
      <c r="Z13" s="511"/>
      <c r="AA13" s="511"/>
      <c r="AB13" s="511"/>
    </row>
    <row r="14" spans="1:28" x14ac:dyDescent="0.25">
      <c r="B14" s="895" t="s">
        <v>589</v>
      </c>
      <c r="C14" s="896"/>
      <c r="D14" s="896"/>
      <c r="E14" s="896"/>
      <c r="F14" s="530"/>
      <c r="G14" s="530"/>
      <c r="H14" s="530"/>
      <c r="I14" s="530"/>
      <c r="J14" s="530"/>
      <c r="K14" s="531" t="s">
        <v>385</v>
      </c>
      <c r="L14" s="512">
        <f>SUM(L12:L13)</f>
        <v>9561682.3100000005</v>
      </c>
      <c r="M14" s="512">
        <f>SUM(M12:M13)</f>
        <v>9555202.9199999999</v>
      </c>
      <c r="N14" s="513"/>
      <c r="O14" s="513"/>
      <c r="P14" s="430"/>
      <c r="Q14" s="431">
        <f>SUM(Q12:Q13)</f>
        <v>6479.3900000010617</v>
      </c>
      <c r="R14" s="432">
        <f>L14-Q14</f>
        <v>9555202.9199999999</v>
      </c>
      <c r="S14" s="433"/>
      <c r="T14" s="435"/>
      <c r="U14" s="435"/>
      <c r="V14" s="435"/>
      <c r="W14" s="435"/>
      <c r="X14" s="435"/>
      <c r="Y14" s="435"/>
      <c r="Z14" s="435"/>
      <c r="AA14" s="435"/>
      <c r="AB14" s="435"/>
    </row>
    <row r="16" spans="1:28" x14ac:dyDescent="0.25">
      <c r="L16" s="438"/>
    </row>
    <row r="54" spans="2:15" x14ac:dyDescent="0.25">
      <c r="B54" s="439"/>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5"/>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t="s">
        <v>416</v>
      </c>
      <c r="U11" s="409"/>
      <c r="V11" s="409"/>
      <c r="W11" s="409"/>
      <c r="X11" s="409"/>
      <c r="Y11" s="409"/>
      <c r="Z11" s="409"/>
      <c r="AA11" s="409"/>
      <c r="AB11" s="409"/>
    </row>
    <row r="12" spans="1:28" ht="78.75" x14ac:dyDescent="0.25">
      <c r="B12" s="390">
        <v>619494</v>
      </c>
      <c r="C12" s="382" t="s">
        <v>590</v>
      </c>
      <c r="D12" s="382" t="s">
        <v>207</v>
      </c>
      <c r="E12" s="383" t="s">
        <v>143</v>
      </c>
      <c r="F12" s="384">
        <v>1</v>
      </c>
      <c r="G12" s="455">
        <v>42620</v>
      </c>
      <c r="H12" s="455">
        <v>42703</v>
      </c>
      <c r="I12" s="426">
        <f>IFERROR((M12/L12),0)</f>
        <v>0.93178264</v>
      </c>
      <c r="J12" s="455">
        <v>42620</v>
      </c>
      <c r="K12" s="455">
        <v>42726</v>
      </c>
      <c r="L12" s="386">
        <v>2500000</v>
      </c>
      <c r="M12" s="386">
        <v>2329456.6</v>
      </c>
      <c r="N12" s="382" t="s">
        <v>591</v>
      </c>
      <c r="O12" s="470" t="s">
        <v>592</v>
      </c>
      <c r="P12" s="430"/>
      <c r="Q12" s="498">
        <f>+L12-M12</f>
        <v>170543.39999999991</v>
      </c>
      <c r="R12" s="498">
        <v>1495773.36</v>
      </c>
      <c r="S12" s="498">
        <v>456476.54</v>
      </c>
      <c r="T12" s="499">
        <f>L12-R12-S12-M12</f>
        <v>-1781706.5000000002</v>
      </c>
      <c r="U12" s="511"/>
      <c r="V12" s="511"/>
      <c r="W12" s="511"/>
      <c r="X12" s="511"/>
      <c r="Y12" s="511"/>
      <c r="Z12" s="511"/>
      <c r="AA12" s="511"/>
      <c r="AB12" s="511"/>
    </row>
    <row r="13" spans="1:28" x14ac:dyDescent="0.25">
      <c r="B13" s="895" t="s">
        <v>593</v>
      </c>
      <c r="C13" s="896"/>
      <c r="D13" s="896"/>
      <c r="E13" s="896"/>
      <c r="F13" s="530"/>
      <c r="G13" s="530"/>
      <c r="H13" s="530"/>
      <c r="I13" s="530"/>
      <c r="J13" s="530"/>
      <c r="K13" s="531" t="s">
        <v>385</v>
      </c>
      <c r="L13" s="512">
        <f>SUM(L12:L12)</f>
        <v>2500000</v>
      </c>
      <c r="M13" s="512">
        <f>SUM(M12:M12)</f>
        <v>2329456.6</v>
      </c>
      <c r="N13" s="513"/>
      <c r="O13" s="513"/>
      <c r="P13" s="430"/>
      <c r="Q13" s="431">
        <f>SUM(Q12:Q12)</f>
        <v>170543.39999999991</v>
      </c>
      <c r="S13" s="433"/>
      <c r="T13" s="435"/>
      <c r="U13" s="435"/>
      <c r="V13" s="435"/>
      <c r="W13" s="435"/>
      <c r="X13" s="435"/>
      <c r="Y13" s="435"/>
      <c r="Z13" s="435"/>
      <c r="AA13" s="435"/>
      <c r="AB13" s="435"/>
    </row>
    <row r="25" spans="12:12" x14ac:dyDescent="0.25">
      <c r="L25" s="438"/>
    </row>
    <row r="26" spans="12:12" x14ac:dyDescent="0.25">
      <c r="L26" s="438"/>
    </row>
    <row r="27" spans="12:12" x14ac:dyDescent="0.25">
      <c r="L27" s="438"/>
    </row>
    <row r="28" spans="12:12" x14ac:dyDescent="0.25">
      <c r="L28" s="438"/>
    </row>
    <row r="29" spans="12:12" x14ac:dyDescent="0.25">
      <c r="L29" s="438"/>
    </row>
    <row r="30" spans="12:12" x14ac:dyDescent="0.25">
      <c r="L30" s="438"/>
    </row>
    <row r="31" spans="12:12" x14ac:dyDescent="0.25">
      <c r="L31" s="438"/>
    </row>
    <row r="32" spans="12:12" x14ac:dyDescent="0.25">
      <c r="L32" s="438"/>
    </row>
    <row r="33" spans="12:12" x14ac:dyDescent="0.25">
      <c r="L33" s="438"/>
    </row>
    <row r="34" spans="12:12" x14ac:dyDescent="0.25">
      <c r="L34" s="438"/>
    </row>
    <row r="35" spans="12:12" x14ac:dyDescent="0.25">
      <c r="L35" s="438"/>
    </row>
    <row r="36" spans="12:12" x14ac:dyDescent="0.25">
      <c r="L36" s="438"/>
    </row>
    <row r="37" spans="12:12" x14ac:dyDescent="0.25">
      <c r="L37" s="438"/>
    </row>
    <row r="38" spans="12:12" x14ac:dyDescent="0.25">
      <c r="L38" s="438"/>
    </row>
    <row r="39" spans="12:12" x14ac:dyDescent="0.25">
      <c r="L39" s="438"/>
    </row>
    <row r="40" spans="12:12" x14ac:dyDescent="0.25">
      <c r="L40" s="438"/>
    </row>
    <row r="41" spans="12:12" x14ac:dyDescent="0.25">
      <c r="L41" s="438"/>
    </row>
    <row r="42" spans="12:12" x14ac:dyDescent="0.25">
      <c r="L42" s="438"/>
    </row>
    <row r="43" spans="12:12" x14ac:dyDescent="0.25">
      <c r="L43" s="438"/>
    </row>
    <row r="53" spans="2:15" x14ac:dyDescent="0.25">
      <c r="B53" s="461"/>
    </row>
    <row r="55" spans="2:15" x14ac:dyDescent="0.25">
      <c r="B55" s="897" t="s">
        <v>371</v>
      </c>
      <c r="C55" s="897"/>
      <c r="D55" s="897"/>
      <c r="E55" s="897"/>
      <c r="F55" s="897"/>
      <c r="G55" s="897"/>
      <c r="H55" s="897"/>
      <c r="I55" s="897"/>
      <c r="J55" s="897"/>
      <c r="K55" s="897"/>
      <c r="L55" s="897"/>
      <c r="M55" s="897"/>
      <c r="N55" s="897"/>
      <c r="O55" s="897"/>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9"/>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594</v>
      </c>
      <c r="S11" s="420" t="s">
        <v>595</v>
      </c>
      <c r="T11" s="409" t="s">
        <v>416</v>
      </c>
      <c r="U11" s="409"/>
      <c r="V11" s="409"/>
      <c r="W11" s="409"/>
      <c r="X11" s="409"/>
      <c r="Y11" s="409"/>
      <c r="Z11" s="409"/>
      <c r="AA11" s="409"/>
      <c r="AB11" s="409"/>
    </row>
    <row r="12" spans="1:28" ht="45" x14ac:dyDescent="0.25">
      <c r="B12" s="390">
        <v>606019</v>
      </c>
      <c r="C12" s="382" t="s">
        <v>596</v>
      </c>
      <c r="D12" s="382" t="s">
        <v>597</v>
      </c>
      <c r="E12" s="383" t="s">
        <v>226</v>
      </c>
      <c r="F12" s="384">
        <v>1</v>
      </c>
      <c r="G12" s="455">
        <v>42661</v>
      </c>
      <c r="H12" s="455">
        <v>42720</v>
      </c>
      <c r="I12" s="426">
        <f>IFERROR((M12/L12),0)</f>
        <v>1</v>
      </c>
      <c r="J12" s="455">
        <v>42661</v>
      </c>
      <c r="K12" s="455">
        <v>42733</v>
      </c>
      <c r="L12" s="386">
        <v>3382010</v>
      </c>
      <c r="M12" s="386">
        <v>3382010</v>
      </c>
      <c r="N12" s="382" t="s">
        <v>598</v>
      </c>
      <c r="O12" s="470" t="s">
        <v>599</v>
      </c>
      <c r="P12" s="430"/>
      <c r="Q12" s="498">
        <f>L12-M12</f>
        <v>0</v>
      </c>
      <c r="R12" s="518">
        <f>L12+'HABITAT MUNI'!L12</f>
        <v>6041446</v>
      </c>
      <c r="S12" s="493">
        <v>1493128.61</v>
      </c>
      <c r="T12" s="499">
        <f>Q12-S12</f>
        <v>-1493128.61</v>
      </c>
      <c r="U12" s="511"/>
      <c r="V12" s="511"/>
      <c r="W12" s="511"/>
      <c r="X12" s="511"/>
      <c r="Y12" s="511"/>
      <c r="Z12" s="511"/>
      <c r="AA12" s="511"/>
      <c r="AB12" s="511"/>
    </row>
    <row r="13" spans="1:28" ht="67.5" x14ac:dyDescent="0.25">
      <c r="B13" s="390">
        <v>606020</v>
      </c>
      <c r="C13" s="382" t="s">
        <v>600</v>
      </c>
      <c r="D13" s="382" t="s">
        <v>601</v>
      </c>
      <c r="E13" s="383" t="s">
        <v>226</v>
      </c>
      <c r="F13" s="384">
        <v>1</v>
      </c>
      <c r="G13" s="455">
        <v>42662</v>
      </c>
      <c r="H13" s="455">
        <v>42721</v>
      </c>
      <c r="I13" s="426">
        <f>IFERROR((M13/L13),0)</f>
        <v>1</v>
      </c>
      <c r="J13" s="455">
        <v>42662</v>
      </c>
      <c r="K13" s="455">
        <v>42733</v>
      </c>
      <c r="L13" s="386">
        <v>1849126</v>
      </c>
      <c r="M13" s="386">
        <v>1849126</v>
      </c>
      <c r="N13" s="382" t="s">
        <v>602</v>
      </c>
      <c r="O13" s="470" t="s">
        <v>603</v>
      </c>
      <c r="P13" s="430"/>
      <c r="Q13" s="498">
        <f>L13-M13</f>
        <v>0</v>
      </c>
      <c r="R13" s="518">
        <f>L13+'HABITAT MUNI'!L13</f>
        <v>3486640</v>
      </c>
      <c r="S13" s="493">
        <v>838006.09</v>
      </c>
      <c r="T13" s="499">
        <f>Q13-S13</f>
        <v>-838006.09</v>
      </c>
      <c r="U13" s="511"/>
      <c r="V13" s="511"/>
      <c r="W13" s="511"/>
      <c r="X13" s="511"/>
      <c r="Y13" s="511"/>
      <c r="Z13" s="511"/>
      <c r="AA13" s="511"/>
      <c r="AB13" s="511"/>
    </row>
    <row r="14" spans="1:28" x14ac:dyDescent="0.25">
      <c r="B14" s="895" t="s">
        <v>604</v>
      </c>
      <c r="C14" s="896"/>
      <c r="D14" s="896"/>
      <c r="E14" s="896"/>
      <c r="F14" s="530"/>
      <c r="G14" s="530"/>
      <c r="H14" s="530"/>
      <c r="I14" s="530"/>
      <c r="J14" s="530"/>
      <c r="K14" s="531" t="s">
        <v>385</v>
      </c>
      <c r="L14" s="512">
        <f>SUM(L12:L13)</f>
        <v>5231136</v>
      </c>
      <c r="M14" s="512">
        <f>SUM(M12:M13)</f>
        <v>5231136</v>
      </c>
      <c r="N14" s="513"/>
      <c r="O14" s="513"/>
      <c r="P14" s="430"/>
      <c r="Q14" s="431"/>
      <c r="S14" s="433"/>
      <c r="T14" s="435"/>
      <c r="U14" s="435"/>
      <c r="V14" s="435"/>
      <c r="W14" s="435"/>
      <c r="X14" s="435"/>
      <c r="Y14" s="435"/>
      <c r="Z14" s="435"/>
      <c r="AA14" s="435"/>
      <c r="AB14" s="435"/>
    </row>
    <row r="16" spans="1:28" x14ac:dyDescent="0.25">
      <c r="L16" s="438"/>
    </row>
    <row r="17" spans="12:12" x14ac:dyDescent="0.25">
      <c r="L17" s="438"/>
    </row>
    <row r="57" spans="2:15" x14ac:dyDescent="0.25">
      <c r="B57" s="461"/>
    </row>
    <row r="59" spans="2:15" x14ac:dyDescent="0.25">
      <c r="B59" s="877" t="s">
        <v>371</v>
      </c>
      <c r="C59" s="877"/>
      <c r="D59" s="877"/>
      <c r="E59" s="877"/>
      <c r="F59" s="877"/>
      <c r="G59" s="877"/>
      <c r="H59" s="877"/>
      <c r="I59" s="877"/>
      <c r="J59" s="877"/>
      <c r="K59" s="877"/>
      <c r="L59" s="877"/>
      <c r="M59" s="877"/>
      <c r="N59" s="877"/>
      <c r="O59" s="877"/>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467</v>
      </c>
      <c r="S11" s="420" t="s">
        <v>45</v>
      </c>
      <c r="T11" s="409"/>
      <c r="U11" s="409"/>
      <c r="V11" s="409"/>
      <c r="W11" s="409"/>
      <c r="X11" s="409"/>
      <c r="Y11" s="409"/>
      <c r="Z11" s="409"/>
      <c r="AA11" s="409"/>
      <c r="AB11" s="409"/>
    </row>
    <row r="12" spans="1:28" ht="45" x14ac:dyDescent="0.25">
      <c r="B12" s="390">
        <v>606019</v>
      </c>
      <c r="C12" s="382" t="s">
        <v>596</v>
      </c>
      <c r="D12" s="382" t="s">
        <v>597</v>
      </c>
      <c r="E12" s="383" t="s">
        <v>226</v>
      </c>
      <c r="F12" s="384">
        <v>1</v>
      </c>
      <c r="G12" s="455">
        <v>42661</v>
      </c>
      <c r="H12" s="455">
        <v>42720</v>
      </c>
      <c r="I12" s="426">
        <f>IFERROR((M12/L12),0)</f>
        <v>1</v>
      </c>
      <c r="J12" s="455">
        <v>42661</v>
      </c>
      <c r="K12" s="455">
        <v>42733</v>
      </c>
      <c r="L12" s="386">
        <v>2659436</v>
      </c>
      <c r="M12" s="386">
        <v>2659436</v>
      </c>
      <c r="N12" s="382" t="s">
        <v>598</v>
      </c>
      <c r="O12" s="470" t="s">
        <v>599</v>
      </c>
      <c r="P12" s="430"/>
      <c r="Q12" s="498">
        <f>L12-M12</f>
        <v>0</v>
      </c>
      <c r="R12" s="493">
        <v>1174118.3500000001</v>
      </c>
      <c r="S12" s="433">
        <f>Q12-R12</f>
        <v>-1174118.3500000001</v>
      </c>
      <c r="T12" s="511"/>
      <c r="U12" s="511"/>
      <c r="V12" s="511"/>
      <c r="W12" s="511"/>
      <c r="X12" s="511"/>
      <c r="Y12" s="511"/>
      <c r="Z12" s="511"/>
      <c r="AA12" s="511"/>
      <c r="AB12" s="511"/>
    </row>
    <row r="13" spans="1:28" ht="67.5" x14ac:dyDescent="0.25">
      <c r="B13" s="390">
        <v>606020</v>
      </c>
      <c r="C13" s="382" t="s">
        <v>600</v>
      </c>
      <c r="D13" s="382" t="s">
        <v>601</v>
      </c>
      <c r="E13" s="383" t="s">
        <v>226</v>
      </c>
      <c r="F13" s="384">
        <v>1</v>
      </c>
      <c r="G13" s="455">
        <v>42662</v>
      </c>
      <c r="H13" s="455">
        <v>42721</v>
      </c>
      <c r="I13" s="426">
        <f>IFERROR((M13/L13),0)</f>
        <v>1</v>
      </c>
      <c r="J13" s="455">
        <v>42662</v>
      </c>
      <c r="K13" s="455">
        <v>42733</v>
      </c>
      <c r="L13" s="386">
        <v>1637514</v>
      </c>
      <c r="M13" s="386">
        <v>1637514</v>
      </c>
      <c r="N13" s="382" t="s">
        <v>602</v>
      </c>
      <c r="O13" s="470" t="s">
        <v>603</v>
      </c>
      <c r="P13" s="430"/>
      <c r="Q13" s="498">
        <f>L13-M13</f>
        <v>0</v>
      </c>
      <c r="R13" s="493">
        <v>742105.57</v>
      </c>
      <c r="S13" s="433">
        <f>Q13-R13</f>
        <v>-742105.57</v>
      </c>
      <c r="T13" s="511"/>
      <c r="U13" s="511"/>
      <c r="V13" s="511"/>
      <c r="W13" s="511"/>
      <c r="X13" s="511"/>
      <c r="Y13" s="511"/>
      <c r="Z13" s="511"/>
      <c r="AA13" s="511"/>
      <c r="AB13" s="511"/>
    </row>
    <row r="14" spans="1:28" x14ac:dyDescent="0.25">
      <c r="B14" s="895" t="s">
        <v>605</v>
      </c>
      <c r="C14" s="896"/>
      <c r="D14" s="896"/>
      <c r="E14" s="896"/>
      <c r="F14" s="530"/>
      <c r="G14" s="530"/>
      <c r="H14" s="530"/>
      <c r="I14" s="530"/>
      <c r="J14" s="530"/>
      <c r="K14" s="531" t="s">
        <v>385</v>
      </c>
      <c r="L14" s="512">
        <f>SUM(L12:L13)</f>
        <v>4296950</v>
      </c>
      <c r="M14" s="512">
        <f>SUM(M12:M13)</f>
        <v>4296950</v>
      </c>
      <c r="N14" s="513"/>
      <c r="O14" s="513"/>
      <c r="P14" s="430"/>
      <c r="Q14" s="431"/>
      <c r="S14" s="433"/>
      <c r="T14" s="435"/>
      <c r="U14" s="435"/>
      <c r="V14" s="435"/>
      <c r="W14" s="435"/>
      <c r="X14" s="435"/>
      <c r="Y14" s="435"/>
      <c r="Z14" s="435"/>
      <c r="AA14" s="435"/>
      <c r="AB14" s="435"/>
    </row>
    <row r="16" spans="1:28" x14ac:dyDescent="0.25">
      <c r="L16" s="438"/>
    </row>
    <row r="54" spans="2:15" x14ac:dyDescent="0.25">
      <c r="B54" s="461"/>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5"/>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Q11" s="404" t="s">
        <v>606</v>
      </c>
      <c r="R11" s="404" t="s">
        <v>45</v>
      </c>
      <c r="S11" s="420"/>
      <c r="T11" s="409"/>
      <c r="U11" s="409"/>
      <c r="V11" s="409"/>
      <c r="W11" s="409"/>
      <c r="X11" s="409"/>
      <c r="Y11" s="409"/>
      <c r="Z11" s="409"/>
      <c r="AA11" s="409"/>
      <c r="AB11" s="409"/>
    </row>
    <row r="12" spans="1:28" ht="67.5" x14ac:dyDescent="0.25">
      <c r="B12" s="390">
        <v>607003</v>
      </c>
      <c r="C12" s="382" t="s">
        <v>607</v>
      </c>
      <c r="D12" s="382" t="s">
        <v>207</v>
      </c>
      <c r="E12" s="536" t="s">
        <v>471</v>
      </c>
      <c r="F12" s="384">
        <v>1</v>
      </c>
      <c r="G12" s="455">
        <v>42646</v>
      </c>
      <c r="H12" s="455">
        <v>42705</v>
      </c>
      <c r="I12" s="426">
        <f>IFERROR((M12/L12),0)</f>
        <v>0.99876887999999997</v>
      </c>
      <c r="J12" s="455">
        <v>42646</v>
      </c>
      <c r="K12" s="455">
        <v>42733</v>
      </c>
      <c r="L12" s="386">
        <v>1000000</v>
      </c>
      <c r="M12" s="386">
        <v>998768.88</v>
      </c>
      <c r="N12" s="382" t="s">
        <v>608</v>
      </c>
      <c r="O12" s="470" t="s">
        <v>609</v>
      </c>
      <c r="P12" s="430"/>
      <c r="Q12" s="498">
        <f>L12+'PREP MUNICI'!L12</f>
        <v>2032287.74</v>
      </c>
      <c r="R12" s="518">
        <f>L12-M12</f>
        <v>1231.1199999999953</v>
      </c>
      <c r="S12" s="433">
        <f>M12+'PREP MUNICI'!M12</f>
        <v>2029785.74</v>
      </c>
      <c r="T12" s="511"/>
      <c r="U12" s="511"/>
      <c r="V12" s="511"/>
      <c r="W12" s="511"/>
      <c r="X12" s="511"/>
      <c r="Y12" s="511"/>
      <c r="Z12" s="511"/>
      <c r="AA12" s="511"/>
      <c r="AB12" s="511"/>
    </row>
    <row r="13" spans="1:28" ht="56.25" x14ac:dyDescent="0.25">
      <c r="B13" s="390">
        <v>607004</v>
      </c>
      <c r="C13" s="382" t="s">
        <v>610</v>
      </c>
      <c r="D13" s="382" t="s">
        <v>179</v>
      </c>
      <c r="E13" s="536" t="s">
        <v>571</v>
      </c>
      <c r="F13" s="384">
        <v>1</v>
      </c>
      <c r="G13" s="455">
        <v>42646</v>
      </c>
      <c r="H13" s="455">
        <v>42705</v>
      </c>
      <c r="I13" s="426">
        <f>IFERROR((M13/L13),0)</f>
        <v>0.97854554000000005</v>
      </c>
      <c r="J13" s="455">
        <v>42646</v>
      </c>
      <c r="K13" s="455">
        <v>42734</v>
      </c>
      <c r="L13" s="386">
        <v>1000000</v>
      </c>
      <c r="M13" s="386">
        <v>978545.54</v>
      </c>
      <c r="N13" s="382" t="s">
        <v>611</v>
      </c>
      <c r="O13" s="470" t="s">
        <v>612</v>
      </c>
      <c r="P13" s="430"/>
      <c r="Q13" s="498">
        <f>L13+'PREP MUNICI'!L13</f>
        <v>2024793.9100000001</v>
      </c>
      <c r="R13" s="518">
        <f>L13-M13</f>
        <v>21454.459999999963</v>
      </c>
      <c r="S13" s="433">
        <f>M13+'PREP MUNICI'!M13</f>
        <v>1981353.03</v>
      </c>
      <c r="T13" s="511"/>
      <c r="U13" s="511"/>
      <c r="V13" s="511"/>
      <c r="W13" s="511"/>
      <c r="X13" s="511"/>
      <c r="Y13" s="511"/>
      <c r="Z13" s="511"/>
      <c r="AA13" s="511"/>
      <c r="AB13" s="511"/>
    </row>
    <row r="14" spans="1:28" ht="67.5" x14ac:dyDescent="0.25">
      <c r="B14" s="390">
        <v>607005</v>
      </c>
      <c r="C14" s="382" t="s">
        <v>613</v>
      </c>
      <c r="D14" s="382" t="s">
        <v>614</v>
      </c>
      <c r="E14" s="536" t="s">
        <v>586</v>
      </c>
      <c r="F14" s="384">
        <v>0.9</v>
      </c>
      <c r="G14" s="455">
        <v>42646</v>
      </c>
      <c r="H14" s="455">
        <v>42705</v>
      </c>
      <c r="I14" s="426">
        <f>IFERROR((M14/L14),0)</f>
        <v>0.72873936666666672</v>
      </c>
      <c r="J14" s="455">
        <v>42646</v>
      </c>
      <c r="K14" s="455"/>
      <c r="L14" s="386">
        <v>1500000</v>
      </c>
      <c r="M14" s="386">
        <v>1093109.05</v>
      </c>
      <c r="N14" s="382" t="s">
        <v>615</v>
      </c>
      <c r="O14" s="470" t="s">
        <v>616</v>
      </c>
      <c r="P14" s="430"/>
      <c r="Q14" s="498">
        <f>L14+'PREP MUNICI'!L14</f>
        <v>3311501.74</v>
      </c>
      <c r="R14" s="518">
        <f>L14-M14</f>
        <v>406890.94999999995</v>
      </c>
      <c r="S14" s="433">
        <f>M14+'PREP MUNICI'!M14</f>
        <v>2413221.67</v>
      </c>
      <c r="T14" s="511"/>
      <c r="U14" s="511"/>
      <c r="V14" s="511"/>
      <c r="W14" s="511"/>
      <c r="X14" s="511"/>
      <c r="Y14" s="511"/>
      <c r="Z14" s="511"/>
      <c r="AA14" s="511"/>
      <c r="AB14" s="511"/>
    </row>
    <row r="15" spans="1:28" x14ac:dyDescent="0.25">
      <c r="B15" s="895" t="s">
        <v>617</v>
      </c>
      <c r="C15" s="896"/>
      <c r="D15" s="896"/>
      <c r="E15" s="896"/>
      <c r="F15" s="530"/>
      <c r="G15" s="530"/>
      <c r="H15" s="530"/>
      <c r="I15" s="530"/>
      <c r="J15" s="530"/>
      <c r="K15" s="531" t="s">
        <v>385</v>
      </c>
      <c r="L15" s="512">
        <f>SUM(L12:L14)</f>
        <v>3500000</v>
      </c>
      <c r="M15" s="512">
        <f>SUM(M12:M14)</f>
        <v>3070423.4699999997</v>
      </c>
      <c r="N15" s="513"/>
      <c r="O15" s="513"/>
      <c r="P15" s="430"/>
      <c r="Q15" s="431"/>
      <c r="S15" s="433"/>
      <c r="T15" s="435"/>
      <c r="U15" s="435"/>
      <c r="V15" s="435"/>
      <c r="W15" s="435"/>
      <c r="X15" s="435"/>
      <c r="Y15" s="435"/>
      <c r="Z15" s="435"/>
      <c r="AA15" s="435"/>
      <c r="AB15" s="435"/>
    </row>
    <row r="17" spans="12:12" x14ac:dyDescent="0.25">
      <c r="L17" s="438"/>
    </row>
    <row r="53" spans="2:15" x14ac:dyDescent="0.25">
      <c r="B53" s="439"/>
    </row>
    <row r="55" spans="2:15" x14ac:dyDescent="0.25">
      <c r="B55" s="877" t="s">
        <v>371</v>
      </c>
      <c r="C55" s="877"/>
      <c r="D55" s="877"/>
      <c r="E55" s="877"/>
      <c r="F55" s="877"/>
      <c r="G55" s="877"/>
      <c r="H55" s="877"/>
      <c r="I55" s="877"/>
      <c r="J55" s="877"/>
      <c r="K55" s="877"/>
      <c r="L55" s="877"/>
      <c r="M55" s="877"/>
      <c r="N55" s="877"/>
      <c r="O55" s="877"/>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8"/>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67.5" x14ac:dyDescent="0.25">
      <c r="B12" s="390">
        <v>607003</v>
      </c>
      <c r="C12" s="382" t="s">
        <v>607</v>
      </c>
      <c r="D12" s="382" t="s">
        <v>207</v>
      </c>
      <c r="E12" s="536" t="s">
        <v>471</v>
      </c>
      <c r="F12" s="384">
        <v>1</v>
      </c>
      <c r="G12" s="455">
        <v>42646</v>
      </c>
      <c r="H12" s="455">
        <v>42705</v>
      </c>
      <c r="I12" s="426">
        <f>IFERROR((M12/L12),0)</f>
        <v>0.99876887039266782</v>
      </c>
      <c r="J12" s="455">
        <v>42646</v>
      </c>
      <c r="K12" s="455">
        <v>42733</v>
      </c>
      <c r="L12" s="386">
        <v>1032287.74</v>
      </c>
      <c r="M12" s="386">
        <v>1031016.86</v>
      </c>
      <c r="N12" s="382" t="s">
        <v>608</v>
      </c>
      <c r="O12" s="470" t="s">
        <v>609</v>
      </c>
      <c r="P12" s="430"/>
      <c r="Q12" s="498">
        <f>L12-M12</f>
        <v>1270.8800000000047</v>
      </c>
      <c r="S12" s="433"/>
      <c r="T12" s="511"/>
      <c r="U12" s="511"/>
      <c r="V12" s="511"/>
      <c r="W12" s="511"/>
      <c r="X12" s="511"/>
      <c r="Y12" s="511"/>
      <c r="Z12" s="511"/>
      <c r="AA12" s="511"/>
      <c r="AB12" s="511"/>
    </row>
    <row r="13" spans="1:28" ht="56.25" x14ac:dyDescent="0.25">
      <c r="B13" s="390">
        <v>607004</v>
      </c>
      <c r="C13" s="382" t="s">
        <v>610</v>
      </c>
      <c r="D13" s="382" t="s">
        <v>179</v>
      </c>
      <c r="E13" s="536" t="s">
        <v>571</v>
      </c>
      <c r="F13" s="384">
        <v>1</v>
      </c>
      <c r="G13" s="455">
        <v>42646</v>
      </c>
      <c r="H13" s="455">
        <v>42705</v>
      </c>
      <c r="I13" s="426">
        <f>IFERROR((M13/L13),0)</f>
        <v>0.97854552043542098</v>
      </c>
      <c r="J13" s="455">
        <v>42646</v>
      </c>
      <c r="K13" s="455">
        <v>42734</v>
      </c>
      <c r="L13" s="386">
        <v>1024793.91</v>
      </c>
      <c r="M13" s="386">
        <v>1002807.49</v>
      </c>
      <c r="N13" s="382" t="s">
        <v>611</v>
      </c>
      <c r="O13" s="470" t="s">
        <v>612</v>
      </c>
      <c r="P13" s="430"/>
      <c r="Q13" s="498">
        <f>L13-M13</f>
        <v>21986.420000000042</v>
      </c>
      <c r="S13" s="433"/>
      <c r="T13" s="511"/>
      <c r="U13" s="511"/>
      <c r="V13" s="511"/>
      <c r="W13" s="511"/>
      <c r="X13" s="511"/>
      <c r="Y13" s="511"/>
      <c r="Z13" s="511"/>
      <c r="AA13" s="511"/>
      <c r="AB13" s="511"/>
    </row>
    <row r="14" spans="1:28" ht="67.5" x14ac:dyDescent="0.25">
      <c r="B14" s="390">
        <v>607005</v>
      </c>
      <c r="C14" s="382" t="s">
        <v>613</v>
      </c>
      <c r="D14" s="382" t="s">
        <v>614</v>
      </c>
      <c r="E14" s="536" t="s">
        <v>586</v>
      </c>
      <c r="F14" s="384">
        <v>0.9</v>
      </c>
      <c r="G14" s="455">
        <v>42646</v>
      </c>
      <c r="H14" s="455">
        <v>42705</v>
      </c>
      <c r="I14" s="426">
        <f>IFERROR((M14/L14),0)</f>
        <v>0.72873936074717771</v>
      </c>
      <c r="J14" s="455">
        <v>42646</v>
      </c>
      <c r="K14" s="455"/>
      <c r="L14" s="386">
        <v>1811501.74</v>
      </c>
      <c r="M14" s="386">
        <v>1320112.6200000001</v>
      </c>
      <c r="N14" s="382" t="s">
        <v>615</v>
      </c>
      <c r="O14" s="470" t="s">
        <v>616</v>
      </c>
      <c r="P14" s="430"/>
      <c r="Q14" s="498">
        <f>L14-M14</f>
        <v>491389.11999999988</v>
      </c>
      <c r="S14" s="433"/>
      <c r="T14" s="511"/>
      <c r="U14" s="511"/>
      <c r="V14" s="511"/>
      <c r="W14" s="511"/>
      <c r="X14" s="511"/>
      <c r="Y14" s="511"/>
      <c r="Z14" s="511"/>
      <c r="AA14" s="511"/>
      <c r="AB14" s="511"/>
    </row>
    <row r="15" spans="1:28" x14ac:dyDescent="0.25">
      <c r="B15" s="895" t="s">
        <v>618</v>
      </c>
      <c r="C15" s="896"/>
      <c r="D15" s="896"/>
      <c r="E15" s="896"/>
      <c r="F15" s="530"/>
      <c r="G15" s="530"/>
      <c r="H15" s="530"/>
      <c r="I15" s="530"/>
      <c r="J15" s="530"/>
      <c r="K15" s="531" t="s">
        <v>385</v>
      </c>
      <c r="L15" s="512">
        <f>SUM(L12:L14)</f>
        <v>3868583.3899999997</v>
      </c>
      <c r="M15" s="512">
        <f>SUM(M12:M14)</f>
        <v>3353936.97</v>
      </c>
      <c r="N15" s="513"/>
      <c r="O15" s="513"/>
      <c r="P15" s="430"/>
      <c r="Q15" s="431"/>
      <c r="S15" s="433"/>
      <c r="T15" s="435"/>
      <c r="U15" s="435"/>
      <c r="V15" s="435"/>
      <c r="W15" s="435"/>
      <c r="X15" s="435"/>
      <c r="Y15" s="435"/>
      <c r="Z15" s="435"/>
      <c r="AA15" s="435"/>
      <c r="AB15" s="435"/>
    </row>
    <row r="17" spans="12:12" x14ac:dyDescent="0.25">
      <c r="L17" s="438"/>
    </row>
    <row r="46" spans="2:15" x14ac:dyDescent="0.25">
      <c r="B46" s="439"/>
    </row>
    <row r="48" spans="2:15" x14ac:dyDescent="0.25">
      <c r="B48" s="877" t="s">
        <v>371</v>
      </c>
      <c r="C48" s="877"/>
      <c r="D48" s="877"/>
      <c r="E48" s="877"/>
      <c r="F48" s="877"/>
      <c r="G48" s="877"/>
      <c r="H48" s="877"/>
      <c r="I48" s="877"/>
      <c r="J48" s="877"/>
      <c r="K48" s="877"/>
      <c r="L48" s="877"/>
      <c r="M48" s="877"/>
      <c r="N48" s="877"/>
      <c r="O48" s="877"/>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56"/>
  <sheetViews>
    <sheetView workbookViewId="0"/>
  </sheetViews>
  <sheetFormatPr baseColWidth="10" defaultRowHeight="15" x14ac:dyDescent="0.25"/>
  <sheetData>
    <row r="4" spans="1:28" x14ac:dyDescent="0.25">
      <c r="C4" s="527"/>
      <c r="D4" s="527"/>
      <c r="E4" s="527"/>
      <c r="F4" s="527"/>
      <c r="G4" s="527"/>
      <c r="H4" s="527"/>
      <c r="I4" s="527"/>
      <c r="J4" s="527"/>
      <c r="K4" s="527"/>
      <c r="L4" s="527"/>
      <c r="M4" s="527"/>
      <c r="N4" s="527"/>
      <c r="O4" s="527"/>
      <c r="P4" s="526" t="s">
        <v>48</v>
      </c>
    </row>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56.25" x14ac:dyDescent="0.25">
      <c r="B12" s="390">
        <v>634001</v>
      </c>
      <c r="C12" s="382" t="s">
        <v>619</v>
      </c>
      <c r="D12" s="382" t="s">
        <v>620</v>
      </c>
      <c r="E12" s="383" t="s">
        <v>143</v>
      </c>
      <c r="F12" s="384">
        <v>0.85</v>
      </c>
      <c r="G12" s="455">
        <v>42693</v>
      </c>
      <c r="H12" s="455">
        <v>42735</v>
      </c>
      <c r="I12" s="426">
        <f>IFERROR((M12/L12),0)</f>
        <v>0.77096269146793373</v>
      </c>
      <c r="J12" s="455">
        <v>42693</v>
      </c>
      <c r="K12" s="455">
        <v>42735</v>
      </c>
      <c r="L12" s="386">
        <v>2039734.5</v>
      </c>
      <c r="M12" s="524">
        <v>1572559.2</v>
      </c>
      <c r="N12" s="382" t="s">
        <v>621</v>
      </c>
      <c r="O12" s="470" t="s">
        <v>622</v>
      </c>
      <c r="P12" s="430"/>
      <c r="Q12" s="498">
        <f>L12+'INFRA BASICA MUNI'!L12</f>
        <v>4079469</v>
      </c>
      <c r="S12" s="433"/>
      <c r="T12" s="511"/>
      <c r="U12" s="511"/>
      <c r="V12" s="511"/>
      <c r="W12" s="511"/>
      <c r="X12" s="511"/>
      <c r="Y12" s="511"/>
      <c r="Z12" s="511"/>
      <c r="AA12" s="511"/>
      <c r="AB12" s="511"/>
    </row>
    <row r="13" spans="1:28" ht="45" x14ac:dyDescent="0.25">
      <c r="B13" s="400">
        <v>634002</v>
      </c>
      <c r="C13" s="382" t="s">
        <v>623</v>
      </c>
      <c r="D13" s="382" t="s">
        <v>624</v>
      </c>
      <c r="E13" s="383"/>
      <c r="F13" s="384">
        <v>0</v>
      </c>
      <c r="G13" s="455"/>
      <c r="H13" s="455"/>
      <c r="I13" s="426">
        <f>IFERROR((M13/L13),0)</f>
        <v>0</v>
      </c>
      <c r="J13" s="455"/>
      <c r="K13" s="455"/>
      <c r="L13" s="386"/>
      <c r="M13" s="525"/>
      <c r="N13" s="383"/>
      <c r="O13" s="454"/>
      <c r="P13" s="430"/>
      <c r="Q13" s="498">
        <f>L13+'INFRA BASICA MUNI'!L13</f>
        <v>0</v>
      </c>
      <c r="S13" s="433"/>
      <c r="T13" s="511"/>
      <c r="U13" s="511"/>
      <c r="V13" s="511"/>
      <c r="W13" s="511"/>
      <c r="X13" s="511"/>
      <c r="Y13" s="511"/>
      <c r="Z13" s="511"/>
      <c r="AA13" s="511"/>
      <c r="AB13" s="511"/>
    </row>
    <row r="14" spans="1:28" x14ac:dyDescent="0.25">
      <c r="B14" s="895" t="s">
        <v>625</v>
      </c>
      <c r="C14" s="896"/>
      <c r="D14" s="896"/>
      <c r="E14" s="896"/>
      <c r="F14" s="530"/>
      <c r="G14" s="530"/>
      <c r="H14" s="530"/>
      <c r="I14" s="530"/>
      <c r="J14" s="530"/>
      <c r="K14" s="531" t="s">
        <v>385</v>
      </c>
      <c r="L14" s="512">
        <f>SUM(L12:L13)</f>
        <v>2039734.5</v>
      </c>
      <c r="M14" s="512">
        <f>SUM(M12:M13)</f>
        <v>1572559.2</v>
      </c>
      <c r="N14" s="513"/>
      <c r="O14" s="513"/>
      <c r="P14" s="430"/>
      <c r="Q14" s="431"/>
      <c r="S14" s="433"/>
      <c r="T14" s="435"/>
      <c r="U14" s="435"/>
      <c r="V14" s="435"/>
      <c r="W14" s="435"/>
      <c r="X14" s="435"/>
      <c r="Y14" s="435"/>
      <c r="Z14" s="435"/>
      <c r="AA14" s="435"/>
      <c r="AB14" s="435"/>
    </row>
    <row r="16" spans="1:28" x14ac:dyDescent="0.25">
      <c r="L16" s="438"/>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69"/>
  <sheetViews>
    <sheetView workbookViewId="0"/>
  </sheetViews>
  <sheetFormatPr baseColWidth="10" defaultRowHeight="15" x14ac:dyDescent="0.25"/>
  <sheetData>
    <row r="5" spans="1:29" ht="15.75" x14ac:dyDescent="0.3">
      <c r="B5" s="565"/>
      <c r="E5" s="546" t="s">
        <v>349</v>
      </c>
      <c r="L5" s="546" t="e">
        <f>+EMPRESTITO!#REF!</f>
        <v>#REF!</v>
      </c>
      <c r="T5" s="802"/>
      <c r="U5" s="802"/>
      <c r="V5" s="802"/>
      <c r="W5" s="802"/>
      <c r="X5" s="802"/>
      <c r="Y5" s="802"/>
      <c r="Z5" s="802"/>
      <c r="AA5" s="802"/>
      <c r="AB5" s="802"/>
      <c r="AC5" s="802"/>
    </row>
    <row r="6" spans="1:29" ht="15.75" x14ac:dyDescent="0.3">
      <c r="B6" s="566"/>
      <c r="U6" s="549"/>
      <c r="V6" s="549"/>
      <c r="W6" s="549"/>
      <c r="X6" s="549"/>
      <c r="Y6" s="549"/>
      <c r="Z6" s="549"/>
      <c r="AA6" s="549"/>
      <c r="AB6" s="549"/>
      <c r="AC6" s="549"/>
    </row>
    <row r="7" spans="1:29" ht="15.75" x14ac:dyDescent="0.3">
      <c r="C7" s="546" t="s">
        <v>350</v>
      </c>
      <c r="E7" s="547" t="s">
        <v>976</v>
      </c>
      <c r="F7" s="577"/>
      <c r="G7" s="567"/>
      <c r="H7" s="567"/>
      <c r="I7" s="577"/>
      <c r="J7" s="567"/>
      <c r="K7" s="567"/>
      <c r="L7" s="567"/>
      <c r="O7" s="576" t="s">
        <v>977</v>
      </c>
      <c r="U7" s="549"/>
      <c r="V7" s="549"/>
      <c r="W7" s="549"/>
      <c r="X7" s="549"/>
      <c r="Y7" s="549"/>
      <c r="Z7" s="549"/>
      <c r="AA7" s="549"/>
      <c r="AB7" s="549"/>
      <c r="AC7" s="549"/>
    </row>
    <row r="8" spans="1:29" ht="15.75" x14ac:dyDescent="0.3">
      <c r="C8" s="546" t="s">
        <v>351</v>
      </c>
      <c r="E8" s="548" t="s">
        <v>352</v>
      </c>
      <c r="F8" s="578"/>
      <c r="G8" s="548"/>
      <c r="H8" s="548"/>
      <c r="I8" s="578"/>
      <c r="J8" s="548"/>
      <c r="K8" s="548"/>
      <c r="L8" s="548"/>
      <c r="U8" s="549"/>
      <c r="V8" s="549"/>
      <c r="W8" s="549"/>
      <c r="X8" s="549"/>
      <c r="Y8" s="549"/>
      <c r="Z8" s="549"/>
      <c r="AA8" s="549"/>
      <c r="AB8" s="549"/>
      <c r="AC8" s="549"/>
    </row>
    <row r="9" spans="1:29" ht="15.75" x14ac:dyDescent="0.3">
      <c r="C9" s="546" t="s">
        <v>353</v>
      </c>
      <c r="E9" s="548" t="s">
        <v>143</v>
      </c>
      <c r="F9" s="578"/>
      <c r="G9" s="548"/>
      <c r="H9" s="548"/>
      <c r="I9" s="578"/>
      <c r="J9" s="548"/>
      <c r="K9" s="548"/>
      <c r="L9" s="548"/>
      <c r="U9" s="549"/>
      <c r="V9" s="549"/>
      <c r="W9" s="549"/>
      <c r="X9" s="549"/>
      <c r="Y9" s="549"/>
      <c r="Z9" s="549"/>
      <c r="AA9" s="549"/>
      <c r="AB9" s="549"/>
      <c r="AC9" s="549"/>
    </row>
    <row r="10" spans="1:29" ht="15.75" x14ac:dyDescent="0.3">
      <c r="E10" s="549"/>
      <c r="F10" s="579"/>
      <c r="G10" s="549"/>
      <c r="H10" s="549"/>
      <c r="I10" s="579"/>
      <c r="J10" s="549"/>
      <c r="K10" s="549"/>
      <c r="L10" s="549"/>
      <c r="U10" s="549"/>
      <c r="V10" s="549"/>
      <c r="W10" s="549"/>
      <c r="X10" s="549"/>
      <c r="Y10" s="549"/>
      <c r="Z10" s="549"/>
      <c r="AA10" s="549"/>
      <c r="AB10" s="549"/>
      <c r="AC10" s="549"/>
    </row>
    <row r="11" spans="1:29" ht="15.75" x14ac:dyDescent="0.3">
      <c r="B11" s="550" t="s">
        <v>354</v>
      </c>
      <c r="C11" s="803" t="str">
        <f>+EMPRESTITO!C2</f>
        <v>EN EJECUCIÓN</v>
      </c>
      <c r="D11" s="804"/>
      <c r="E11" s="805"/>
      <c r="F11" s="806" t="str">
        <f>+B27</f>
        <v>GASTO DIRECTO 2014</v>
      </c>
      <c r="G11" s="807"/>
      <c r="H11" s="807"/>
      <c r="I11" s="807"/>
      <c r="J11" s="807"/>
      <c r="K11" s="807"/>
      <c r="L11" s="807"/>
      <c r="M11" s="807"/>
      <c r="N11" s="807"/>
      <c r="O11" s="807"/>
      <c r="P11" s="808"/>
      <c r="U11" s="549"/>
      <c r="V11" s="549"/>
      <c r="W11" s="549"/>
      <c r="X11" s="549"/>
      <c r="Y11" s="549"/>
      <c r="Z11" s="549"/>
      <c r="AA11" s="549"/>
      <c r="AB11" s="549"/>
      <c r="AC11" s="549"/>
    </row>
    <row r="12" spans="1:29" ht="40.5" x14ac:dyDescent="0.3">
      <c r="B12" s="550" t="s">
        <v>355</v>
      </c>
      <c r="C12" s="809" t="s">
        <v>356</v>
      </c>
      <c r="D12" s="810"/>
      <c r="E12" s="811"/>
      <c r="F12" s="812" t="s">
        <v>357</v>
      </c>
      <c r="G12" s="813"/>
      <c r="H12" s="813"/>
      <c r="I12" s="813"/>
      <c r="J12" s="813"/>
      <c r="K12" s="814"/>
      <c r="L12" s="812" t="s">
        <v>358</v>
      </c>
      <c r="M12" s="814"/>
      <c r="N12" s="551"/>
      <c r="O12" s="815"/>
      <c r="P12" s="816"/>
      <c r="Q12" s="817" t="s">
        <v>359</v>
      </c>
      <c r="U12" s="549"/>
      <c r="V12" s="549"/>
      <c r="W12" s="549"/>
      <c r="X12" s="549"/>
      <c r="Y12" s="549"/>
      <c r="Z12" s="549"/>
      <c r="AA12" s="549"/>
      <c r="AB12" s="549"/>
      <c r="AC12" s="549"/>
    </row>
    <row r="13" spans="1:29" ht="40.5" x14ac:dyDescent="0.3">
      <c r="B13" s="550" t="s">
        <v>360</v>
      </c>
      <c r="C13" s="819" t="s">
        <v>361</v>
      </c>
      <c r="D13" s="820"/>
      <c r="E13" s="821"/>
      <c r="F13" s="797" t="s">
        <v>362</v>
      </c>
      <c r="G13" s="798"/>
      <c r="H13" s="799"/>
      <c r="I13" s="797" t="s">
        <v>363</v>
      </c>
      <c r="J13" s="798"/>
      <c r="K13" s="799"/>
      <c r="L13" s="552" t="s">
        <v>364</v>
      </c>
      <c r="M13" s="552" t="s">
        <v>365</v>
      </c>
      <c r="N13" s="553"/>
      <c r="O13" s="800" t="s">
        <v>366</v>
      </c>
      <c r="P13" s="801"/>
      <c r="Q13" s="818"/>
      <c r="U13" s="572"/>
      <c r="V13" s="549"/>
      <c r="W13" s="549"/>
      <c r="X13" s="549"/>
      <c r="Y13" s="549"/>
      <c r="Z13" s="549"/>
      <c r="AA13" s="549"/>
      <c r="AB13" s="549"/>
      <c r="AC13" s="549"/>
    </row>
    <row r="14" spans="1:29"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c r="O14" s="554" t="s">
        <v>47</v>
      </c>
      <c r="P14" s="554" t="s">
        <v>48</v>
      </c>
      <c r="Q14" s="554"/>
      <c r="T14" s="569"/>
      <c r="U14" s="549"/>
      <c r="V14" s="549"/>
      <c r="W14" s="549"/>
      <c r="X14" s="549"/>
      <c r="Y14" s="549"/>
      <c r="Z14" s="549"/>
      <c r="AA14" s="549"/>
      <c r="AB14" s="549"/>
      <c r="AC14" s="549"/>
    </row>
    <row r="15" spans="1:29" ht="54" x14ac:dyDescent="0.3">
      <c r="B15" s="398">
        <v>6101</v>
      </c>
      <c r="C15" s="399" t="s">
        <v>57</v>
      </c>
      <c r="D15" s="580" t="s">
        <v>14</v>
      </c>
      <c r="E15" s="399" t="s">
        <v>58</v>
      </c>
      <c r="F15" s="581">
        <v>1</v>
      </c>
      <c r="G15" s="557">
        <v>41992</v>
      </c>
      <c r="H15" s="557">
        <v>42081</v>
      </c>
      <c r="I15" s="558">
        <f t="shared" ref="I15:I25" si="0">IFERROR((M15/L15),0)</f>
        <v>1</v>
      </c>
      <c r="J15" s="557">
        <v>41992</v>
      </c>
      <c r="K15" s="557">
        <v>42081</v>
      </c>
      <c r="L15" s="582">
        <v>1880135.53</v>
      </c>
      <c r="M15" s="582">
        <v>1880135.53</v>
      </c>
      <c r="N15" s="582">
        <f t="shared" ref="N15:N20" si="1">+L15-M15</f>
        <v>0</v>
      </c>
      <c r="O15" s="580" t="s">
        <v>86</v>
      </c>
      <c r="P15" s="560"/>
      <c r="Q15" s="561">
        <f>+L15-M15</f>
        <v>0</v>
      </c>
      <c r="R15" s="570"/>
      <c r="T15" s="569"/>
      <c r="U15" s="572"/>
      <c r="V15" s="549"/>
      <c r="W15" s="549"/>
      <c r="X15" s="549"/>
      <c r="Y15" s="549"/>
      <c r="Z15" s="549"/>
      <c r="AA15" s="549"/>
      <c r="AB15" s="549"/>
      <c r="AC15" s="549"/>
    </row>
    <row r="16" spans="1:29" ht="94.5" x14ac:dyDescent="0.3">
      <c r="B16" s="398">
        <v>6102</v>
      </c>
      <c r="C16" s="555" t="s">
        <v>66</v>
      </c>
      <c r="D16" s="555" t="s">
        <v>386</v>
      </c>
      <c r="E16" s="555" t="s">
        <v>58</v>
      </c>
      <c r="F16" s="556">
        <v>1</v>
      </c>
      <c r="G16" s="583">
        <v>42520</v>
      </c>
      <c r="H16" s="583">
        <v>42640</v>
      </c>
      <c r="I16" s="558">
        <f>IFERROR((M16/L16),0)</f>
        <v>0.99999999999999989</v>
      </c>
      <c r="J16" s="583">
        <v>42520</v>
      </c>
      <c r="K16" s="584"/>
      <c r="L16" s="559">
        <v>977218.41</v>
      </c>
      <c r="M16" s="559">
        <v>977218.40999999992</v>
      </c>
      <c r="N16" s="559">
        <f t="shared" si="1"/>
        <v>0</v>
      </c>
      <c r="O16" s="580" t="s">
        <v>387</v>
      </c>
      <c r="P16" s="560" t="s">
        <v>388</v>
      </c>
      <c r="Q16" s="561"/>
      <c r="R16" s="570"/>
      <c r="T16" s="569"/>
      <c r="U16" s="572"/>
      <c r="V16" s="549"/>
      <c r="W16" s="549"/>
      <c r="X16" s="549"/>
      <c r="Y16" s="549"/>
      <c r="Z16" s="549"/>
      <c r="AA16" s="549"/>
      <c r="AB16" s="549"/>
      <c r="AC16" s="549"/>
    </row>
    <row r="17" spans="1:29" ht="40.5" x14ac:dyDescent="0.3">
      <c r="B17" s="398">
        <v>6113</v>
      </c>
      <c r="C17" s="555" t="s">
        <v>79</v>
      </c>
      <c r="D17" s="555" t="s">
        <v>380</v>
      </c>
      <c r="E17" s="555" t="s">
        <v>80</v>
      </c>
      <c r="F17" s="556">
        <v>1</v>
      </c>
      <c r="G17" s="583">
        <v>41823</v>
      </c>
      <c r="H17" s="583">
        <v>42215</v>
      </c>
      <c r="I17" s="558">
        <f>IFERROR((M17/L17),0)</f>
        <v>1</v>
      </c>
      <c r="J17" s="583">
        <v>41823</v>
      </c>
      <c r="K17" s="583">
        <v>42711</v>
      </c>
      <c r="L17" s="559">
        <v>9422524.0600000005</v>
      </c>
      <c r="M17" s="559">
        <v>9422524.0600000005</v>
      </c>
      <c r="N17" s="559">
        <f t="shared" si="1"/>
        <v>0</v>
      </c>
      <c r="O17" s="709" t="s">
        <v>864</v>
      </c>
      <c r="P17" s="623">
        <v>1</v>
      </c>
      <c r="Q17" s="561"/>
      <c r="R17" s="570"/>
      <c r="S17" s="563"/>
      <c r="T17" s="586"/>
      <c r="U17" s="572"/>
      <c r="V17" s="549"/>
      <c r="W17" s="573"/>
      <c r="X17" s="573"/>
      <c r="Y17" s="549"/>
      <c r="Z17" s="549"/>
      <c r="AA17" s="549"/>
      <c r="AB17" s="549"/>
      <c r="AC17" s="549"/>
    </row>
    <row r="18" spans="1:29" ht="67.5" x14ac:dyDescent="0.3">
      <c r="B18" s="398">
        <v>6119</v>
      </c>
      <c r="C18" s="555" t="s">
        <v>84</v>
      </c>
      <c r="D18" s="555" t="s">
        <v>14</v>
      </c>
      <c r="E18" s="555"/>
      <c r="F18" s="556">
        <v>1</v>
      </c>
      <c r="G18" s="583">
        <v>42093</v>
      </c>
      <c r="H18" s="583">
        <v>42259</v>
      </c>
      <c r="I18" s="558">
        <f t="shared" si="0"/>
        <v>1</v>
      </c>
      <c r="J18" s="583">
        <v>42093</v>
      </c>
      <c r="K18" s="583">
        <v>42259</v>
      </c>
      <c r="L18" s="559">
        <v>1745999.98</v>
      </c>
      <c r="M18" s="559">
        <v>1745999.98</v>
      </c>
      <c r="N18" s="559">
        <f t="shared" si="1"/>
        <v>0</v>
      </c>
      <c r="O18" s="709" t="s">
        <v>97</v>
      </c>
      <c r="P18" s="623">
        <v>1</v>
      </c>
      <c r="Q18" s="561">
        <f>+L18-M18</f>
        <v>0</v>
      </c>
      <c r="R18" s="570"/>
      <c r="T18" s="569"/>
      <c r="V18" s="572"/>
      <c r="W18" s="549"/>
      <c r="X18" s="549"/>
      <c r="Y18" s="549"/>
      <c r="Z18" s="549"/>
      <c r="AA18" s="549"/>
      <c r="AB18" s="549"/>
      <c r="AC18" s="549"/>
    </row>
    <row r="19" spans="1:29" ht="81" x14ac:dyDescent="0.3">
      <c r="B19" s="398">
        <v>60184</v>
      </c>
      <c r="C19" s="555" t="s">
        <v>186</v>
      </c>
      <c r="D19" s="555" t="s">
        <v>389</v>
      </c>
      <c r="E19" s="555" t="s">
        <v>143</v>
      </c>
      <c r="F19" s="556">
        <v>1</v>
      </c>
      <c r="G19" s="583">
        <v>42496</v>
      </c>
      <c r="H19" s="583">
        <v>42523</v>
      </c>
      <c r="I19" s="558">
        <f t="shared" si="0"/>
        <v>0</v>
      </c>
      <c r="J19" s="583">
        <v>42496</v>
      </c>
      <c r="K19" s="583">
        <v>42523</v>
      </c>
      <c r="L19" s="559"/>
      <c r="M19" s="559"/>
      <c r="N19" s="559">
        <f t="shared" si="1"/>
        <v>0</v>
      </c>
      <c r="O19" s="709"/>
      <c r="P19" s="623"/>
      <c r="Q19" s="561"/>
      <c r="R19" s="570"/>
      <c r="T19" s="587"/>
      <c r="V19" s="572"/>
      <c r="W19" s="549"/>
      <c r="X19" s="549"/>
      <c r="Y19" s="549"/>
      <c r="Z19" s="549"/>
      <c r="AA19" s="549"/>
      <c r="AB19" s="549"/>
      <c r="AC19" s="549"/>
    </row>
    <row r="20" spans="1:29" ht="67.5" x14ac:dyDescent="0.3">
      <c r="B20" s="398">
        <v>60196</v>
      </c>
      <c r="C20" s="555" t="s">
        <v>390</v>
      </c>
      <c r="D20" s="555" t="s">
        <v>14</v>
      </c>
      <c r="E20" s="555" t="s">
        <v>143</v>
      </c>
      <c r="F20" s="556">
        <v>0.7</v>
      </c>
      <c r="G20" s="583">
        <v>42517</v>
      </c>
      <c r="H20" s="583">
        <v>42572</v>
      </c>
      <c r="I20" s="558">
        <f t="shared" si="0"/>
        <v>1</v>
      </c>
      <c r="J20" s="583">
        <v>42517</v>
      </c>
      <c r="K20" s="583"/>
      <c r="L20" s="559">
        <v>66470.179999999993</v>
      </c>
      <c r="M20" s="559">
        <v>66470.179999999993</v>
      </c>
      <c r="N20" s="559">
        <f t="shared" si="1"/>
        <v>0</v>
      </c>
      <c r="O20" s="709"/>
      <c r="P20" s="623"/>
      <c r="Q20" s="561">
        <f>+L20-M20</f>
        <v>0</v>
      </c>
      <c r="R20" s="570"/>
      <c r="S20" s="588">
        <v>56093.95</v>
      </c>
      <c r="T20" s="569" t="s">
        <v>391</v>
      </c>
      <c r="V20" s="572"/>
      <c r="W20" s="549"/>
      <c r="X20" s="549"/>
      <c r="Y20" s="549"/>
      <c r="Z20" s="549"/>
      <c r="AA20" s="549"/>
      <c r="AB20" s="549"/>
      <c r="AC20" s="549"/>
    </row>
    <row r="21" spans="1:29" x14ac:dyDescent="0.25">
      <c r="B21" s="589"/>
      <c r="C21" s="589"/>
      <c r="D21" s="590"/>
      <c r="E21" s="589"/>
      <c r="F21" s="591"/>
      <c r="G21" s="589"/>
      <c r="H21" s="589"/>
      <c r="I21" s="558">
        <f t="shared" si="0"/>
        <v>0</v>
      </c>
      <c r="J21" s="589"/>
      <c r="K21" s="589"/>
      <c r="L21" s="589"/>
      <c r="M21" s="589"/>
      <c r="N21" s="589"/>
      <c r="O21" s="710"/>
      <c r="P21" s="711"/>
      <c r="Q21" s="589"/>
    </row>
    <row r="22" spans="1:29" x14ac:dyDescent="0.25">
      <c r="B22" s="589"/>
      <c r="C22" s="589"/>
      <c r="D22" s="590"/>
      <c r="E22" s="589"/>
      <c r="F22" s="591"/>
      <c r="G22" s="589"/>
      <c r="H22" s="589"/>
      <c r="I22" s="558">
        <f t="shared" si="0"/>
        <v>0</v>
      </c>
      <c r="J22" s="589"/>
      <c r="K22" s="589"/>
      <c r="L22" s="589"/>
      <c r="M22" s="589"/>
      <c r="N22" s="589"/>
      <c r="O22" s="710"/>
      <c r="P22" s="711"/>
      <c r="Q22" s="589"/>
    </row>
    <row r="23" spans="1:29" x14ac:dyDescent="0.25">
      <c r="B23" s="589"/>
      <c r="C23" s="589"/>
      <c r="D23" s="590"/>
      <c r="E23" s="589"/>
      <c r="F23" s="591"/>
      <c r="G23" s="589"/>
      <c r="H23" s="589"/>
      <c r="I23" s="558">
        <f t="shared" si="0"/>
        <v>0</v>
      </c>
      <c r="J23" s="589"/>
      <c r="K23" s="589"/>
      <c r="L23" s="589"/>
      <c r="M23" s="589"/>
      <c r="N23" s="589"/>
      <c r="O23" s="710"/>
      <c r="P23" s="711"/>
      <c r="Q23" s="589"/>
    </row>
    <row r="24" spans="1:29" ht="67.5" x14ac:dyDescent="0.3">
      <c r="B24" s="398">
        <v>6113</v>
      </c>
      <c r="C24" s="555" t="s">
        <v>79</v>
      </c>
      <c r="D24" s="555" t="s">
        <v>379</v>
      </c>
      <c r="E24" s="555" t="s">
        <v>80</v>
      </c>
      <c r="F24" s="556">
        <v>1</v>
      </c>
      <c r="G24" s="583">
        <v>41823</v>
      </c>
      <c r="H24" s="583">
        <v>42215</v>
      </c>
      <c r="I24" s="558">
        <f>IFERROR((M24/L24),0)</f>
        <v>0.59942020781743144</v>
      </c>
      <c r="J24" s="583">
        <v>41823</v>
      </c>
      <c r="K24" s="583"/>
      <c r="L24" s="559">
        <v>41190000</v>
      </c>
      <c r="M24" s="559">
        <v>24690118.359999999</v>
      </c>
      <c r="N24" s="559">
        <f>+L24-M24</f>
        <v>16499881.640000001</v>
      </c>
      <c r="O24" s="709" t="s">
        <v>864</v>
      </c>
      <c r="P24" s="623">
        <v>1</v>
      </c>
      <c r="Q24" s="561"/>
      <c r="R24" s="592"/>
    </row>
    <row r="25" spans="1:29" ht="135" x14ac:dyDescent="0.25">
      <c r="B25" s="398">
        <v>601137</v>
      </c>
      <c r="C25" s="555" t="s">
        <v>392</v>
      </c>
      <c r="D25" s="555" t="s">
        <v>466</v>
      </c>
      <c r="E25" s="555" t="s">
        <v>143</v>
      </c>
      <c r="F25" s="556">
        <v>1</v>
      </c>
      <c r="G25" s="583">
        <v>42782</v>
      </c>
      <c r="H25" s="583">
        <v>42811</v>
      </c>
      <c r="I25" s="558">
        <f t="shared" si="0"/>
        <v>0</v>
      </c>
      <c r="J25" s="583">
        <v>42782</v>
      </c>
      <c r="K25" s="583"/>
      <c r="L25" s="559"/>
      <c r="M25" s="559"/>
      <c r="N25" s="559"/>
      <c r="O25" s="585" t="s">
        <v>393</v>
      </c>
      <c r="P25" s="560"/>
      <c r="Q25" s="561"/>
    </row>
    <row r="27" spans="1:29" ht="26.25" x14ac:dyDescent="0.3">
      <c r="B27" s="822" t="s">
        <v>395</v>
      </c>
      <c r="C27" s="823"/>
      <c r="D27" s="823"/>
      <c r="E27" s="823"/>
      <c r="F27" s="593"/>
      <c r="G27" s="593"/>
      <c r="H27" s="593"/>
      <c r="I27" s="593"/>
      <c r="J27" s="593"/>
      <c r="K27" s="594" t="s">
        <v>385</v>
      </c>
      <c r="L27" s="595">
        <f>+L17+L24</f>
        <v>50612524.060000002</v>
      </c>
      <c r="M27" s="595">
        <f>+M17+M24</f>
        <v>34112642.420000002</v>
      </c>
      <c r="N27" s="596"/>
      <c r="O27" s="597"/>
      <c r="P27" s="598"/>
      <c r="Q27" s="561"/>
    </row>
    <row r="28" spans="1:29" ht="15.75" x14ac:dyDescent="0.3">
      <c r="C28" s="587"/>
      <c r="D28" s="599"/>
      <c r="F28" s="579"/>
      <c r="I28" s="579"/>
      <c r="O28" s="579"/>
    </row>
    <row r="29" spans="1:29" ht="15.75" x14ac:dyDescent="0.3">
      <c r="C29" s="587"/>
      <c r="D29" s="599"/>
      <c r="F29" s="579"/>
      <c r="I29" s="579"/>
      <c r="L29" s="575"/>
      <c r="M29" s="575"/>
      <c r="O29" s="579"/>
    </row>
    <row r="30" spans="1:29" ht="15.75" x14ac:dyDescent="0.3">
      <c r="A30" s="739" t="s">
        <v>929</v>
      </c>
      <c r="B30" s="549" t="s">
        <v>930</v>
      </c>
      <c r="C30" s="587"/>
      <c r="D30" s="599"/>
      <c r="F30" s="579"/>
      <c r="I30" s="579"/>
      <c r="O30" s="579"/>
    </row>
    <row r="31" spans="1:29" ht="15.75" x14ac:dyDescent="0.3">
      <c r="C31" s="587"/>
      <c r="D31" s="599"/>
      <c r="F31" s="579"/>
      <c r="I31" s="579"/>
      <c r="O31" s="579"/>
    </row>
    <row r="32" spans="1:29" ht="15.75" x14ac:dyDescent="0.3">
      <c r="C32" s="587"/>
      <c r="D32" s="599"/>
      <c r="F32" s="579"/>
      <c r="I32" s="579"/>
      <c r="O32" s="579"/>
    </row>
    <row r="33" spans="3:15" ht="15.75" x14ac:dyDescent="0.3">
      <c r="C33" s="587"/>
      <c r="D33" s="599"/>
      <c r="F33" s="579"/>
      <c r="I33" s="579"/>
      <c r="O33" s="579"/>
    </row>
    <row r="34" spans="3:15" ht="15.75" x14ac:dyDescent="0.3">
      <c r="C34" s="587"/>
      <c r="D34" s="599"/>
      <c r="F34" s="579"/>
      <c r="I34" s="579"/>
      <c r="O34" s="579"/>
    </row>
    <row r="35" spans="3:15" ht="15.75" x14ac:dyDescent="0.3">
      <c r="C35" s="587"/>
      <c r="D35" s="599"/>
      <c r="F35" s="579"/>
      <c r="I35" s="579"/>
      <c r="O35" s="579"/>
    </row>
    <row r="36" spans="3:15" ht="15.75" x14ac:dyDescent="0.3">
      <c r="C36" s="587"/>
      <c r="D36" s="599"/>
      <c r="F36" s="579"/>
      <c r="I36" s="579"/>
      <c r="O36" s="579"/>
    </row>
    <row r="37" spans="3:15" ht="15.75" x14ac:dyDescent="0.3">
      <c r="C37" s="587"/>
      <c r="D37" s="599"/>
      <c r="F37" s="579"/>
      <c r="I37" s="579"/>
      <c r="O37" s="579"/>
    </row>
    <row r="38" spans="3:15" ht="15.75" x14ac:dyDescent="0.3">
      <c r="C38" s="587"/>
      <c r="D38" s="599"/>
      <c r="F38" s="579"/>
      <c r="I38" s="579"/>
      <c r="O38" s="579"/>
    </row>
    <row r="39" spans="3:15" ht="15.75" x14ac:dyDescent="0.3">
      <c r="C39" s="587"/>
      <c r="D39" s="599"/>
      <c r="F39" s="579"/>
      <c r="I39" s="579"/>
      <c r="O39" s="579"/>
    </row>
    <row r="40" spans="3:15" ht="15.75" x14ac:dyDescent="0.3">
      <c r="C40" s="587"/>
      <c r="D40" s="599"/>
      <c r="F40" s="579"/>
      <c r="I40" s="579"/>
      <c r="O40" s="579"/>
    </row>
    <row r="41" spans="3:15" ht="15.75" x14ac:dyDescent="0.3">
      <c r="C41" s="587"/>
      <c r="D41" s="599"/>
      <c r="F41" s="579"/>
      <c r="I41" s="579"/>
      <c r="O41" s="579"/>
    </row>
    <row r="42" spans="3:15" ht="15.75" x14ac:dyDescent="0.3">
      <c r="C42" s="587"/>
      <c r="D42" s="599"/>
      <c r="F42" s="579"/>
      <c r="I42" s="579"/>
      <c r="O42" s="579"/>
    </row>
    <row r="43" spans="3:15" ht="15.75" x14ac:dyDescent="0.3">
      <c r="C43" s="587"/>
      <c r="D43" s="599"/>
      <c r="F43" s="579"/>
      <c r="I43" s="579"/>
      <c r="O43" s="579"/>
    </row>
    <row r="44" spans="3:15" ht="15.75" x14ac:dyDescent="0.3">
      <c r="C44" s="587"/>
      <c r="D44" s="599"/>
      <c r="F44" s="579"/>
      <c r="I44" s="579"/>
      <c r="O44" s="579"/>
    </row>
    <row r="45" spans="3:15" ht="15.75" x14ac:dyDescent="0.3">
      <c r="C45" s="587"/>
      <c r="D45" s="599"/>
      <c r="F45" s="579"/>
      <c r="I45" s="579"/>
      <c r="O45" s="579"/>
    </row>
    <row r="46" spans="3:15" ht="15.75" x14ac:dyDescent="0.3">
      <c r="C46" s="587"/>
      <c r="D46" s="599"/>
      <c r="F46" s="579"/>
      <c r="I46" s="579"/>
      <c r="O46" s="579"/>
    </row>
    <row r="47" spans="3:15" ht="15.75" x14ac:dyDescent="0.3">
      <c r="C47" s="587"/>
      <c r="D47" s="599"/>
      <c r="F47" s="579"/>
      <c r="I47" s="579"/>
      <c r="O47" s="579"/>
    </row>
    <row r="48" spans="3:15" ht="15.75" x14ac:dyDescent="0.3">
      <c r="C48" s="587"/>
      <c r="D48" s="599"/>
      <c r="F48" s="579"/>
      <c r="I48" s="579"/>
      <c r="O48" s="579"/>
    </row>
    <row r="49" spans="3:15" ht="15.75" x14ac:dyDescent="0.3">
      <c r="C49" s="587"/>
      <c r="D49" s="599"/>
      <c r="F49" s="579"/>
      <c r="I49" s="579"/>
      <c r="O49" s="579"/>
    </row>
    <row r="50" spans="3:15" ht="15.75" x14ac:dyDescent="0.3">
      <c r="C50" s="587"/>
      <c r="D50" s="599"/>
      <c r="F50" s="579"/>
      <c r="I50" s="579"/>
      <c r="O50" s="579"/>
    </row>
    <row r="51" spans="3:15" ht="15.75" x14ac:dyDescent="0.3">
      <c r="C51" s="587"/>
      <c r="D51" s="599"/>
      <c r="F51" s="579"/>
      <c r="I51" s="579"/>
      <c r="O51" s="579"/>
    </row>
    <row r="52" spans="3:15" ht="15.75" x14ac:dyDescent="0.3">
      <c r="C52" s="587"/>
      <c r="D52" s="599"/>
      <c r="F52" s="579"/>
      <c r="I52" s="579"/>
      <c r="O52" s="579"/>
    </row>
    <row r="53" spans="3:15" ht="15.75" x14ac:dyDescent="0.3">
      <c r="C53" s="587"/>
      <c r="D53" s="599"/>
      <c r="F53" s="579"/>
      <c r="I53" s="579"/>
      <c r="O53" s="579"/>
    </row>
    <row r="54" spans="3:15" ht="15.75" x14ac:dyDescent="0.3">
      <c r="C54" s="587"/>
      <c r="D54" s="599"/>
      <c r="F54" s="579"/>
      <c r="I54" s="579"/>
      <c r="O54" s="579"/>
    </row>
    <row r="55" spans="3:15" ht="15.75" x14ac:dyDescent="0.3">
      <c r="C55" s="587"/>
      <c r="D55" s="599"/>
      <c r="F55" s="579"/>
      <c r="I55" s="579"/>
      <c r="O55" s="579"/>
    </row>
    <row r="56" spans="3:15" ht="15.75" x14ac:dyDescent="0.3">
      <c r="C56" s="587"/>
      <c r="D56" s="599"/>
      <c r="F56" s="579"/>
      <c r="I56" s="579"/>
      <c r="O56" s="579"/>
    </row>
    <row r="57" spans="3:15" ht="15.75" x14ac:dyDescent="0.3">
      <c r="C57" s="587"/>
      <c r="D57" s="599"/>
      <c r="F57" s="579"/>
      <c r="I57" s="579"/>
      <c r="O57" s="579"/>
    </row>
    <row r="58" spans="3:15" ht="15.75" x14ac:dyDescent="0.3">
      <c r="C58" s="587"/>
      <c r="D58" s="599"/>
      <c r="F58" s="579"/>
      <c r="I58" s="579"/>
      <c r="O58" s="579"/>
    </row>
    <row r="59" spans="3:15" ht="15.75" x14ac:dyDescent="0.3">
      <c r="C59" s="587"/>
      <c r="D59" s="599"/>
      <c r="F59" s="579"/>
      <c r="I59" s="579"/>
      <c r="O59" s="579"/>
    </row>
    <row r="60" spans="3:15" ht="15.75" x14ac:dyDescent="0.3">
      <c r="C60" s="587"/>
      <c r="D60" s="599"/>
      <c r="F60" s="579"/>
      <c r="I60" s="579"/>
      <c r="O60" s="579"/>
    </row>
    <row r="61" spans="3:15" ht="15.75" x14ac:dyDescent="0.3">
      <c r="C61" s="587"/>
      <c r="D61" s="599"/>
      <c r="F61" s="579"/>
      <c r="I61" s="579"/>
      <c r="O61" s="579"/>
    </row>
    <row r="62" spans="3:15" ht="15.75" x14ac:dyDescent="0.3">
      <c r="C62" s="587"/>
      <c r="D62" s="599"/>
      <c r="F62" s="579"/>
      <c r="I62" s="579"/>
      <c r="O62" s="579"/>
    </row>
    <row r="63" spans="3:15" ht="15.75" x14ac:dyDescent="0.3">
      <c r="C63" s="587"/>
      <c r="D63" s="599"/>
      <c r="F63" s="579"/>
      <c r="I63" s="579"/>
      <c r="O63" s="579"/>
    </row>
    <row r="64" spans="3:15" ht="15.75" x14ac:dyDescent="0.3">
      <c r="C64" s="587"/>
      <c r="D64" s="599"/>
      <c r="F64" s="579"/>
      <c r="I64" s="579"/>
      <c r="O64" s="579"/>
    </row>
    <row r="68" spans="2:20" ht="15.75" x14ac:dyDescent="0.3">
      <c r="T68" s="546"/>
    </row>
    <row r="69" spans="2:20" ht="15.75" x14ac:dyDescent="0.3">
      <c r="B69" s="796" t="s">
        <v>371</v>
      </c>
      <c r="C69" s="796"/>
      <c r="D69" s="796"/>
      <c r="E69" s="796"/>
      <c r="F69" s="796"/>
      <c r="G69" s="796"/>
      <c r="H69" s="796"/>
      <c r="I69" s="796"/>
      <c r="J69" s="796"/>
      <c r="K69" s="796"/>
      <c r="L69" s="796"/>
      <c r="M69" s="796"/>
      <c r="N69" s="796"/>
      <c r="O69" s="796"/>
      <c r="P69" s="796"/>
      <c r="Q69" s="600"/>
      <c r="T69" s="546"/>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7"/>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56.25" x14ac:dyDescent="0.25">
      <c r="B12" s="390">
        <v>634001</v>
      </c>
      <c r="C12" s="382" t="s">
        <v>619</v>
      </c>
      <c r="D12" s="382" t="s">
        <v>620</v>
      </c>
      <c r="E12" s="383" t="s">
        <v>143</v>
      </c>
      <c r="F12" s="384">
        <v>0.85</v>
      </c>
      <c r="G12" s="455">
        <v>42693</v>
      </c>
      <c r="H12" s="455">
        <v>42735</v>
      </c>
      <c r="I12" s="426">
        <f>IFERROR((M12/L12),0)</f>
        <v>0.77096269146793373</v>
      </c>
      <c r="J12" s="455">
        <v>42693</v>
      </c>
      <c r="K12" s="455">
        <v>42735</v>
      </c>
      <c r="L12" s="386">
        <v>2039734.5</v>
      </c>
      <c r="M12" s="524">
        <v>1572559.2</v>
      </c>
      <c r="N12" s="382" t="s">
        <v>621</v>
      </c>
      <c r="O12" s="470" t="s">
        <v>622</v>
      </c>
      <c r="P12" s="430"/>
      <c r="Q12" s="498"/>
      <c r="S12" s="433"/>
      <c r="T12" s="511"/>
      <c r="U12" s="511"/>
      <c r="V12" s="511"/>
      <c r="W12" s="511"/>
      <c r="X12" s="511"/>
      <c r="Y12" s="511"/>
      <c r="Z12" s="511"/>
      <c r="AA12" s="511"/>
      <c r="AB12" s="511"/>
    </row>
    <row r="13" spans="1:28" ht="45" x14ac:dyDescent="0.25">
      <c r="B13" s="400">
        <v>634002</v>
      </c>
      <c r="C13" s="382" t="s">
        <v>623</v>
      </c>
      <c r="D13" s="382" t="s">
        <v>624</v>
      </c>
      <c r="E13" s="383"/>
      <c r="F13" s="384">
        <v>0</v>
      </c>
      <c r="G13" s="455"/>
      <c r="H13" s="455"/>
      <c r="I13" s="426">
        <f>IFERROR((M13/L13),0)</f>
        <v>0</v>
      </c>
      <c r="J13" s="455"/>
      <c r="K13" s="455"/>
      <c r="L13" s="386"/>
      <c r="M13" s="525"/>
      <c r="N13" s="383"/>
      <c r="O13" s="454"/>
      <c r="P13" s="430"/>
      <c r="Q13" s="498" t="s">
        <v>626</v>
      </c>
      <c r="S13" s="433"/>
      <c r="T13" s="511"/>
      <c r="U13" s="511"/>
      <c r="V13" s="511"/>
      <c r="W13" s="511"/>
      <c r="X13" s="511"/>
      <c r="Y13" s="511"/>
      <c r="Z13" s="511"/>
      <c r="AA13" s="511"/>
      <c r="AB13" s="511"/>
    </row>
    <row r="14" spans="1:28" x14ac:dyDescent="0.25">
      <c r="B14" s="895" t="s">
        <v>627</v>
      </c>
      <c r="C14" s="896"/>
      <c r="D14" s="896"/>
      <c r="E14" s="896"/>
      <c r="F14" s="530"/>
      <c r="G14" s="530"/>
      <c r="H14" s="530"/>
      <c r="I14" s="530"/>
      <c r="J14" s="530"/>
      <c r="K14" s="531" t="s">
        <v>385</v>
      </c>
      <c r="L14" s="519">
        <f>SUM(L12:L13)</f>
        <v>2039734.5</v>
      </c>
      <c r="M14" s="519">
        <f>SUM(M12:M13)</f>
        <v>1572559.2</v>
      </c>
      <c r="N14" s="513"/>
      <c r="O14" s="513"/>
      <c r="P14" s="430"/>
      <c r="Q14" s="431"/>
      <c r="S14" s="433"/>
      <c r="T14" s="435"/>
      <c r="U14" s="435"/>
      <c r="V14" s="435"/>
      <c r="W14" s="435"/>
      <c r="X14" s="435"/>
      <c r="Y14" s="435"/>
      <c r="Z14" s="435"/>
      <c r="AA14" s="435"/>
      <c r="AB14" s="435"/>
    </row>
    <row r="16" spans="1:28" x14ac:dyDescent="0.25">
      <c r="L16" s="438"/>
    </row>
    <row r="55" spans="2:15" x14ac:dyDescent="0.25">
      <c r="B55" s="439"/>
    </row>
    <row r="57" spans="2:15" x14ac:dyDescent="0.25">
      <c r="B57" s="877" t="s">
        <v>371</v>
      </c>
      <c r="C57" s="877"/>
      <c r="D57" s="877"/>
      <c r="E57" s="877"/>
      <c r="F57" s="877"/>
      <c r="G57" s="877"/>
      <c r="H57" s="877"/>
      <c r="I57" s="877"/>
      <c r="J57" s="877"/>
      <c r="K57" s="877"/>
      <c r="L57" s="877"/>
      <c r="M57" s="877"/>
      <c r="N57" s="877"/>
      <c r="O57" s="877"/>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5"/>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63101</v>
      </c>
      <c r="C12" s="382" t="s">
        <v>447</v>
      </c>
      <c r="D12" s="382" t="s">
        <v>628</v>
      </c>
      <c r="E12" s="383" t="s">
        <v>143</v>
      </c>
      <c r="F12" s="384">
        <v>1</v>
      </c>
      <c r="G12" s="455">
        <v>42646</v>
      </c>
      <c r="H12" s="455">
        <v>42705</v>
      </c>
      <c r="I12" s="426">
        <f>IFERROR((M12/L12),0)</f>
        <v>0.99953218709677416</v>
      </c>
      <c r="J12" s="455">
        <v>42646</v>
      </c>
      <c r="K12" s="455">
        <v>42733</v>
      </c>
      <c r="L12" s="386">
        <v>1550000</v>
      </c>
      <c r="M12" s="386">
        <v>1549274.89</v>
      </c>
      <c r="N12" s="382" t="s">
        <v>629</v>
      </c>
      <c r="O12" s="470" t="s">
        <v>630</v>
      </c>
      <c r="P12" s="430"/>
      <c r="Q12" s="493">
        <f>L12-M12</f>
        <v>725.11000000010245</v>
      </c>
      <c r="R12" s="493"/>
      <c r="S12" s="433"/>
      <c r="T12" s="511"/>
      <c r="U12" s="511"/>
      <c r="V12" s="511"/>
      <c r="W12" s="511"/>
      <c r="X12" s="511"/>
      <c r="Y12" s="511"/>
      <c r="Z12" s="511"/>
      <c r="AA12" s="511"/>
      <c r="AB12" s="511"/>
    </row>
    <row r="13" spans="1:28" x14ac:dyDescent="0.25">
      <c r="B13" s="895" t="s">
        <v>631</v>
      </c>
      <c r="C13" s="896"/>
      <c r="D13" s="896"/>
      <c r="E13" s="896"/>
      <c r="F13" s="530"/>
      <c r="G13" s="530"/>
      <c r="H13" s="530"/>
      <c r="I13" s="530"/>
      <c r="J13" s="530"/>
      <c r="K13" s="531" t="s">
        <v>385</v>
      </c>
      <c r="L13" s="512">
        <f>SUM(L12:L12)</f>
        <v>1550000</v>
      </c>
      <c r="M13" s="512">
        <f>SUM(M12:M12)</f>
        <v>1549274.89</v>
      </c>
      <c r="N13" s="513"/>
      <c r="O13" s="513"/>
      <c r="P13" s="430"/>
      <c r="Q13" s="431"/>
      <c r="S13" s="433"/>
      <c r="T13" s="435"/>
      <c r="U13" s="435"/>
      <c r="V13" s="435"/>
      <c r="W13" s="435"/>
      <c r="X13" s="435"/>
      <c r="Y13" s="435"/>
      <c r="Z13" s="435"/>
      <c r="AA13" s="435"/>
      <c r="AB13" s="435"/>
    </row>
    <row r="17" spans="12:12" x14ac:dyDescent="0.25">
      <c r="L17" s="493"/>
    </row>
    <row r="18" spans="12:12" x14ac:dyDescent="0.25">
      <c r="L18" s="493"/>
    </row>
    <row r="19" spans="12:12" x14ac:dyDescent="0.25">
      <c r="L19" s="493"/>
    </row>
    <row r="20" spans="12:12" x14ac:dyDescent="0.25">
      <c r="L20" s="493"/>
    </row>
    <row r="21" spans="12:12" x14ac:dyDescent="0.25">
      <c r="L21" s="493"/>
    </row>
    <row r="22" spans="12:12" x14ac:dyDescent="0.25">
      <c r="L22" s="493"/>
    </row>
    <row r="23" spans="12:12" x14ac:dyDescent="0.25">
      <c r="L23" s="493"/>
    </row>
    <row r="24" spans="12:12" x14ac:dyDescent="0.25">
      <c r="L24" s="493"/>
    </row>
    <row r="25" spans="12:12" x14ac:dyDescent="0.25">
      <c r="L25" s="493"/>
    </row>
    <row r="26" spans="12:12" x14ac:dyDescent="0.25">
      <c r="L26" s="493"/>
    </row>
    <row r="27" spans="12:12" x14ac:dyDescent="0.25">
      <c r="L27" s="493"/>
    </row>
    <row r="28" spans="12:12" x14ac:dyDescent="0.25">
      <c r="L28" s="493"/>
    </row>
    <row r="29" spans="12:12" x14ac:dyDescent="0.25">
      <c r="L29" s="493"/>
    </row>
    <row r="30" spans="12:12" x14ac:dyDescent="0.25">
      <c r="L30" s="493"/>
    </row>
    <row r="31" spans="12:12" x14ac:dyDescent="0.25">
      <c r="L31" s="493"/>
    </row>
    <row r="32" spans="12:12" x14ac:dyDescent="0.25">
      <c r="L32" s="493"/>
    </row>
    <row r="33" spans="12:12" x14ac:dyDescent="0.25">
      <c r="L33" s="493"/>
    </row>
    <row r="34" spans="12:12" x14ac:dyDescent="0.25">
      <c r="L34" s="493"/>
    </row>
    <row r="35" spans="12:12" x14ac:dyDescent="0.25">
      <c r="L35" s="493"/>
    </row>
    <row r="36" spans="12:12" x14ac:dyDescent="0.25">
      <c r="L36" s="493"/>
    </row>
    <row r="37" spans="12:12" x14ac:dyDescent="0.25">
      <c r="L37" s="493"/>
    </row>
    <row r="38" spans="12:12" x14ac:dyDescent="0.25">
      <c r="L38" s="493"/>
    </row>
    <row r="39" spans="12:12" x14ac:dyDescent="0.25">
      <c r="L39" s="493"/>
    </row>
    <row r="40" spans="12:12" x14ac:dyDescent="0.25">
      <c r="L40" s="493"/>
    </row>
    <row r="41" spans="12:12" x14ac:dyDescent="0.25">
      <c r="L41" s="520"/>
    </row>
    <row r="53" spans="2:15" x14ac:dyDescent="0.25">
      <c r="B53" s="439"/>
    </row>
    <row r="55" spans="2:15" x14ac:dyDescent="0.25">
      <c r="B55" s="877" t="s">
        <v>371</v>
      </c>
      <c r="C55" s="877"/>
      <c r="D55" s="877"/>
      <c r="E55" s="877"/>
      <c r="F55" s="877"/>
      <c r="G55" s="877"/>
      <c r="H55" s="877"/>
      <c r="I55" s="877"/>
      <c r="J55" s="877"/>
      <c r="K55" s="877"/>
      <c r="L55" s="877"/>
      <c r="M55" s="877"/>
      <c r="N55" s="877"/>
      <c r="O55" s="877"/>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49"/>
  <sheetViews>
    <sheetView workbookViewId="0"/>
  </sheetViews>
  <sheetFormatPr baseColWidth="10" defaultRowHeight="15" x14ac:dyDescent="0.25"/>
  <sheetData>
    <row r="5" spans="1:29" ht="15.75" x14ac:dyDescent="0.3">
      <c r="B5" s="650"/>
      <c r="D5" s="626" t="s">
        <v>349</v>
      </c>
      <c r="K5" s="626" t="e">
        <f>+'PRONAPRED 2015'!L5</f>
        <v>#REF!</v>
      </c>
      <c r="T5" s="860"/>
      <c r="U5" s="860"/>
      <c r="V5" s="860"/>
      <c r="W5" s="860"/>
      <c r="X5" s="860"/>
      <c r="Y5" s="860"/>
      <c r="Z5" s="860"/>
      <c r="AA5" s="860"/>
      <c r="AB5" s="860"/>
      <c r="AC5" s="860"/>
    </row>
    <row r="6" spans="1:29" ht="15.75" x14ac:dyDescent="0.3">
      <c r="B6" s="651"/>
      <c r="T6" s="630"/>
      <c r="U6" s="630"/>
      <c r="V6" s="630"/>
      <c r="W6" s="630"/>
      <c r="X6" s="630"/>
      <c r="Y6" s="630"/>
      <c r="Z6" s="630"/>
      <c r="AA6" s="630"/>
      <c r="AB6" s="630"/>
      <c r="AC6" s="630"/>
    </row>
    <row r="7" spans="1:29" ht="15.75" x14ac:dyDescent="0.3">
      <c r="E7" s="630"/>
      <c r="F7" s="630"/>
      <c r="G7" s="630"/>
      <c r="H7" s="630"/>
      <c r="I7" s="630"/>
      <c r="J7" s="630"/>
      <c r="K7" s="630"/>
      <c r="L7" s="630"/>
      <c r="T7" s="630"/>
      <c r="U7" s="630"/>
      <c r="V7" s="630"/>
      <c r="W7" s="630"/>
      <c r="X7" s="630"/>
      <c r="Y7" s="630"/>
      <c r="Z7" s="630"/>
      <c r="AA7" s="630"/>
      <c r="AB7" s="630"/>
      <c r="AC7" s="630"/>
    </row>
    <row r="8" spans="1:29" ht="15.75" x14ac:dyDescent="0.3">
      <c r="B8" s="552" t="s">
        <v>354</v>
      </c>
      <c r="C8" s="861" t="str">
        <f>+'PRONAPRED 2015'!C11:E11</f>
        <v>EN EJECUCIÓN</v>
      </c>
      <c r="D8" s="862"/>
      <c r="E8" s="863"/>
      <c r="F8" s="867"/>
      <c r="G8" s="878"/>
      <c r="H8" s="878"/>
      <c r="I8" s="878"/>
      <c r="J8" s="878"/>
      <c r="K8" s="878"/>
      <c r="L8" s="878"/>
      <c r="M8" s="878"/>
      <c r="N8" s="878"/>
      <c r="O8" s="868"/>
      <c r="T8" s="630"/>
      <c r="U8" s="630"/>
      <c r="V8" s="630"/>
      <c r="W8" s="630"/>
      <c r="X8" s="630"/>
      <c r="Y8" s="630"/>
      <c r="Z8" s="630"/>
      <c r="AA8" s="630"/>
      <c r="AB8" s="630"/>
      <c r="AC8" s="630"/>
    </row>
    <row r="9" spans="1:29" ht="40.5" x14ac:dyDescent="0.3">
      <c r="B9" s="552" t="s">
        <v>355</v>
      </c>
      <c r="C9" s="809" t="s">
        <v>356</v>
      </c>
      <c r="D9" s="810"/>
      <c r="E9" s="811"/>
      <c r="F9" s="812" t="s">
        <v>357</v>
      </c>
      <c r="G9" s="813"/>
      <c r="H9" s="813"/>
      <c r="I9" s="813"/>
      <c r="J9" s="813"/>
      <c r="K9" s="814"/>
      <c r="L9" s="812" t="s">
        <v>358</v>
      </c>
      <c r="M9" s="814"/>
      <c r="N9" s="867"/>
      <c r="O9" s="868"/>
      <c r="P9" s="839" t="s">
        <v>359</v>
      </c>
      <c r="Q9" s="645"/>
      <c r="T9" s="630"/>
      <c r="U9" s="630"/>
      <c r="V9" s="630"/>
      <c r="W9" s="630"/>
      <c r="X9" s="630"/>
      <c r="Y9" s="630"/>
      <c r="Z9" s="630"/>
      <c r="AA9" s="630"/>
      <c r="AB9" s="630"/>
      <c r="AC9" s="630"/>
    </row>
    <row r="10" spans="1:29"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Q10" s="645"/>
      <c r="T10" s="630"/>
      <c r="U10" s="630"/>
      <c r="V10" s="630"/>
      <c r="W10" s="630"/>
      <c r="X10" s="630"/>
      <c r="Y10" s="630"/>
      <c r="Z10" s="630"/>
      <c r="AA10" s="630"/>
      <c r="AB10" s="630"/>
      <c r="AC10" s="630"/>
    </row>
    <row r="11" spans="1:29"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Q11" s="647"/>
      <c r="T11" s="679"/>
      <c r="U11" s="630"/>
      <c r="V11" s="630"/>
      <c r="W11" s="630"/>
      <c r="X11" s="630"/>
      <c r="Y11" s="630"/>
      <c r="Z11" s="630"/>
      <c r="AA11" s="630"/>
      <c r="AB11" s="630"/>
      <c r="AC11" s="630"/>
    </row>
    <row r="12" spans="1:29" ht="81" x14ac:dyDescent="0.3">
      <c r="B12" s="585">
        <v>61303</v>
      </c>
      <c r="C12" s="555" t="s">
        <v>633</v>
      </c>
      <c r="D12" s="555" t="s">
        <v>634</v>
      </c>
      <c r="E12" s="564" t="s">
        <v>470</v>
      </c>
      <c r="F12" s="637">
        <v>1</v>
      </c>
      <c r="G12" s="636">
        <v>42710</v>
      </c>
      <c r="H12" s="636">
        <v>42779</v>
      </c>
      <c r="I12" s="642">
        <v>1</v>
      </c>
      <c r="J12" s="636"/>
      <c r="K12" s="636"/>
      <c r="L12" s="559"/>
      <c r="M12" s="559"/>
      <c r="N12" s="564" t="s">
        <v>635</v>
      </c>
      <c r="O12" s="398">
        <v>1</v>
      </c>
      <c r="P12" s="561"/>
      <c r="Q12" s="569"/>
      <c r="R12" s="619" t="s">
        <v>636</v>
      </c>
      <c r="S12" s="619"/>
      <c r="T12" s="569"/>
      <c r="U12" s="653"/>
      <c r="V12" s="653"/>
      <c r="W12" s="653"/>
      <c r="X12" s="653"/>
      <c r="Y12" s="653"/>
      <c r="Z12" s="653"/>
      <c r="AA12" s="653"/>
      <c r="AB12" s="653"/>
      <c r="AC12" s="653"/>
    </row>
    <row r="13" spans="1:29" ht="15.75" x14ac:dyDescent="0.3">
      <c r="B13" s="806" t="s">
        <v>637</v>
      </c>
      <c r="C13" s="807"/>
      <c r="D13" s="807"/>
      <c r="E13" s="807"/>
      <c r="F13" s="654"/>
      <c r="G13" s="654"/>
      <c r="H13" s="654"/>
      <c r="I13" s="654"/>
      <c r="J13" s="654"/>
      <c r="K13" s="655" t="s">
        <v>385</v>
      </c>
      <c r="L13" s="649">
        <f>SUM(L12:L12)</f>
        <v>0</v>
      </c>
      <c r="M13" s="649">
        <f>SUM(M12:M12)</f>
        <v>0</v>
      </c>
      <c r="N13" s="656"/>
      <c r="O13" s="656"/>
      <c r="P13" s="561"/>
      <c r="Q13" s="569"/>
      <c r="R13" s="570"/>
      <c r="T13" s="569"/>
      <c r="U13" s="549"/>
      <c r="V13" s="549"/>
      <c r="W13" s="549"/>
      <c r="X13" s="549"/>
      <c r="Y13" s="549"/>
      <c r="Z13" s="549"/>
      <c r="AA13" s="549"/>
      <c r="AB13" s="549"/>
      <c r="AC13" s="549"/>
    </row>
    <row r="16" spans="1:29" ht="15.75" x14ac:dyDescent="0.3">
      <c r="L16" s="619"/>
    </row>
    <row r="17" spans="12:12" ht="15.75" x14ac:dyDescent="0.3">
      <c r="L17" s="657"/>
    </row>
    <row r="18" spans="12:12" ht="15.75" x14ac:dyDescent="0.3">
      <c r="L18" s="657"/>
    </row>
    <row r="19" spans="12:12" ht="15.75" x14ac:dyDescent="0.3">
      <c r="L19" s="657"/>
    </row>
    <row r="20" spans="12:12" ht="15.75" x14ac:dyDescent="0.3">
      <c r="L20" s="657"/>
    </row>
    <row r="21" spans="12:12" ht="15.75" x14ac:dyDescent="0.3">
      <c r="L21" s="657"/>
    </row>
    <row r="22" spans="12:12" ht="15.75" x14ac:dyDescent="0.3">
      <c r="L22" s="657"/>
    </row>
    <row r="23" spans="12:12" ht="15.75" x14ac:dyDescent="0.3">
      <c r="L23" s="657"/>
    </row>
    <row r="24" spans="12:12" ht="15.75" x14ac:dyDescent="0.3">
      <c r="L24" s="657"/>
    </row>
    <row r="25" spans="12:12" ht="15.75" x14ac:dyDescent="0.3">
      <c r="L25" s="657"/>
    </row>
    <row r="26" spans="12:12" ht="15.75" x14ac:dyDescent="0.3">
      <c r="L26" s="657"/>
    </row>
    <row r="27" spans="12:12" ht="15.75" x14ac:dyDescent="0.3">
      <c r="L27" s="657"/>
    </row>
    <row r="28" spans="12:12" ht="15.75" x14ac:dyDescent="0.3">
      <c r="L28" s="657"/>
    </row>
    <row r="29" spans="12:12" ht="15.75" x14ac:dyDescent="0.3">
      <c r="L29" s="657"/>
    </row>
    <row r="30" spans="12:12" ht="15.75" x14ac:dyDescent="0.3">
      <c r="L30" s="657"/>
    </row>
    <row r="31" spans="12:12" ht="15.75" x14ac:dyDescent="0.3">
      <c r="L31" s="657"/>
    </row>
    <row r="32" spans="12:12" ht="15.75" x14ac:dyDescent="0.3">
      <c r="L32" s="657"/>
    </row>
    <row r="33" spans="2:12" ht="15.75" x14ac:dyDescent="0.3">
      <c r="L33" s="657"/>
    </row>
    <row r="34" spans="2:12" ht="15.75" x14ac:dyDescent="0.3">
      <c r="L34" s="657"/>
    </row>
    <row r="35" spans="2:12" ht="15.75" x14ac:dyDescent="0.3">
      <c r="L35" s="657"/>
    </row>
    <row r="36" spans="2:12" ht="15.75" x14ac:dyDescent="0.3">
      <c r="L36" s="657"/>
    </row>
    <row r="37" spans="2:12" ht="15.75" x14ac:dyDescent="0.3">
      <c r="L37" s="657"/>
    </row>
    <row r="38" spans="2:12" ht="15.75" x14ac:dyDescent="0.3">
      <c r="L38" s="657"/>
    </row>
    <row r="47" spans="2:12" x14ac:dyDescent="0.25">
      <c r="B47" s="658"/>
    </row>
    <row r="49" spans="2:15" x14ac:dyDescent="0.25">
      <c r="B49" s="857" t="s">
        <v>371</v>
      </c>
      <c r="C49" s="857"/>
      <c r="D49" s="857"/>
      <c r="E49" s="857"/>
      <c r="F49" s="857"/>
      <c r="G49" s="857"/>
      <c r="H49" s="857"/>
      <c r="I49" s="857"/>
      <c r="J49" s="857"/>
      <c r="K49" s="857"/>
      <c r="L49" s="857"/>
      <c r="M49" s="857"/>
      <c r="N49" s="857"/>
      <c r="O49" s="857"/>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46"/>
  <sheetViews>
    <sheetView workbookViewId="0"/>
  </sheetViews>
  <sheetFormatPr baseColWidth="10" defaultRowHeight="15" x14ac:dyDescent="0.25"/>
  <sheetData>
    <row r="5" spans="1:27" ht="15.75" x14ac:dyDescent="0.3">
      <c r="B5" s="650"/>
      <c r="D5" s="626" t="s">
        <v>349</v>
      </c>
      <c r="K5" s="626" t="e">
        <f>+'PRONAPRED 2015'!L5</f>
        <v>#REF!</v>
      </c>
      <c r="R5" s="860"/>
      <c r="S5" s="860"/>
      <c r="T5" s="860"/>
      <c r="U5" s="860"/>
      <c r="V5" s="860"/>
      <c r="W5" s="860"/>
      <c r="X5" s="860"/>
      <c r="Y5" s="860"/>
      <c r="Z5" s="860"/>
      <c r="AA5" s="860"/>
    </row>
    <row r="6" spans="1:27" ht="15.75" x14ac:dyDescent="0.3">
      <c r="B6" s="651"/>
      <c r="R6" s="630"/>
      <c r="S6" s="630"/>
      <c r="T6" s="630"/>
      <c r="U6" s="630"/>
      <c r="V6" s="630"/>
      <c r="W6" s="630"/>
      <c r="X6" s="630"/>
      <c r="Y6" s="630"/>
      <c r="Z6" s="630"/>
      <c r="AA6" s="630"/>
    </row>
    <row r="7" spans="1:27" ht="15.75" x14ac:dyDescent="0.3">
      <c r="E7" s="630"/>
      <c r="F7" s="630"/>
      <c r="G7" s="630"/>
      <c r="H7" s="630"/>
      <c r="I7" s="630"/>
      <c r="J7" s="630"/>
      <c r="K7" s="630"/>
      <c r="L7" s="630"/>
      <c r="R7" s="630"/>
      <c r="S7" s="630"/>
      <c r="T7" s="630"/>
      <c r="U7" s="630"/>
      <c r="V7" s="630"/>
      <c r="W7" s="630"/>
      <c r="X7" s="630"/>
      <c r="Y7" s="630"/>
      <c r="Z7" s="630"/>
      <c r="AA7" s="630"/>
    </row>
    <row r="8" spans="1:27" ht="15.75" x14ac:dyDescent="0.3">
      <c r="B8" s="552" t="s">
        <v>354</v>
      </c>
      <c r="C8" s="861" t="str">
        <f>+'PRONAPRED 2015'!C11:E11</f>
        <v>EN EJECUCIÓN</v>
      </c>
      <c r="D8" s="862"/>
      <c r="E8" s="863"/>
      <c r="F8" s="867"/>
      <c r="G8" s="878"/>
      <c r="H8" s="878"/>
      <c r="I8" s="878"/>
      <c r="J8" s="878"/>
      <c r="K8" s="878"/>
      <c r="L8" s="878"/>
      <c r="M8" s="878"/>
      <c r="N8" s="878"/>
      <c r="O8" s="868"/>
      <c r="R8" s="630"/>
      <c r="S8" s="630"/>
      <c r="T8" s="630"/>
      <c r="U8" s="630"/>
      <c r="V8" s="630"/>
      <c r="W8" s="630"/>
      <c r="X8" s="630"/>
      <c r="Y8" s="630"/>
      <c r="Z8" s="630"/>
      <c r="AA8" s="630"/>
    </row>
    <row r="9" spans="1:27" ht="40.5" x14ac:dyDescent="0.3">
      <c r="B9" s="552" t="s">
        <v>355</v>
      </c>
      <c r="C9" s="809" t="s">
        <v>356</v>
      </c>
      <c r="D9" s="810"/>
      <c r="E9" s="811"/>
      <c r="F9" s="812" t="s">
        <v>357</v>
      </c>
      <c r="G9" s="813"/>
      <c r="H9" s="813"/>
      <c r="I9" s="813"/>
      <c r="J9" s="813"/>
      <c r="K9" s="814"/>
      <c r="L9" s="812" t="s">
        <v>358</v>
      </c>
      <c r="M9" s="814"/>
      <c r="N9" s="867"/>
      <c r="O9" s="868"/>
      <c r="P9" s="839" t="s">
        <v>359</v>
      </c>
      <c r="R9" s="630"/>
      <c r="S9" s="630"/>
      <c r="T9" s="630"/>
      <c r="U9" s="630"/>
      <c r="V9" s="630"/>
      <c r="W9" s="630"/>
      <c r="X9" s="630"/>
      <c r="Y9" s="630"/>
      <c r="Z9" s="630"/>
      <c r="AA9" s="630"/>
    </row>
    <row r="10" spans="1:27"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R10" s="630"/>
      <c r="S10" s="630"/>
      <c r="T10" s="630"/>
      <c r="U10" s="630"/>
      <c r="V10" s="630"/>
      <c r="W10" s="630"/>
      <c r="X10" s="630"/>
      <c r="Y10" s="630"/>
      <c r="Z10" s="630"/>
      <c r="AA10" s="630"/>
    </row>
    <row r="11" spans="1:27"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R11" s="679"/>
      <c r="S11" s="630"/>
      <c r="T11" s="630"/>
      <c r="U11" s="630"/>
      <c r="V11" s="630"/>
      <c r="W11" s="630"/>
      <c r="X11" s="630"/>
      <c r="Y11" s="630"/>
      <c r="Z11" s="630"/>
      <c r="AA11" s="630"/>
    </row>
    <row r="12" spans="1:27" ht="15.75" x14ac:dyDescent="0.3">
      <c r="B12" s="806" t="s">
        <v>693</v>
      </c>
      <c r="C12" s="807"/>
      <c r="D12" s="807"/>
      <c r="E12" s="807"/>
      <c r="F12" s="654"/>
      <c r="G12" s="654"/>
      <c r="H12" s="654"/>
      <c r="I12" s="654"/>
      <c r="J12" s="654"/>
      <c r="K12" s="655" t="s">
        <v>385</v>
      </c>
      <c r="L12" s="649" t="e">
        <f>SUM(#REF!)</f>
        <v>#REF!</v>
      </c>
      <c r="M12" s="649" t="e">
        <f>SUM(#REF!)</f>
        <v>#REF!</v>
      </c>
      <c r="N12" s="656"/>
      <c r="O12" s="656"/>
      <c r="P12" s="561"/>
      <c r="R12" s="569"/>
      <c r="S12" s="549"/>
      <c r="T12" s="549"/>
      <c r="U12" s="549"/>
      <c r="V12" s="549"/>
      <c r="W12" s="549"/>
      <c r="X12" s="549"/>
      <c r="Y12" s="549"/>
      <c r="Z12" s="549"/>
      <c r="AA12" s="549"/>
    </row>
    <row r="14" spans="1:27" ht="15.75" x14ac:dyDescent="0.3">
      <c r="L14" s="619"/>
    </row>
    <row r="15" spans="1:27" ht="15.75" x14ac:dyDescent="0.3">
      <c r="L15" s="657"/>
    </row>
    <row r="44" spans="2:15" x14ac:dyDescent="0.25">
      <c r="B44" s="658"/>
    </row>
    <row r="46" spans="2:15" x14ac:dyDescent="0.25">
      <c r="B46" s="857" t="s">
        <v>371</v>
      </c>
      <c r="C46" s="857"/>
      <c r="D46" s="857"/>
      <c r="E46" s="857"/>
      <c r="F46" s="857"/>
      <c r="G46" s="857"/>
      <c r="H46" s="857"/>
      <c r="I46" s="857"/>
      <c r="J46" s="857"/>
      <c r="K46" s="857"/>
      <c r="L46" s="857"/>
      <c r="M46" s="857"/>
      <c r="N46" s="857"/>
      <c r="O46" s="857"/>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601168</v>
      </c>
      <c r="C12" s="382" t="s">
        <v>655</v>
      </c>
      <c r="D12" s="382" t="s">
        <v>694</v>
      </c>
      <c r="E12" s="383" t="s">
        <v>666</v>
      </c>
      <c r="F12" s="384">
        <v>0.15</v>
      </c>
      <c r="G12" s="455">
        <v>42857</v>
      </c>
      <c r="H12" s="455">
        <v>43052</v>
      </c>
      <c r="I12" s="426">
        <v>0</v>
      </c>
      <c r="J12" s="455"/>
      <c r="K12" s="455"/>
      <c r="L12" s="386">
        <v>5668133.4000000004</v>
      </c>
      <c r="M12" s="386">
        <v>0</v>
      </c>
      <c r="N12" s="383"/>
      <c r="O12" s="454"/>
      <c r="P12" s="430"/>
      <c r="Q12" s="459"/>
      <c r="R12" s="459"/>
      <c r="S12" s="459"/>
      <c r="T12" s="511"/>
      <c r="U12" s="511"/>
      <c r="V12" s="511"/>
      <c r="W12" s="511"/>
      <c r="X12" s="511"/>
      <c r="Y12" s="511"/>
      <c r="Z12" s="511"/>
      <c r="AA12" s="511"/>
      <c r="AB12" s="511"/>
    </row>
    <row r="13" spans="1:28" x14ac:dyDescent="0.25">
      <c r="B13" s="895" t="s">
        <v>662</v>
      </c>
      <c r="C13" s="896"/>
      <c r="D13" s="896"/>
      <c r="E13" s="896"/>
      <c r="F13" s="530"/>
      <c r="G13" s="530"/>
      <c r="H13" s="530"/>
      <c r="I13" s="530"/>
      <c r="J13" s="530"/>
      <c r="K13" s="531" t="s">
        <v>385</v>
      </c>
      <c r="L13" s="512">
        <f>SUM(L12:L12)</f>
        <v>5668133.4000000004</v>
      </c>
      <c r="M13" s="512">
        <f>SUM(M12:M12)</f>
        <v>0</v>
      </c>
      <c r="N13" s="513"/>
      <c r="O13" s="513"/>
      <c r="P13" s="430"/>
      <c r="Q13" s="431"/>
      <c r="S13" s="433"/>
      <c r="T13" s="435"/>
      <c r="U13" s="435"/>
      <c r="V13" s="435"/>
      <c r="W13" s="435"/>
      <c r="X13" s="435"/>
      <c r="Y13" s="435"/>
      <c r="Z13" s="435"/>
      <c r="AA13" s="435"/>
      <c r="AB13" s="435"/>
    </row>
    <row r="15" spans="1:28" x14ac:dyDescent="0.25">
      <c r="L15" s="493"/>
    </row>
    <row r="16" spans="1:28" x14ac:dyDescent="0.25">
      <c r="L16" s="520"/>
    </row>
    <row r="54" spans="2:15" x14ac:dyDescent="0.25">
      <c r="B54" s="439"/>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601168</v>
      </c>
      <c r="C12" s="382" t="s">
        <v>655</v>
      </c>
      <c r="D12" s="382" t="s">
        <v>694</v>
      </c>
      <c r="E12" s="383" t="s">
        <v>666</v>
      </c>
      <c r="F12" s="384">
        <v>0.15</v>
      </c>
      <c r="G12" s="455">
        <v>42857</v>
      </c>
      <c r="H12" s="455">
        <v>43052</v>
      </c>
      <c r="I12" s="426">
        <v>0</v>
      </c>
      <c r="J12" s="455"/>
      <c r="K12" s="455"/>
      <c r="L12" s="386">
        <v>5666433.2999999998</v>
      </c>
      <c r="M12" s="386">
        <v>0</v>
      </c>
      <c r="N12" s="383"/>
      <c r="O12" s="454"/>
      <c r="P12" s="430"/>
      <c r="Q12" s="459"/>
      <c r="R12" s="459"/>
      <c r="S12" s="459"/>
      <c r="T12" s="511"/>
      <c r="U12" s="511"/>
      <c r="V12" s="511"/>
      <c r="W12" s="511"/>
      <c r="X12" s="511"/>
      <c r="Y12" s="511"/>
      <c r="Z12" s="511"/>
      <c r="AA12" s="511"/>
      <c r="AB12" s="511"/>
    </row>
    <row r="13" spans="1:28" x14ac:dyDescent="0.25">
      <c r="B13" s="895" t="s">
        <v>664</v>
      </c>
      <c r="C13" s="896"/>
      <c r="D13" s="896"/>
      <c r="E13" s="896"/>
      <c r="F13" s="530"/>
      <c r="G13" s="530"/>
      <c r="H13" s="530"/>
      <c r="I13" s="530"/>
      <c r="J13" s="530"/>
      <c r="K13" s="531" t="s">
        <v>385</v>
      </c>
      <c r="L13" s="512">
        <f>SUM(L12:L12)</f>
        <v>5666433.2999999998</v>
      </c>
      <c r="M13" s="512">
        <v>0</v>
      </c>
      <c r="N13" s="513"/>
      <c r="O13" s="513"/>
      <c r="P13" s="430"/>
      <c r="Q13" s="431"/>
      <c r="S13" s="433"/>
      <c r="T13" s="435"/>
      <c r="U13" s="435"/>
      <c r="V13" s="435"/>
      <c r="W13" s="435"/>
      <c r="X13" s="435"/>
      <c r="Y13" s="435"/>
      <c r="Z13" s="435"/>
      <c r="AA13" s="435"/>
      <c r="AB13" s="435"/>
    </row>
    <row r="15" spans="1:28" x14ac:dyDescent="0.25">
      <c r="L15" s="493"/>
    </row>
    <row r="16" spans="1:28" x14ac:dyDescent="0.25">
      <c r="L16" s="520"/>
    </row>
    <row r="54" spans="2:15" x14ac:dyDescent="0.25">
      <c r="B54" s="439"/>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7"/>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601168</v>
      </c>
      <c r="C12" s="382" t="s">
        <v>655</v>
      </c>
      <c r="D12" s="382" t="s">
        <v>694</v>
      </c>
      <c r="E12" s="383" t="s">
        <v>666</v>
      </c>
      <c r="F12" s="384">
        <v>0.15</v>
      </c>
      <c r="G12" s="455">
        <v>42857</v>
      </c>
      <c r="H12" s="455">
        <v>43052</v>
      </c>
      <c r="I12" s="426">
        <v>0</v>
      </c>
      <c r="J12" s="455"/>
      <c r="K12" s="455"/>
      <c r="L12" s="386">
        <v>5667000</v>
      </c>
      <c r="M12" s="386">
        <v>0</v>
      </c>
      <c r="N12" s="383"/>
      <c r="O12" s="454"/>
      <c r="P12" s="430"/>
      <c r="Q12" s="459"/>
      <c r="R12" s="459"/>
      <c r="S12" s="459"/>
      <c r="T12" s="511"/>
      <c r="U12" s="511"/>
      <c r="V12" s="511"/>
      <c r="W12" s="511"/>
      <c r="X12" s="511"/>
      <c r="Y12" s="511"/>
      <c r="Z12" s="511"/>
      <c r="AA12" s="511"/>
      <c r="AB12" s="511"/>
    </row>
    <row r="13" spans="1:28" x14ac:dyDescent="0.25">
      <c r="B13" s="895" t="s">
        <v>663</v>
      </c>
      <c r="C13" s="896"/>
      <c r="D13" s="896"/>
      <c r="E13" s="896"/>
      <c r="F13" s="530"/>
      <c r="G13" s="530"/>
      <c r="H13" s="530"/>
      <c r="I13" s="530"/>
      <c r="J13" s="530"/>
      <c r="K13" s="531" t="s">
        <v>385</v>
      </c>
      <c r="L13" s="512">
        <f>SUM(L12:L12)</f>
        <v>5667000</v>
      </c>
      <c r="M13" s="512">
        <f>SUM(M12:M12)</f>
        <v>0</v>
      </c>
      <c r="N13" s="513"/>
      <c r="O13" s="513"/>
      <c r="P13" s="430"/>
      <c r="Q13" s="431"/>
      <c r="S13" s="433"/>
      <c r="T13" s="435"/>
      <c r="U13" s="435"/>
      <c r="V13" s="435"/>
      <c r="W13" s="435"/>
      <c r="X13" s="435"/>
      <c r="Y13" s="435"/>
      <c r="Z13" s="435"/>
      <c r="AA13" s="435"/>
      <c r="AB13" s="435"/>
    </row>
    <row r="15" spans="1:28" x14ac:dyDescent="0.25">
      <c r="L15" s="493"/>
    </row>
    <row r="16" spans="1:28" x14ac:dyDescent="0.25">
      <c r="L16" s="520"/>
    </row>
    <row r="55" spans="2:15" x14ac:dyDescent="0.25">
      <c r="B55" s="439"/>
    </row>
    <row r="57" spans="2:15" x14ac:dyDescent="0.25">
      <c r="B57" s="877" t="s">
        <v>371</v>
      </c>
      <c r="C57" s="877"/>
      <c r="D57" s="877"/>
      <c r="E57" s="877"/>
      <c r="F57" s="877"/>
      <c r="G57" s="877"/>
      <c r="H57" s="877"/>
      <c r="I57" s="877"/>
      <c r="J57" s="877"/>
      <c r="K57" s="877"/>
      <c r="L57" s="877"/>
      <c r="M57" s="877"/>
      <c r="N57" s="877"/>
      <c r="O57" s="87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e">
        <f>+'DIRECTO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'DIRECTO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38"/>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38"/>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38"/>
      <c r="S14" s="11"/>
      <c r="T14" s="15"/>
      <c r="U14" s="15"/>
      <c r="V14" s="15"/>
      <c r="W14" s="15"/>
      <c r="X14" s="15"/>
      <c r="Y14" s="15"/>
      <c r="Z14" s="15"/>
      <c r="AA14" s="15"/>
      <c r="AB14" s="15"/>
    </row>
    <row r="15" spans="1:28" ht="45" x14ac:dyDescent="0.25">
      <c r="A15" s="44"/>
      <c r="B15" s="375">
        <v>6208</v>
      </c>
      <c r="C15" s="30" t="s">
        <v>87</v>
      </c>
      <c r="D15" s="30" t="s">
        <v>10</v>
      </c>
      <c r="E15" s="30" t="s">
        <v>88</v>
      </c>
      <c r="F15" s="170">
        <v>1</v>
      </c>
      <c r="G15" s="22">
        <v>42102</v>
      </c>
      <c r="H15" s="22">
        <v>42157</v>
      </c>
      <c r="I15" s="68">
        <f>IFERROR((M15/L15),0)</f>
        <v>0.80931182857142858</v>
      </c>
      <c r="J15" s="22">
        <v>42102</v>
      </c>
      <c r="K15" s="22">
        <v>42157</v>
      </c>
      <c r="L15" s="262">
        <v>350000</v>
      </c>
      <c r="M15" s="370">
        <v>283259.14</v>
      </c>
      <c r="N15" s="30" t="s">
        <v>83</v>
      </c>
      <c r="O15" s="28">
        <v>1</v>
      </c>
      <c r="P15" s="23"/>
      <c r="Q15" s="39">
        <f>+L15-M15</f>
        <v>66740.859999999986</v>
      </c>
      <c r="R15" s="18" t="s">
        <v>396</v>
      </c>
      <c r="S15" s="372">
        <f>+L15-M15</f>
        <v>66740.859999999986</v>
      </c>
      <c r="T15" s="19" t="s">
        <v>377</v>
      </c>
      <c r="U15" s="19"/>
      <c r="V15" s="19"/>
      <c r="W15" s="19"/>
      <c r="X15" s="19"/>
      <c r="Y15" s="19"/>
      <c r="Z15" s="19"/>
      <c r="AA15" s="19"/>
      <c r="AB15" s="19"/>
    </row>
    <row r="16" spans="1:28" ht="33.75" x14ac:dyDescent="0.25">
      <c r="A16" s="44"/>
      <c r="B16" s="375">
        <v>6209</v>
      </c>
      <c r="C16" s="30" t="s">
        <v>91</v>
      </c>
      <c r="D16" s="30" t="s">
        <v>10</v>
      </c>
      <c r="E16" s="30" t="s">
        <v>92</v>
      </c>
      <c r="F16" s="170">
        <v>1</v>
      </c>
      <c r="G16" s="22">
        <v>42102</v>
      </c>
      <c r="H16" s="22">
        <v>42185</v>
      </c>
      <c r="I16" s="68">
        <f>IFERROR((M16/L16),0)</f>
        <v>0.58993474285714287</v>
      </c>
      <c r="J16" s="22">
        <v>42102</v>
      </c>
      <c r="K16" s="22">
        <v>42185</v>
      </c>
      <c r="L16" s="262">
        <v>350000</v>
      </c>
      <c r="M16" s="370">
        <v>206477.16</v>
      </c>
      <c r="N16" s="30" t="s">
        <v>83</v>
      </c>
      <c r="O16" s="28">
        <v>1</v>
      </c>
      <c r="P16" s="23"/>
      <c r="Q16" s="39">
        <f>+L16-M16</f>
        <v>143522.84</v>
      </c>
      <c r="R16" s="18" t="s">
        <v>396</v>
      </c>
      <c r="S16" s="372">
        <f>+L16-M16</f>
        <v>143522.84</v>
      </c>
      <c r="T16" s="19" t="s">
        <v>377</v>
      </c>
      <c r="U16" s="19"/>
      <c r="V16" s="19"/>
      <c r="W16" s="19"/>
      <c r="X16" s="19"/>
      <c r="Y16" s="19"/>
      <c r="Z16" s="19"/>
      <c r="AA16" s="19"/>
      <c r="AB16" s="19"/>
    </row>
    <row r="17" spans="1:28" ht="33.75" x14ac:dyDescent="0.25">
      <c r="A17" s="44"/>
      <c r="B17" s="375">
        <v>6210</v>
      </c>
      <c r="C17" s="30" t="s">
        <v>94</v>
      </c>
      <c r="D17" s="30" t="s">
        <v>10</v>
      </c>
      <c r="E17" s="30" t="s">
        <v>95</v>
      </c>
      <c r="F17" s="170">
        <v>1</v>
      </c>
      <c r="G17" s="22">
        <v>42102</v>
      </c>
      <c r="H17" s="22">
        <v>42185</v>
      </c>
      <c r="I17" s="68">
        <f>IFERROR((M17/L17),0)</f>
        <v>0.91431790129248236</v>
      </c>
      <c r="J17" s="22">
        <v>42102</v>
      </c>
      <c r="K17" s="22">
        <v>42185</v>
      </c>
      <c r="L17" s="262">
        <v>1656338.28</v>
      </c>
      <c r="M17" s="370">
        <v>1514419.74</v>
      </c>
      <c r="N17" s="30" t="s">
        <v>83</v>
      </c>
      <c r="O17" s="28">
        <v>1</v>
      </c>
      <c r="P17" s="23"/>
      <c r="Q17" s="39">
        <f>+L17-M17</f>
        <v>141918.54000000004</v>
      </c>
      <c r="R17" s="18" t="s">
        <v>396</v>
      </c>
      <c r="S17" s="372">
        <f>+L17-M17</f>
        <v>141918.54000000004</v>
      </c>
      <c r="T17" s="19" t="s">
        <v>377</v>
      </c>
      <c r="U17" s="19"/>
      <c r="V17" s="19"/>
      <c r="W17" s="19"/>
      <c r="X17" s="19"/>
      <c r="Y17" s="19"/>
      <c r="Z17" s="19"/>
      <c r="AA17" s="19"/>
      <c r="AB17" s="19"/>
    </row>
    <row r="18" spans="1:28" ht="33.75" x14ac:dyDescent="0.25">
      <c r="B18" s="375">
        <v>6218</v>
      </c>
      <c r="C18" s="30" t="s">
        <v>101</v>
      </c>
      <c r="D18" s="30" t="s">
        <v>10</v>
      </c>
      <c r="E18" s="30" t="s">
        <v>102</v>
      </c>
      <c r="F18" s="170">
        <v>1</v>
      </c>
      <c r="G18" s="22">
        <v>42080</v>
      </c>
      <c r="H18" s="22">
        <v>42149</v>
      </c>
      <c r="I18" s="68">
        <f>IFERROR((M18/L18),0)</f>
        <v>0.82402193333333329</v>
      </c>
      <c r="J18" s="22">
        <v>42080</v>
      </c>
      <c r="K18" s="22">
        <v>42149</v>
      </c>
      <c r="L18" s="262">
        <v>300000</v>
      </c>
      <c r="M18" s="370">
        <v>247206.58</v>
      </c>
      <c r="N18" s="30" t="s">
        <v>83</v>
      </c>
      <c r="O18" s="28">
        <v>1</v>
      </c>
      <c r="P18" s="23"/>
      <c r="Q18" s="40"/>
      <c r="S18" s="372">
        <f>+L18-M18</f>
        <v>52793.420000000013</v>
      </c>
      <c r="T18" s="19" t="s">
        <v>377</v>
      </c>
      <c r="U18" s="19"/>
      <c r="V18" s="19"/>
      <c r="W18" s="19"/>
      <c r="X18" s="19"/>
      <c r="Y18" s="19"/>
      <c r="Z18" s="19"/>
      <c r="AA18" s="19"/>
      <c r="AB18" s="19"/>
    </row>
    <row r="19" spans="1:28" ht="67.5" x14ac:dyDescent="0.25">
      <c r="B19" s="374">
        <v>60223</v>
      </c>
      <c r="C19" s="30" t="s">
        <v>333</v>
      </c>
      <c r="D19" s="30" t="s">
        <v>10</v>
      </c>
      <c r="E19" s="30" t="s">
        <v>335</v>
      </c>
      <c r="F19" s="170">
        <v>0.6</v>
      </c>
      <c r="G19" s="22"/>
      <c r="H19" s="22"/>
      <c r="I19" s="68">
        <f>IFERROR((M19/L19),0)</f>
        <v>1</v>
      </c>
      <c r="J19" s="22"/>
      <c r="K19" s="22"/>
      <c r="L19" s="262">
        <v>347704.97</v>
      </c>
      <c r="M19" s="371">
        <v>347704.97</v>
      </c>
      <c r="N19" s="30"/>
      <c r="O19" s="28"/>
      <c r="P19" s="23"/>
      <c r="Q19" s="40"/>
      <c r="S19" s="20">
        <f>+L19-M19</f>
        <v>0</v>
      </c>
      <c r="T19" s="19" t="s">
        <v>377</v>
      </c>
      <c r="U19" s="19"/>
      <c r="V19" s="19"/>
      <c r="W19" s="19"/>
      <c r="X19" s="19"/>
      <c r="Y19" s="19"/>
      <c r="Z19" s="19"/>
      <c r="AA19" s="19"/>
      <c r="AB19" s="19"/>
    </row>
    <row r="20" spans="1:28" x14ac:dyDescent="0.25">
      <c r="B20" s="25"/>
      <c r="C20" s="32" t="s">
        <v>10</v>
      </c>
      <c r="D20" s="32"/>
      <c r="E20" s="25"/>
      <c r="F20" s="25"/>
      <c r="G20" s="25"/>
      <c r="H20" s="25"/>
      <c r="I20" s="25"/>
      <c r="J20" s="25"/>
      <c r="K20" s="25"/>
      <c r="L20" s="169">
        <f>SUM(L15:L19)</f>
        <v>3004043.25</v>
      </c>
      <c r="M20" s="169">
        <f>SUM(M15:M19)</f>
        <v>2599067.59</v>
      </c>
      <c r="N20" s="25"/>
      <c r="O20" s="25"/>
      <c r="S20" s="43">
        <f>SUM(S15:S19)</f>
        <v>404975.66000000003</v>
      </c>
    </row>
    <row r="22" spans="1:28" x14ac:dyDescent="0.25">
      <c r="M22" s="43">
        <f>+L20-M20</f>
        <v>404975.66000000015</v>
      </c>
    </row>
    <row r="24" spans="1:28" x14ac:dyDescent="0.25">
      <c r="M24" s="373">
        <v>520030.11</v>
      </c>
    </row>
    <row r="30" spans="1:28" x14ac:dyDescent="0.25">
      <c r="Q30" s="1"/>
    </row>
    <row r="31" spans="1:28" x14ac:dyDescent="0.25">
      <c r="Q31" s="1"/>
    </row>
    <row r="32" spans="1:28" x14ac:dyDescent="0.25">
      <c r="Q32" s="1"/>
    </row>
    <row r="33" spans="2:17" x14ac:dyDescent="0.25">
      <c r="B33" s="10"/>
      <c r="Q33" s="1"/>
    </row>
    <row r="35" spans="2:17" x14ac:dyDescent="0.25">
      <c r="C35" s="34" t="s">
        <v>371</v>
      </c>
      <c r="D35" s="34"/>
      <c r="E35" s="539"/>
      <c r="F35" s="539"/>
      <c r="G35" s="539"/>
      <c r="H35" s="539"/>
      <c r="I35" s="539"/>
      <c r="J35" s="539"/>
      <c r="K35" s="539"/>
      <c r="L35" s="539"/>
      <c r="M35" s="539"/>
      <c r="N35" s="539"/>
      <c r="O35" s="5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9"/>
  <sheetViews>
    <sheetView workbookViewId="0"/>
  </sheetViews>
  <sheetFormatPr baseColWidth="10" defaultRowHeight="15" x14ac:dyDescent="0.25"/>
  <sheetData>
    <row r="5" spans="1:28" x14ac:dyDescent="0.25">
      <c r="B5" s="2"/>
      <c r="E5" s="3" t="s">
        <v>349</v>
      </c>
      <c r="L5" s="3" t="e">
        <f>+EMPRESTITO!#REF!</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+EMPRESTITO!C2</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397</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6" spans="2:15" x14ac:dyDescent="0.25">
      <c r="B26" s="10"/>
    </row>
    <row r="29" spans="2:15" x14ac:dyDescent="0.25">
      <c r="C29" s="34" t="s">
        <v>371</v>
      </c>
      <c r="D29" s="34"/>
      <c r="E29" s="539"/>
      <c r="F29" s="539"/>
      <c r="G29" s="539"/>
      <c r="H29" s="539"/>
      <c r="I29" s="539"/>
      <c r="J29" s="539"/>
      <c r="K29" s="539"/>
      <c r="L29" s="539"/>
      <c r="M29" s="539"/>
      <c r="N29" s="539"/>
      <c r="O29" s="5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76</vt:i4>
      </vt:variant>
      <vt:variant>
        <vt:lpstr>Rangos con nombre</vt:lpstr>
      </vt:variant>
      <vt:variant>
        <vt:i4>2</vt:i4>
      </vt:variant>
    </vt:vector>
  </HeadingPairs>
  <TitlesOfParts>
    <vt:vector size="78" baseType="lpstr">
      <vt:lpstr>TABLA RESUMEN</vt:lpstr>
      <vt:lpstr>REPORTE OBRAS</vt:lpstr>
      <vt:lpstr>DIRECTO 2013</vt:lpstr>
      <vt:lpstr>FISM 2012</vt:lpstr>
      <vt:lpstr>FISM 2013</vt:lpstr>
      <vt:lpstr>EMPRESTITO</vt:lpstr>
      <vt:lpstr>DIRECTO 2014</vt:lpstr>
      <vt:lpstr>FISM 2014</vt:lpstr>
      <vt:lpstr>F CULTURA 2014</vt:lpstr>
      <vt:lpstr>D REGIONAL 2014</vt:lpstr>
      <vt:lpstr>RESUMEN DEPURADO (2)</vt:lpstr>
      <vt:lpstr>CONACULT 2013</vt:lpstr>
      <vt:lpstr>CONT ECONO II 2014</vt:lpstr>
      <vt:lpstr>CONT ECONO I 2014</vt:lpstr>
      <vt:lpstr>DIRECTO 2015</vt:lpstr>
      <vt:lpstr>DIRECTO</vt:lpstr>
      <vt:lpstr>DIR 2015</vt:lpstr>
      <vt:lpstr>GEQ 2014</vt:lpstr>
      <vt:lpstr>fism</vt:lpstr>
      <vt:lpstr>FORTALECE 2017</vt:lpstr>
      <vt:lpstr>FORTAFIN 2a ET</vt:lpstr>
      <vt:lpstr>HCH 3 PAQ</vt:lpstr>
      <vt:lpstr>FAFEF 2018</vt:lpstr>
      <vt:lpstr>PARTICIPACIONES 2019 D.</vt:lpstr>
      <vt:lpstr>FEIEF 2019 (PARTICIPACIONES)</vt:lpstr>
      <vt:lpstr>FEIEF 2020</vt:lpstr>
      <vt:lpstr>DIRECTO 2020 D. (2)</vt:lpstr>
      <vt:lpstr>GEQ IC</vt:lpstr>
      <vt:lpstr>FINALIZADAS</vt:lpstr>
      <vt:lpstr>DIR 2019</vt:lpstr>
      <vt:lpstr>Hoja3</vt:lpstr>
      <vt:lpstr>FAFEF</vt:lpstr>
      <vt:lpstr>PROG REG 2017 (2)</vt:lpstr>
      <vt:lpstr>PROG REG 2017</vt:lpstr>
      <vt:lpstr>FORTAFIN 2017</vt:lpstr>
      <vt:lpstr>HCH GEQ PA 2</vt:lpstr>
      <vt:lpstr>FISM 2017</vt:lpstr>
      <vt:lpstr>DESASTRES</vt:lpstr>
      <vt:lpstr>fism 12</vt:lpstr>
      <vt:lpstr>fism 13</vt:lpstr>
      <vt:lpstr>fism 14</vt:lpstr>
      <vt:lpstr>FISM 2015</vt:lpstr>
      <vt:lpstr>FOPADEM 2015</vt:lpstr>
      <vt:lpstr>INF DEPOR 2015</vt:lpstr>
      <vt:lpstr>F DE CULTURA 2015</vt:lpstr>
      <vt:lpstr>HABITAT 2015</vt:lpstr>
      <vt:lpstr>HABITAT 2015 MUNICIPAL</vt:lpstr>
      <vt:lpstr>PRONAPRED 2015</vt:lpstr>
      <vt:lpstr>CONT ECONO 2015</vt:lpstr>
      <vt:lpstr>PREP 2015</vt:lpstr>
      <vt:lpstr>FISM 2016</vt:lpstr>
      <vt:lpstr>FAIP 2015</vt:lpstr>
      <vt:lpstr>SECTUR 2015</vt:lpstr>
      <vt:lpstr>FORTALEZA 2016</vt:lpstr>
      <vt:lpstr>RESUMEN DEPURADO</vt:lpstr>
      <vt:lpstr>BACHEO 2014</vt:lpstr>
      <vt:lpstr>BACHEO 2015</vt:lpstr>
      <vt:lpstr>Hoja2</vt:lpstr>
      <vt:lpstr>Hoja1</vt:lpstr>
      <vt:lpstr>FISE</vt:lpstr>
      <vt:lpstr>FISE 2016</vt:lpstr>
      <vt:lpstr>DES REG</vt:lpstr>
      <vt:lpstr>PROG REG</vt:lpstr>
      <vt:lpstr>PRONAPRED</vt:lpstr>
      <vt:lpstr>HABITAT</vt:lpstr>
      <vt:lpstr>HABITAT MUNI</vt:lpstr>
      <vt:lpstr>PREP</vt:lpstr>
      <vt:lpstr>PREP MUNICI</vt:lpstr>
      <vt:lpstr>INFRA BASICA</vt:lpstr>
      <vt:lpstr>INFRA BASICA MUNI</vt:lpstr>
      <vt:lpstr>PROYECTO 3X1 MIGRANTE</vt:lpstr>
      <vt:lpstr>GEQ 2016</vt:lpstr>
      <vt:lpstr>FORTAFIN</vt:lpstr>
      <vt:lpstr>MAGICO EST</vt:lpstr>
      <vt:lpstr>MAGICO FED</vt:lpstr>
      <vt:lpstr>MAGICO MUN</vt:lpstr>
      <vt:lpstr>'DIR 2015'!Área_de_impresión</vt:lpstr>
      <vt:lpstr>FINALIZADAS!Área_de_impresión</vt:lpstr>
    </vt:vector>
  </TitlesOfParts>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janaya</dc:creator>
  <cp:lastModifiedBy>Jose Antonio Mireles Aguilar</cp:lastModifiedBy>
  <cp:revision/>
  <cp:lastPrinted>2021-01-15T17:49:53Z</cp:lastPrinted>
  <dcterms:created xsi:type="dcterms:W3CDTF">2013-02-11T15:09:20Z</dcterms:created>
  <dcterms:modified xsi:type="dcterms:W3CDTF">2021-01-28T20:49:35Z</dcterms:modified>
</cp:coreProperties>
</file>